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https://aepenergy.sharepoint.com/sites/RegulatoryServices/Formula Rates/Transmission Formula Rates/West TransCos - SPP OATT Attach H-12/Rate Year 2024/True Up (ATRR)/As Filed/"/>
    </mc:Choice>
  </mc:AlternateContent>
  <xr:revisionPtr revIDLastSave="3" documentId="8_{289042A2-EF29-4FA5-9100-268E514BDA88}" xr6:coauthVersionLast="47" xr6:coauthVersionMax="47" xr10:uidLastSave="{B2CBC78E-4748-4EFB-A529-2899A423CDFC}"/>
  <bookViews>
    <workbookView xWindow="52680" yWindow="-120" windowWidth="24240" windowHeight="13020" tabRatio="834" xr2:uid="{00000000-000D-0000-FFFF-FFFF00000000}"/>
  </bookViews>
  <sheets>
    <sheet name="SWT.Sch.11.Rates" sheetId="17" r:id="rId1"/>
    <sheet name="SWT.WS.F.BPU.ATRR.Projected" sheetId="1" r:id="rId2"/>
    <sheet name="SWT.WS.G.BPU.ATRR.True-up" sheetId="2" r:id="rId3"/>
    <sheet name="SWT.001" sheetId="3" r:id="rId4"/>
    <sheet name="SWT.xyz - blank" sheetId="13" r:id="rId5"/>
  </sheets>
  <definedNames>
    <definedName name="_NPh1">#REF!</definedName>
    <definedName name="ActExcessAmt">#REF!</definedName>
    <definedName name="ActGrTaxAmt">#REF!</definedName>
    <definedName name="ActKWHExcess">#REF!</definedName>
    <definedName name="ActKWHNotUsed">#REF!</definedName>
    <definedName name="ActKWHRes">#REF!</definedName>
    <definedName name="ActKWHSubTot">#REF!</definedName>
    <definedName name="ActKWHTot">#REF!</definedName>
    <definedName name="ActNotUsedAmt">#REF!</definedName>
    <definedName name="ActResAmt">#REF!</definedName>
    <definedName name="ActSubTotAmt">#REF!</definedName>
    <definedName name="ActTotAmt">#REF!</definedName>
    <definedName name="AdminChg">#REF!</definedName>
    <definedName name="AEP">#REF!</definedName>
    <definedName name="allocator">#REF!</definedName>
    <definedName name="allocators">#REF!</definedName>
    <definedName name="allocatorsSWP">#REF!</definedName>
    <definedName name="allocatorSWP1">#REF!</definedName>
    <definedName name="APCO">#REF!</definedName>
    <definedName name="AVRGPWRFCTR">#REF!</definedName>
    <definedName name="B1HRSCRMO">#REF!</definedName>
    <definedName name="B2HRSCRMO">#REF!</definedName>
    <definedName name="BASERATECHG">#REF!</definedName>
    <definedName name="BILLKWH">#REF!</definedName>
    <definedName name="BIRPCCHG">#REF!</definedName>
    <definedName name="BIRPDCHG1">#REF!</definedName>
    <definedName name="BIRPDCHG2">#REF!</definedName>
    <definedName name="BIRPECHG1">#REF!</definedName>
    <definedName name="BIRPECHGB1">#REF!</definedName>
    <definedName name="BIRPECHGB2">#REF!</definedName>
    <definedName name="BIRPECHGB3">#REF!</definedName>
    <definedName name="BIRPECHGW">#REF!</definedName>
    <definedName name="BIRPKWH1">#REF!</definedName>
    <definedName name="BIRPKWHB1">#REF!</definedName>
    <definedName name="BIRPKWHB2">#REF!</definedName>
    <definedName name="BIRPKWHB3">#REF!</definedName>
    <definedName name="BIRPKWHWH">#REF!</definedName>
    <definedName name="BIRPMECHG1">#REF!</definedName>
    <definedName name="BIRPOFKWH">#REF!</definedName>
    <definedName name="BIRPOPKWH">#REF!</definedName>
    <definedName name="BIRPP1EC">#REF!</definedName>
    <definedName name="BIRPP2EC">#REF!</definedName>
    <definedName name="BIRPP3EC">#REF!</definedName>
    <definedName name="BIRPP4EC">#REF!</definedName>
    <definedName name="BIRPP5EC">#REF!</definedName>
    <definedName name="BIRPPDMDCHG">#REF!</definedName>
    <definedName name="BIRPRCHG">#REF!</definedName>
    <definedName name="BIRPXKVA">#REF!</definedName>
    <definedName name="BIRPXKVAPCT">#REF!</definedName>
    <definedName name="BIRPXOFKW">#REF!</definedName>
    <definedName name="BKUPKWH">#REF!</definedName>
    <definedName name="BLDAMNT">#REF!</definedName>
    <definedName name="BLDDMND">#REF!</definedName>
    <definedName name="BLDKWH">#REF!</definedName>
    <definedName name="BLDOPDMND">#REF!</definedName>
    <definedName name="BLNGKWB4EDR">#REF!</definedName>
    <definedName name="BLNGKWH">#REF!</definedName>
    <definedName name="BLNGKWHTTL">#REF!</definedName>
    <definedName name="BndBlkKwh1">#REF!</definedName>
    <definedName name="BndBlkKwh2">#REF!</definedName>
    <definedName name="BndBlkKwh3">#REF!</definedName>
    <definedName name="BndBlkKwhChg1">#REF!</definedName>
    <definedName name="BndBlkKwhChg2">#REF!</definedName>
    <definedName name="BndBlkKwhChg3">#REF!</definedName>
    <definedName name="BndBlkKwhChgT">#REF!</definedName>
    <definedName name="BndBlkKwhChgW">#REF!</definedName>
    <definedName name="BndBlkKwhT">#REF!</definedName>
    <definedName name="BndBlkKwhW">#REF!</definedName>
    <definedName name="BndCustChg">#REF!</definedName>
    <definedName name="BndDmdChg1">#REF!</definedName>
    <definedName name="BndDmdChg2">#REF!</definedName>
    <definedName name="BndExcsKvaPct">#REF!</definedName>
    <definedName name="BndMEChg">#REF!</definedName>
    <definedName name="BndOffPkKwh">#REF!</definedName>
    <definedName name="BndOnPkKwh">#REF!</definedName>
    <definedName name="BndPL1Chg">#REF!</definedName>
    <definedName name="BndPL2Chg">#REF!</definedName>
    <definedName name="BndPL3Chg">#REF!</definedName>
    <definedName name="BndPL4Chg">#REF!</definedName>
    <definedName name="BndPL5Chg">#REF!</definedName>
    <definedName name="BndReactiveChg">#REF!</definedName>
    <definedName name="BndXOfpKvaChg">#REF!</definedName>
    <definedName name="BndXOfpKwChg">#REF!</definedName>
    <definedName name="BTTrueUp">#REF!</definedName>
    <definedName name="BUNCCHG">#REF!</definedName>
    <definedName name="BUNDCHG1">#REF!</definedName>
    <definedName name="BUNDCHG2">#REF!</definedName>
    <definedName name="BUNECHG1">#REF!</definedName>
    <definedName name="BUNECHGB1">#REF!</definedName>
    <definedName name="BUNECHGB2">#REF!</definedName>
    <definedName name="BUNECHGB3">#REF!</definedName>
    <definedName name="BUNECHGW">#REF!</definedName>
    <definedName name="BUNKWH1">#REF!</definedName>
    <definedName name="BUNKWHB1">#REF!</definedName>
    <definedName name="BUNKWHB2">#REF!</definedName>
    <definedName name="BUNKWHB3">#REF!</definedName>
    <definedName name="BUNKWHWH">#REF!</definedName>
    <definedName name="BUNMECHG1">#REF!</definedName>
    <definedName name="BUNOFKWH">#REF!</definedName>
    <definedName name="BUNOPKWH">#REF!</definedName>
    <definedName name="BUNP1EC">#REF!</definedName>
    <definedName name="BUNP2EC">#REF!</definedName>
    <definedName name="BUNP3EC">#REF!</definedName>
    <definedName name="BUNP4EC">#REF!</definedName>
    <definedName name="BUNP5EC">#REF!</definedName>
    <definedName name="BUNPDMDCHG">#REF!</definedName>
    <definedName name="BUNRCHG">#REF!</definedName>
    <definedName name="BUNXKVA">#REF!</definedName>
    <definedName name="BUNXKVAPCT">#REF!</definedName>
    <definedName name="BUNXOFKW">#REF!</definedName>
    <definedName name="CALCPFCC">#REF!</definedName>
    <definedName name="CAPDEFA">#REF!</definedName>
    <definedName name="CBLKWH">#REF!</definedName>
    <definedName name="City">#REF!</definedName>
    <definedName name="CNTRCTDMND">#REF!</definedName>
    <definedName name="CoPhoneLine">#REF!</definedName>
    <definedName name="CRMOINTRPTHRS">#REF!</definedName>
    <definedName name="CRNTMOBTKWH">#REF!</definedName>
    <definedName name="CRNTMOFPKHRS">#REF!</definedName>
    <definedName name="CRNTMONPKHRS">#REF!</definedName>
    <definedName name="CRTLBLONPKHRS">#REF!</definedName>
    <definedName name="CRTLBLONPKKWH">#REF!</definedName>
    <definedName name="CSTMRCHG">#REF!</definedName>
    <definedName name="CurMoAddr1">#REF!</definedName>
    <definedName name="CurMoAddr2">#REF!</definedName>
    <definedName name="CurMoBTDetail">#REF!</definedName>
    <definedName name="CurMoBuyThrgh_Sheet">#REF!</definedName>
    <definedName name="CurMoCityStZip">#REF!</definedName>
    <definedName name="CurMoCustName">#REF!</definedName>
    <definedName name="CurMoExcessAmt">#REF!</definedName>
    <definedName name="CurMoGrTaxAmt">#REF!</definedName>
    <definedName name="CurMoKWHExcess">#REF!</definedName>
    <definedName name="CurMoKWHNotUsed">#REF!</definedName>
    <definedName name="CurMoKWHRes">#REF!</definedName>
    <definedName name="CurMoKWHSubTot">#REF!</definedName>
    <definedName name="CurMoKWHTot">#REF!</definedName>
    <definedName name="CurMoMtrMult">#REF!</definedName>
    <definedName name="CurMoNotUsedAmt">#REF!</definedName>
    <definedName name="CurMoResAmt">#REF!</definedName>
    <definedName name="CurMoSubTotAmt">#REF!</definedName>
    <definedName name="CurMoTotAmt">#REF!</definedName>
    <definedName name="CurrYear">#REF!</definedName>
    <definedName name="CustAddr1">#REF!</definedName>
    <definedName name="CustAddr2">#REF!</definedName>
    <definedName name="CustCityStZip">#REF!</definedName>
    <definedName name="CustName2">#REF!</definedName>
    <definedName name="CustTable">#REF!</definedName>
    <definedName name="DetailTotCbl">#REF!</definedName>
    <definedName name="DetailTotChg">#REF!</definedName>
    <definedName name="DetailTotKw">#REF!</definedName>
    <definedName name="DetailTotMargin">#REF!</definedName>
    <definedName name="DIRPCCHG">#REF!</definedName>
    <definedName name="DIRPDCHG1">#REF!</definedName>
    <definedName name="DIRPDCHG2">#REF!</definedName>
    <definedName name="DIRPECHG1">#REF!</definedName>
    <definedName name="DIRPECHGB1">#REF!</definedName>
    <definedName name="DIRPECHGB2">#REF!</definedName>
    <definedName name="DIRPECHGB3">#REF!</definedName>
    <definedName name="DIRPMECHG1">#REF!</definedName>
    <definedName name="DIRPMINDC">#REF!</definedName>
    <definedName name="DIRPMINEC">#REF!</definedName>
    <definedName name="DIRPOFKVA">#REF!</definedName>
    <definedName name="DIRPOFKW">#REF!</definedName>
    <definedName name="DIRPOFKWH">#REF!</definedName>
    <definedName name="DIRPOPKWH">#REF!</definedName>
    <definedName name="DIRPP1EC">#REF!</definedName>
    <definedName name="DIRPP2EC">#REF!</definedName>
    <definedName name="DIRPP3EC">#REF!</definedName>
    <definedName name="DIRPP4EC">#REF!</definedName>
    <definedName name="DIRPP5EC">#REF!</definedName>
    <definedName name="DIRPRCHG">#REF!</definedName>
    <definedName name="DisBlkKwhChg1">#REF!</definedName>
    <definedName name="DisBlkKwhChg2">#REF!</definedName>
    <definedName name="DisBlkKwhChg3">#REF!</definedName>
    <definedName name="DisBlkKwhChgT">#REF!</definedName>
    <definedName name="DisCustChg">#REF!</definedName>
    <definedName name="DisDmdChg1">#REF!</definedName>
    <definedName name="DisDmdChg2">#REF!</definedName>
    <definedName name="DisMEChg">#REF!</definedName>
    <definedName name="DisMinDChg">#REF!</definedName>
    <definedName name="DisMinEChg">#REF!</definedName>
    <definedName name="DisOffPkKwh">#REF!</definedName>
    <definedName name="DisOnPkKwh">#REF!</definedName>
    <definedName name="DisPL1Chg">#REF!</definedName>
    <definedName name="DisPL2Chg">#REF!</definedName>
    <definedName name="DisPL3Chg">#REF!</definedName>
    <definedName name="DisPL4Chg">#REF!</definedName>
    <definedName name="DisPL5Chg">#REF!</definedName>
    <definedName name="DisReactiveChg">#REF!</definedName>
    <definedName name="DisXOfpKvaChg">#REF!</definedName>
    <definedName name="DisXOfpKwChg">#REF!</definedName>
    <definedName name="DSTCCHG">#REF!</definedName>
    <definedName name="DSTDCHG1">#REF!</definedName>
    <definedName name="DSTDCHG2">#REF!</definedName>
    <definedName name="DSTECHG1">#REF!</definedName>
    <definedName name="DSTECHGB1">#REF!</definedName>
    <definedName name="DSTECHGB2">#REF!</definedName>
    <definedName name="DSTECHGB3">#REF!</definedName>
    <definedName name="DSTMECHG1">#REF!</definedName>
    <definedName name="DSTMINDC">#REF!</definedName>
    <definedName name="DSTMINEC">#REF!</definedName>
    <definedName name="DSTOFKWH">#REF!</definedName>
    <definedName name="DSTOPKWH">#REF!</definedName>
    <definedName name="DSTP1EC">#REF!</definedName>
    <definedName name="DSTP2EC">#REF!</definedName>
    <definedName name="DSTP3EC">#REF!</definedName>
    <definedName name="DSTP4EC">#REF!</definedName>
    <definedName name="DSTP5EC">#REF!</definedName>
    <definedName name="DSTRCHG">#REF!</definedName>
    <definedName name="DSTXOFKVA">#REF!</definedName>
    <definedName name="DSTXOFKW">#REF!</definedName>
    <definedName name="EDRBASE">#REF!</definedName>
    <definedName name="EDRDATE">#REF!</definedName>
    <definedName name="EDRDSCNT">#REF!</definedName>
    <definedName name="EDRLVLPCT">#REF!</definedName>
    <definedName name="EDRTYPE">#REF!</definedName>
    <definedName name="EffDate">#REF!</definedName>
    <definedName name="ELKMCGN1">#REF!</definedName>
    <definedName name="ELKMCGN2">#REF!</definedName>
    <definedName name="ENDDTM">#REF!</definedName>
    <definedName name="ENDTIME">#REF!</definedName>
    <definedName name="EstExcessAmt">#REF!</definedName>
    <definedName name="EstGrTaxAmt">#REF!</definedName>
    <definedName name="EstKWHExcess">#REF!</definedName>
    <definedName name="EstKWHNotUsed">#REF!</definedName>
    <definedName name="EstKWHRes">#REF!</definedName>
    <definedName name="EstKWHSubTot">#REF!</definedName>
    <definedName name="EstKWHTot">#REF!</definedName>
    <definedName name="EstNotUsedAmt">#REF!</definedName>
    <definedName name="EstResAmt">#REF!</definedName>
    <definedName name="EstSubTotAmt">#REF!</definedName>
    <definedName name="EstTotAmt">#REF!</definedName>
    <definedName name="EXCSKVACHG">#REF!</definedName>
    <definedName name="EXCSKVADMND">#REF!</definedName>
    <definedName name="EXCSKVAR">#REF!</definedName>
    <definedName name="FIRMKWH">#REF!</definedName>
    <definedName name="FIRSTDAY">#REF!</definedName>
    <definedName name="FRMCPCT">#REF!</definedName>
    <definedName name="FUELCHG">#REF!</definedName>
    <definedName name="FUELRATE">#REF!</definedName>
    <definedName name="GenBlkKwhChg1">#REF!</definedName>
    <definedName name="GenBlkKwhChg2">#REF!</definedName>
    <definedName name="GenBlkKwhChg3">#REF!</definedName>
    <definedName name="GenBlkKwhChgT">#REF!</definedName>
    <definedName name="GENCCHG">#REF!</definedName>
    <definedName name="GenCustChg">#REF!</definedName>
    <definedName name="GENDCHG1">#REF!</definedName>
    <definedName name="GENDCHG2">#REF!</definedName>
    <definedName name="GenDmdChg1">#REF!</definedName>
    <definedName name="GenDmdChg2">#REF!</definedName>
    <definedName name="GENECHG1">#REF!</definedName>
    <definedName name="GENECHGB1">#REF!</definedName>
    <definedName name="GENECHGB2">#REF!</definedName>
    <definedName name="GENECHGB3">#REF!</definedName>
    <definedName name="GenMEChg">#REF!</definedName>
    <definedName name="GENMECHG1">#REF!</definedName>
    <definedName name="GENMINDC">#REF!</definedName>
    <definedName name="GenMinDChg">#REF!</definedName>
    <definedName name="GENMINEC">#REF!</definedName>
    <definedName name="GenMinEChg">#REF!</definedName>
    <definedName name="GenOffPkKwh">#REF!</definedName>
    <definedName name="GENOFKWH">#REF!</definedName>
    <definedName name="GenOnPkKwh">#REF!</definedName>
    <definedName name="GENOPKWH">#REF!</definedName>
    <definedName name="GENP1EC">#REF!</definedName>
    <definedName name="GENP2EC">#REF!</definedName>
    <definedName name="GENP3EC">#REF!</definedName>
    <definedName name="GENP4EC">#REF!</definedName>
    <definedName name="GENP5EC">#REF!</definedName>
    <definedName name="GenPL1Chg">#REF!</definedName>
    <definedName name="GenPL2Chg">#REF!</definedName>
    <definedName name="GenPL3Chg">#REF!</definedName>
    <definedName name="GenPL4Chg">#REF!</definedName>
    <definedName name="GenPL5Chg">#REF!</definedName>
    <definedName name="GENRCHG">#REF!</definedName>
    <definedName name="GenReactiveChg">#REF!</definedName>
    <definedName name="GENXOFKVA">#REF!</definedName>
    <definedName name="GENXOFKW">#REF!</definedName>
    <definedName name="GenXOfpKvaChg">#REF!</definedName>
    <definedName name="GenXOfpKwChg">#REF!</definedName>
    <definedName name="GIRPCCHG">#REF!</definedName>
    <definedName name="GIRPDCHG1">#REF!</definedName>
    <definedName name="GIRPDCHG2">#REF!</definedName>
    <definedName name="GIRPECHG1">#REF!</definedName>
    <definedName name="GIRPECHGB1">#REF!</definedName>
    <definedName name="GIRPECHGB2">#REF!</definedName>
    <definedName name="GIRPECHGB3">#REF!</definedName>
    <definedName name="GIRPMECHG1">#REF!</definedName>
    <definedName name="GIRPMINDC">#REF!</definedName>
    <definedName name="GIRPMINEC">#REF!</definedName>
    <definedName name="GIRPOFKVA">#REF!</definedName>
    <definedName name="GIRPOFKW">#REF!</definedName>
    <definedName name="GIRPOFKWH">#REF!</definedName>
    <definedName name="GIRPOPKWH">#REF!</definedName>
    <definedName name="GIRPP1EC">#REF!</definedName>
    <definedName name="GIRPP2EC">#REF!</definedName>
    <definedName name="GIRPP3EC">#REF!</definedName>
    <definedName name="GIRPP4EC">#REF!</definedName>
    <definedName name="GIRPP5EC">#REF!</definedName>
    <definedName name="GIRPRCHG">#REF!</definedName>
    <definedName name="HIPREKW">#REF!</definedName>
    <definedName name="HRCRDKW">#REF!</definedName>
    <definedName name="HRCRDKWDT">#REF!</definedName>
    <definedName name="HRCRDKWTM">#REF!</definedName>
    <definedName name="HROFPKDT">#REF!</definedName>
    <definedName name="HROFPKKW">#REF!</definedName>
    <definedName name="HROFPKTM">#REF!</definedName>
    <definedName name="HRONPKDT">#REF!</definedName>
    <definedName name="HRONPKKW">#REF!</definedName>
    <definedName name="HRONPKTM">#REF!</definedName>
    <definedName name="IMCO">#REF!</definedName>
    <definedName name="InterruptCapacity">#REF!</definedName>
    <definedName name="InterruptOfpCapacity">#REF!</definedName>
    <definedName name="InterruptType">#REF!</definedName>
    <definedName name="INTRPBLCAP">#REF!</definedName>
    <definedName name="Invdetails">#REF!</definedName>
    <definedName name="KWCHG">#REF!</definedName>
    <definedName name="KWH1NOCMM">#REF!</definedName>
    <definedName name="KWH3NOCMM">#REF!</definedName>
    <definedName name="KWHCHG">#REF!</definedName>
    <definedName name="LASTDAY">#REF!</definedName>
    <definedName name="LASTFUEL">#REF!</definedName>
    <definedName name="LASTMSRR">#REF!</definedName>
    <definedName name="LASTPFCC">#REF!</definedName>
    <definedName name="LDFCTR">#REF!</definedName>
    <definedName name="LRCREDIT">#REF!</definedName>
    <definedName name="MACC1">#REF!</definedName>
    <definedName name="MACC2">#REF!</definedName>
    <definedName name="MAINTHRSCRMO">#REF!</definedName>
    <definedName name="MAINTKWH">#REF!</definedName>
    <definedName name="MinBillDem">#REF!</definedName>
    <definedName name="MinBillDem2">#REF!</definedName>
    <definedName name="MinBillDmd">#REF!</definedName>
    <definedName name="MSRRBLD">#REF!</definedName>
    <definedName name="MSRRCHG">#REF!</definedName>
    <definedName name="MTRMLTPLR1">#REF!</definedName>
    <definedName name="MTRMLTPLR2">#REF!</definedName>
    <definedName name="NETMRGCHG">#REF!</definedName>
    <definedName name="NODAYSINPRD">#REF!</definedName>
    <definedName name="NODELPOINTS">#REF!</definedName>
    <definedName name="NP_h1">#REF!</definedName>
    <definedName name="NvsASD">"V2006-12-31"</definedName>
    <definedName name="NvsAutoDrillOk">"VN"</definedName>
    <definedName name="NvsElapsedTime">0.000231481484661344</definedName>
    <definedName name="NvsEndTime">39091.5909490741</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"%,X,RZF..,CNF.."</definedName>
    <definedName name="NvsPanelBusUnit">"V100"</definedName>
    <definedName name="NvsPanelEffdt">"V2004-06-30"</definedName>
    <definedName name="NvsPanelSetid">"VAEP"</definedName>
    <definedName name="NvsReqBU">"VX999"</definedName>
    <definedName name="NvsReqBUOnly">"VN"</definedName>
    <definedName name="NvsTransLed">"VN"</definedName>
    <definedName name="NvsTreeASD">"V2099-01-01"</definedName>
    <definedName name="NvsValTbl.ACCOUNT">"GL_ACCOUNT_TBL"</definedName>
    <definedName name="NvsValTbl.AEP_STATE_JURIS">"AEP_ST_JD_TBL"</definedName>
    <definedName name="NvsValTbl.CURRENCY_CD">"CURRENCY_CD_TBL"</definedName>
    <definedName name="OFPCBLKW">#REF!</definedName>
    <definedName name="OFPKBILLKWH">#REF!</definedName>
    <definedName name="OFPKCGNKWH">#REF!</definedName>
    <definedName name="OFPKCNTRCTCPCT">#REF!</definedName>
    <definedName name="OFPKDMPKWH">#REF!</definedName>
    <definedName name="OFPKDSCRKWH">#REF!</definedName>
    <definedName name="OFPKDT">#REF!</definedName>
    <definedName name="OFPKEXCSKW">#REF!</definedName>
    <definedName name="OFPKINCRKWH">#REF!</definedName>
    <definedName name="OFPKKVADT">#REF!</definedName>
    <definedName name="OFPKKVATM">#REF!</definedName>
    <definedName name="OFPKKVW">#REF!</definedName>
    <definedName name="OFPKKW">#REF!</definedName>
    <definedName name="OFPKKWH1NOCMM">#REF!</definedName>
    <definedName name="OFPKKWH3NOCMM">#REF!</definedName>
    <definedName name="OFPKRCRDKWH">#REF!</definedName>
    <definedName name="OFPKTM">#REF!</definedName>
    <definedName name="OFPXCSKW">#REF!</definedName>
    <definedName name="OFPXCSKWDT">#REF!</definedName>
    <definedName name="OFPXCSKWH">#REF!</definedName>
    <definedName name="OFPXCSKWTM">#REF!</definedName>
    <definedName name="ONPKBILLKWH">#REF!</definedName>
    <definedName name="ONPKCAPB">#REF!</definedName>
    <definedName name="ONPKCGNKWH">#REF!</definedName>
    <definedName name="ONPKCNTRCTCPCT">#REF!</definedName>
    <definedName name="ONPKDMPKWH">#REF!</definedName>
    <definedName name="ONPKDSCRKWH">#REF!</definedName>
    <definedName name="ONPKDT">#REF!</definedName>
    <definedName name="ONPKINCRKWH">#REF!</definedName>
    <definedName name="ONPKKVA">#REF!</definedName>
    <definedName name="ONPKKVADT">#REF!</definedName>
    <definedName name="ONPKKVATM">#REF!</definedName>
    <definedName name="ONPKKW">#REF!</definedName>
    <definedName name="ONPKKWH1NOCMM">#REF!</definedName>
    <definedName name="ONPKKWH3NOCMM">#REF!</definedName>
    <definedName name="ONPKRCRDKWH">#REF!</definedName>
    <definedName name="ONPKTM">#REF!</definedName>
    <definedName name="OPCBLKW">#REF!</definedName>
    <definedName name="OPCO">#REF!</definedName>
    <definedName name="OPXCSKW">#REF!</definedName>
    <definedName name="OPXCSKWDT">#REF!</definedName>
    <definedName name="OPXCSKWH">#REF!</definedName>
    <definedName name="OPXCSKWTM">#REF!</definedName>
    <definedName name="OTHRTRNSKWH">#REF!</definedName>
    <definedName name="P1PENPERC">#REF!</definedName>
    <definedName name="P2PENPERC">#REF!</definedName>
    <definedName name="PeakDemandChg">#REF!</definedName>
    <definedName name="PenaltyDays">#REF!</definedName>
    <definedName name="PenaltyPct">#REF!</definedName>
    <definedName name="PENDAYS">#REF!</definedName>
    <definedName name="PENDAYS2">#REF!</definedName>
    <definedName name="PFCC">#REF!</definedName>
    <definedName name="PKKVAR">#REF!</definedName>
    <definedName name="PKKVARDATE">#REF!</definedName>
    <definedName name="PKKVARTIME">#REF!</definedName>
    <definedName name="PLVLKWH1">#REF!</definedName>
    <definedName name="PLVLKWH1A">#REF!</definedName>
    <definedName name="PLVLKWH2">#REF!</definedName>
    <definedName name="PLVLKWH23A">#REF!</definedName>
    <definedName name="PLVLKWH25">#REF!</definedName>
    <definedName name="PLVLKWH2A">#REF!</definedName>
    <definedName name="PLVLKWH3">#REF!</definedName>
    <definedName name="PLVLKWH3A">#REF!</definedName>
    <definedName name="PLVLKWH4">#REF!</definedName>
    <definedName name="PLVLKWH4A">#REF!</definedName>
    <definedName name="PRICEDESIG">#REF!</definedName>
    <definedName name="PriMoAddr1">#REF!</definedName>
    <definedName name="PriMoAddr2">#REF!</definedName>
    <definedName name="PriMoBTDetail">#REF!</definedName>
    <definedName name="PriMoBuyThrgh_Sheet">#REF!</definedName>
    <definedName name="PriMoCityStZip">#REF!</definedName>
    <definedName name="PriMoCustName">#REF!</definedName>
    <definedName name="PriMoMtrMult">#REF!</definedName>
    <definedName name="_xlnm.Print_Area" localSheetId="3">SWT.001!$A$1:$P$165</definedName>
    <definedName name="_xlnm.Print_Area" localSheetId="0">'SWT.Sch.11.Rates'!$A$1:$T$22</definedName>
    <definedName name="_xlnm.Print_Area" localSheetId="1">'SWT.WS.F.BPU.ATRR.Projected'!$A$1:$O$91</definedName>
    <definedName name="_xlnm.Print_Area" localSheetId="2">'SWT.WS.G.BPU.ATRR.True-up'!$A$1:$P$91</definedName>
    <definedName name="_xlnm.Print_Area" localSheetId="4">'SWT.xyz - blank'!$A$1:$P$165</definedName>
    <definedName name="_xlnm.Print_Titles" localSheetId="1">'SWT.WS.F.BPU.ATRR.Projected'!$1:$6</definedName>
    <definedName name="_xlnm.Print_Titles" localSheetId="2">'SWT.WS.G.BPU.ATRR.True-up'!$1:$5</definedName>
    <definedName name="_xlnm.Print_Titles" localSheetId="4">'SWT.xyz - blank'!#REF!</definedName>
    <definedName name="PRVCNT">#REF!</definedName>
    <definedName name="PRVDATE">#REF!</definedName>
    <definedName name="PRVFUEL">#REF!</definedName>
    <definedName name="PRVKW">#REF!</definedName>
    <definedName name="PRVKWH">#REF!</definedName>
    <definedName name="PRVMSRR">#REF!</definedName>
    <definedName name="PRVPFCC">#REF!</definedName>
    <definedName name="PSOallocatorsP">#REF!</definedName>
    <definedName name="PVHIOFPCBL">#REF!</definedName>
    <definedName name="PVHIOPCBL">#REF!</definedName>
    <definedName name="RatchetFactor">#REF!</definedName>
    <definedName name="RCRDRID">#REF!</definedName>
    <definedName name="RCTVHRS">#REF!</definedName>
    <definedName name="RDRBLK1C">#REF!</definedName>
    <definedName name="RDRBLK1Q">#REF!</definedName>
    <definedName name="RDRBLK2C">#REF!</definedName>
    <definedName name="RDRBLK2Q">#REF!</definedName>
    <definedName name="RDRBLK3C">#REF!</definedName>
    <definedName name="RDRBLK3Q">#REF!</definedName>
    <definedName name="RDRBLKTC">#REF!</definedName>
    <definedName name="RDRBLKTC1">#REF!</definedName>
    <definedName name="RDRBLKTC10">#REF!</definedName>
    <definedName name="RDRBLKTC11">#REF!</definedName>
    <definedName name="RDRBLKTC12">#REF!</definedName>
    <definedName name="RDRBLKTC13">#REF!</definedName>
    <definedName name="RDRBLKTC14">#REF!</definedName>
    <definedName name="RDRBLKTC15">#REF!</definedName>
    <definedName name="RDRBLKTC16">#REF!</definedName>
    <definedName name="RDRBLKTC17">#REF!</definedName>
    <definedName name="RDRBLKTC18">#REF!</definedName>
    <definedName name="RDRBLKTC19">#REF!</definedName>
    <definedName name="RDRBLKTC2">#REF!</definedName>
    <definedName name="RDRBLKTC20">#REF!</definedName>
    <definedName name="RDRBLKTC3">#REF!</definedName>
    <definedName name="RDRBLKTC4">#REF!</definedName>
    <definedName name="RDRBLKTC5">#REF!</definedName>
    <definedName name="RDRBLKTC6">#REF!</definedName>
    <definedName name="RDRBLKTC7">#REF!</definedName>
    <definedName name="RDRBLKTC8">#REF!</definedName>
    <definedName name="RDRBLKTC9">#REF!</definedName>
    <definedName name="RDRBLKTQ">#REF!</definedName>
    <definedName name="RDRCODE">#REF!</definedName>
    <definedName name="RDRCYCLE">#REF!</definedName>
    <definedName name="RDRDATE">#REF!</definedName>
    <definedName name="RDRNAME">#REF!</definedName>
    <definedName name="RDRRATEB">#REF!</definedName>
    <definedName name="RDRRATEB1">#REF!</definedName>
    <definedName name="RDRRATEB10">#REF!</definedName>
    <definedName name="RDRRATEB11">#REF!</definedName>
    <definedName name="RDRRATEB12">#REF!</definedName>
    <definedName name="RDRRATEB13">#REF!</definedName>
    <definedName name="RDRRATEB14">#REF!</definedName>
    <definedName name="RDRRATEB15">#REF!</definedName>
    <definedName name="RDRRATEB16">#REF!</definedName>
    <definedName name="RDRRATEB17">#REF!</definedName>
    <definedName name="RDRRATEB18">#REF!</definedName>
    <definedName name="RDRRATEB19">#REF!</definedName>
    <definedName name="RDRRATEB2">#REF!</definedName>
    <definedName name="RDRRATEB20">#REF!</definedName>
    <definedName name="RDRRATEB3">#REF!</definedName>
    <definedName name="RDRRATEB4">#REF!</definedName>
    <definedName name="RDRRATEB5">#REF!</definedName>
    <definedName name="RDRRATEB6">#REF!</definedName>
    <definedName name="RDRRATEB7">#REF!</definedName>
    <definedName name="RDRRATEB8">#REF!</definedName>
    <definedName name="RDRRATEB9">#REF!</definedName>
    <definedName name="RDRRATED">#REF!</definedName>
    <definedName name="RDRRATED1">#REF!</definedName>
    <definedName name="RDRRATED10">#REF!</definedName>
    <definedName name="RDRRATED11">#REF!</definedName>
    <definedName name="RDRRATED12">#REF!</definedName>
    <definedName name="RDRRATED13">#REF!</definedName>
    <definedName name="RDRRATED14">#REF!</definedName>
    <definedName name="RDRRATED15">#REF!</definedName>
    <definedName name="RDRRATED16">#REF!</definedName>
    <definedName name="RDRRATED17">#REF!</definedName>
    <definedName name="RDRRATED18">#REF!</definedName>
    <definedName name="RDRRATED19">#REF!</definedName>
    <definedName name="RDRRATED2">#REF!</definedName>
    <definedName name="RDRRATED20">#REF!</definedName>
    <definedName name="RDRRATED3">#REF!</definedName>
    <definedName name="RDRRATED4">#REF!</definedName>
    <definedName name="RDRRATED5">#REF!</definedName>
    <definedName name="RDRRATED6">#REF!</definedName>
    <definedName name="RDRRATED7">#REF!</definedName>
    <definedName name="RDRRATED8">#REF!</definedName>
    <definedName name="RDRRATED9">#REF!</definedName>
    <definedName name="RDRRATEG">#REF!</definedName>
    <definedName name="RDRRATEG1">#REF!</definedName>
    <definedName name="RDRRATEG10">#REF!</definedName>
    <definedName name="RDRRATEG11">#REF!</definedName>
    <definedName name="RDRRATEG12">#REF!</definedName>
    <definedName name="RDRRATEG13">#REF!</definedName>
    <definedName name="RDRRATEG14">#REF!</definedName>
    <definedName name="RDRRATEG15">#REF!</definedName>
    <definedName name="RDRRATEG16">#REF!</definedName>
    <definedName name="RDRRATEG17">#REF!</definedName>
    <definedName name="RDRRATEG18">#REF!</definedName>
    <definedName name="RDRRATEG19">#REF!</definedName>
    <definedName name="RDRRATEG2">#REF!</definedName>
    <definedName name="RDRRATEG20">#REF!</definedName>
    <definedName name="RDRRATEG3">#REF!</definedName>
    <definedName name="RDRRATEG4">#REF!</definedName>
    <definedName name="RDRRATEG5">#REF!</definedName>
    <definedName name="RDRRATEG6">#REF!</definedName>
    <definedName name="RDRRATEG7">#REF!</definedName>
    <definedName name="RDRRATEG8">#REF!</definedName>
    <definedName name="RDRRATEG9">#REF!</definedName>
    <definedName name="RDRRATET">#REF!</definedName>
    <definedName name="RDRRATET1">#REF!</definedName>
    <definedName name="RDRRATET10">#REF!</definedName>
    <definedName name="RDRRATET11">#REF!</definedName>
    <definedName name="RDRRATET12">#REF!</definedName>
    <definedName name="RDRRATET13">#REF!</definedName>
    <definedName name="RDRRATET14">#REF!</definedName>
    <definedName name="RDRRATET15">#REF!</definedName>
    <definedName name="RDRRATET16">#REF!</definedName>
    <definedName name="RDRRATET17">#REF!</definedName>
    <definedName name="RDRRATET18">#REF!</definedName>
    <definedName name="RDRRATET19">#REF!</definedName>
    <definedName name="RDRRATET2">#REF!</definedName>
    <definedName name="RDRRATET20">#REF!</definedName>
    <definedName name="RDRRATET3">#REF!</definedName>
    <definedName name="RDRRATET4">#REF!</definedName>
    <definedName name="RDRRATET5">#REF!</definedName>
    <definedName name="RDRRATET6">#REF!</definedName>
    <definedName name="RDRRATET7">#REF!</definedName>
    <definedName name="RDRRATET8">#REF!</definedName>
    <definedName name="RDRRATET9">#REF!</definedName>
    <definedName name="RDRTYPE">#REF!</definedName>
    <definedName name="RDRUNITS">#REF!</definedName>
    <definedName name="_xlnm.Recorder">#REF!</definedName>
    <definedName name="Reserved_Section">#REF!</definedName>
    <definedName name="RIDERS">#REF!</definedName>
    <definedName name="RKVAHRDNG">#REF!</definedName>
    <definedName name="RTCHTCNTRCTCPCT">#REF!</definedName>
    <definedName name="RTCHTFCTR">#REF!</definedName>
    <definedName name="RTCHTFCTR2">#REF!</definedName>
    <definedName name="RTCHTHIPREVKW">#REF!</definedName>
    <definedName name="RTP_Detail">#REF!</definedName>
    <definedName name="RTPLRKW">#REF!</definedName>
    <definedName name="SDI">#REF!</definedName>
    <definedName name="SHLDRPKKW">#REF!</definedName>
    <definedName name="SHLDRPKKWDT">#REF!</definedName>
    <definedName name="SHLDRPKKWTM">#REF!</definedName>
    <definedName name="SHRDTRNSKWH">#REF!</definedName>
    <definedName name="SRPLSKWH">#REF!</definedName>
    <definedName name="STARTDTM">#REF!</definedName>
    <definedName name="State">#REF!</definedName>
    <definedName name="STDKW">#REF!</definedName>
    <definedName name="STDKWDT">#REF!</definedName>
    <definedName name="STDKWTM">#REF!</definedName>
    <definedName name="STRTTIME">#REF!</definedName>
    <definedName name="SWPallocatorsH">#REF!</definedName>
    <definedName name="SWPallocatorsP">#REF!</definedName>
    <definedName name="SYSPKKW">#REF!</definedName>
    <definedName name="SYSPKKWDT">#REF!</definedName>
    <definedName name="SYSPKKWTM">#REF!</definedName>
    <definedName name="TARIFF1">#REF!</definedName>
    <definedName name="TARIFF2">#REF!</definedName>
    <definedName name="TariffCode">#REF!</definedName>
    <definedName name="TariffLongName">#REF!</definedName>
    <definedName name="TariffShortName">#REF!</definedName>
    <definedName name="TAXDATE">#REF!</definedName>
    <definedName name="TAXES">#REF!</definedName>
    <definedName name="TAXNAME">#REF!</definedName>
    <definedName name="TAXRATE">#REF!</definedName>
    <definedName name="TAXTYPE">#REF!</definedName>
    <definedName name="TCst">#REF!</definedName>
    <definedName name="TCst1">#REF!</definedName>
    <definedName name="TIRPCCHG">#REF!</definedName>
    <definedName name="TIRPDCHG1">#REF!</definedName>
    <definedName name="TIRPDCHG2">#REF!</definedName>
    <definedName name="TIRPECHG1">#REF!</definedName>
    <definedName name="TIRPECHGB1">#REF!</definedName>
    <definedName name="TIRPECHGB2">#REF!</definedName>
    <definedName name="TIRPECHGB3">#REF!</definedName>
    <definedName name="TIRPMECHG1">#REF!</definedName>
    <definedName name="TIRPMINDC">#REF!</definedName>
    <definedName name="TIRPMINEC">#REF!</definedName>
    <definedName name="TIRPOFKVA">#REF!</definedName>
    <definedName name="TIRPOFKW">#REF!</definedName>
    <definedName name="TIRPOFKWH">#REF!</definedName>
    <definedName name="TIRPOPKWH">#REF!</definedName>
    <definedName name="TIRPP1EC">#REF!</definedName>
    <definedName name="TIRPP2EC">#REF!</definedName>
    <definedName name="TIRPP3EC">#REF!</definedName>
    <definedName name="TIRPP4EC">#REF!</definedName>
    <definedName name="TIRPP5EC">#REF!</definedName>
    <definedName name="TIRPRCHG">#REF!</definedName>
    <definedName name="TLsFctr">#REF!</definedName>
    <definedName name="TRCRDKWH">#REF!</definedName>
    <definedName name="TRCRDKWH2P">#REF!</definedName>
    <definedName name="TRFDATE1">#REF!</definedName>
    <definedName name="TRFDATE2">#REF!</definedName>
    <definedName name="TRFNAME1">#REF!</definedName>
    <definedName name="TRFNAME2">#REF!</definedName>
    <definedName name="TRFSHORTNM1">#REF!</definedName>
    <definedName name="TRFSHORTNM2">#REF!</definedName>
    <definedName name="TrnBlkKwhChg1">#REF!</definedName>
    <definedName name="TrnBlkKwhChg2">#REF!</definedName>
    <definedName name="TrnBlkKwhChg3">#REF!</definedName>
    <definedName name="TrnBlkKwhChgT">#REF!</definedName>
    <definedName name="TRNCCHG">#REF!</definedName>
    <definedName name="TrnCustChg">#REF!</definedName>
    <definedName name="TRNDCHG1">#REF!</definedName>
    <definedName name="TRNDCHG2">#REF!</definedName>
    <definedName name="TrnDmdChg1">#REF!</definedName>
    <definedName name="TrnDmdChg2">#REF!</definedName>
    <definedName name="TRNECHG1">#REF!</definedName>
    <definedName name="TRNECHGB1">#REF!</definedName>
    <definedName name="TRNECHGB2">#REF!</definedName>
    <definedName name="TRNECHGB3">#REF!</definedName>
    <definedName name="TrnMEChg">#REF!</definedName>
    <definedName name="TRNMECHG1">#REF!</definedName>
    <definedName name="TRNMINDC">#REF!</definedName>
    <definedName name="TrnMinDChg">#REF!</definedName>
    <definedName name="TRNMINEC">#REF!</definedName>
    <definedName name="TrnMinEChg">#REF!</definedName>
    <definedName name="TrnOffPkKwh">#REF!</definedName>
    <definedName name="TRNOFKWH">#REF!</definedName>
    <definedName name="TrnOnPkKwh">#REF!</definedName>
    <definedName name="TRNOPKWH">#REF!</definedName>
    <definedName name="TRNP1EC">#REF!</definedName>
    <definedName name="TRNP2EC">#REF!</definedName>
    <definedName name="TRNP3EC">#REF!</definedName>
    <definedName name="TRNP4EC">#REF!</definedName>
    <definedName name="TRNP5EC">#REF!</definedName>
    <definedName name="TrnPL1Chg">#REF!</definedName>
    <definedName name="TrnPL2Chg">#REF!</definedName>
    <definedName name="TrnPL3Chg">#REF!</definedName>
    <definedName name="TrnPL4Chg">#REF!</definedName>
    <definedName name="TrnPL5Chg">#REF!</definedName>
    <definedName name="TRNRCHG">#REF!</definedName>
    <definedName name="TrnReactiveChg">#REF!</definedName>
    <definedName name="TRNSKWTOFPK">#REF!</definedName>
    <definedName name="TRNSKWTONPK">#REF!</definedName>
    <definedName name="TRNXOFKVA">#REF!</definedName>
    <definedName name="TRNXOFKW">#REF!</definedName>
    <definedName name="TrnXOfpKvaChg">#REF!</definedName>
    <definedName name="TrnXOfpKwChg">#REF!</definedName>
    <definedName name="TTLBSRATETTL">#REF!</definedName>
    <definedName name="TTLCOGENKWH">#REF!</definedName>
    <definedName name="UNBUNDIND">#REF!</definedName>
    <definedName name="Zip">#REF!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 i="17" l="1"/>
  <c r="I13" i="17"/>
  <c r="F42" i="2"/>
  <c r="E34" i="2"/>
  <c r="D17" i="2"/>
  <c r="F13" i="2"/>
  <c r="F85" i="2"/>
  <c r="F84" i="2"/>
  <c r="L19" i="1"/>
  <c r="I10" i="3" s="1"/>
  <c r="F88" i="1"/>
  <c r="C87" i="1"/>
  <c r="F84" i="1"/>
  <c r="C73" i="1"/>
  <c r="F73" i="1"/>
  <c r="C56" i="1"/>
  <c r="F56" i="1"/>
  <c r="C44" i="1"/>
  <c r="F44" i="1"/>
  <c r="C42" i="1"/>
  <c r="F42" i="1"/>
  <c r="F46" i="1" s="1"/>
  <c r="F50" i="1" s="1"/>
  <c r="E31" i="1"/>
  <c r="D19" i="1"/>
  <c r="D17" i="1"/>
  <c r="C12" i="1"/>
  <c r="F64" i="2"/>
  <c r="C64" i="2"/>
  <c r="J96" i="3"/>
  <c r="E17" i="3"/>
  <c r="D17" i="3"/>
  <c r="B17" i="3" s="1"/>
  <c r="I14" i="3"/>
  <c r="D95" i="3"/>
  <c r="D96" i="3"/>
  <c r="F85" i="1"/>
  <c r="F86" i="1" s="1"/>
  <c r="F87" i="1" s="1"/>
  <c r="F89" i="1" s="1"/>
  <c r="F90" i="1" s="1"/>
  <c r="F91" i="1" s="1"/>
  <c r="D13" i="3" s="1"/>
  <c r="C88" i="1"/>
  <c r="N17" i="3"/>
  <c r="L17" i="3"/>
  <c r="F79" i="1"/>
  <c r="I12" i="13" s="1"/>
  <c r="P1" i="13"/>
  <c r="P83" i="13" s="1"/>
  <c r="P1" i="3"/>
  <c r="P83" i="3" s="1"/>
  <c r="A5" i="1"/>
  <c r="I84" i="1" s="1"/>
  <c r="C17" i="3"/>
  <c r="C18" i="3" s="1"/>
  <c r="C19" i="3" s="1"/>
  <c r="C20" i="3" s="1"/>
  <c r="C21" i="3" s="1"/>
  <c r="C22" i="3"/>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L18" i="17"/>
  <c r="P18" i="17"/>
  <c r="P20" i="17" s="1"/>
  <c r="C17" i="13"/>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K20" i="17"/>
  <c r="V21" i="17" s="1"/>
  <c r="D17" i="13"/>
  <c r="E17" i="13"/>
  <c r="F17" i="13"/>
  <c r="P12" i="17"/>
  <c r="L12" i="17"/>
  <c r="I14" i="13"/>
  <c r="W18" i="17"/>
  <c r="G12" i="17"/>
  <c r="A9" i="17" s="1"/>
  <c r="J20" i="17"/>
  <c r="L20" i="17"/>
  <c r="H3" i="3"/>
  <c r="N20" i="17"/>
  <c r="O20" i="17"/>
  <c r="D90" i="13"/>
  <c r="D90" i="3"/>
  <c r="O3" i="3"/>
  <c r="A1" i="2"/>
  <c r="F13" i="1"/>
  <c r="C78" i="1" s="1"/>
  <c r="I11" i="13"/>
  <c r="K11" i="13"/>
  <c r="L17" i="13"/>
  <c r="N17" i="13"/>
  <c r="L18" i="13"/>
  <c r="N18" i="13"/>
  <c r="L19" i="13"/>
  <c r="N19" i="13"/>
  <c r="L20" i="13"/>
  <c r="N20" i="13"/>
  <c r="O20" i="13" s="1"/>
  <c r="L21" i="13"/>
  <c r="N21" i="13"/>
  <c r="L22" i="13"/>
  <c r="N22" i="13"/>
  <c r="L23" i="13"/>
  <c r="N23" i="13"/>
  <c r="O23" i="13"/>
  <c r="L24" i="13"/>
  <c r="O24" i="13" s="1"/>
  <c r="N24" i="13"/>
  <c r="L25" i="13"/>
  <c r="N25" i="13"/>
  <c r="L26" i="13"/>
  <c r="N26" i="13"/>
  <c r="O26" i="13" s="1"/>
  <c r="L27" i="13"/>
  <c r="N27" i="13"/>
  <c r="L28" i="13"/>
  <c r="N28" i="13"/>
  <c r="O28" i="13" s="1"/>
  <c r="L29" i="13"/>
  <c r="N29" i="13"/>
  <c r="L30" i="13"/>
  <c r="N30" i="13"/>
  <c r="L31" i="13"/>
  <c r="N31" i="13"/>
  <c r="O31" i="13" s="1"/>
  <c r="L32" i="13"/>
  <c r="N32" i="13"/>
  <c r="L33" i="13"/>
  <c r="N33" i="13"/>
  <c r="L34" i="13"/>
  <c r="N34" i="13"/>
  <c r="O34" i="13"/>
  <c r="L35" i="13"/>
  <c r="O35" i="13"/>
  <c r="N35" i="13"/>
  <c r="L36" i="13"/>
  <c r="N36" i="13"/>
  <c r="L37" i="13"/>
  <c r="N37" i="13"/>
  <c r="O37" i="13" s="1"/>
  <c r="L38" i="13"/>
  <c r="O38" i="13" s="1"/>
  <c r="N38" i="13"/>
  <c r="L39" i="13"/>
  <c r="O39" i="13" s="1"/>
  <c r="N39" i="13"/>
  <c r="L40" i="13"/>
  <c r="N40" i="13"/>
  <c r="O40" i="13"/>
  <c r="L41" i="13"/>
  <c r="N41" i="13"/>
  <c r="L42" i="13"/>
  <c r="N42" i="13"/>
  <c r="L43" i="13"/>
  <c r="N43" i="13"/>
  <c r="L44" i="13"/>
  <c r="N44" i="13"/>
  <c r="O44" i="13" s="1"/>
  <c r="L45" i="13"/>
  <c r="N45" i="13"/>
  <c r="L46" i="13"/>
  <c r="N46" i="13"/>
  <c r="L47" i="13"/>
  <c r="N47" i="13"/>
  <c r="O47" i="13" s="1"/>
  <c r="L48" i="13"/>
  <c r="N48" i="13"/>
  <c r="L49" i="13"/>
  <c r="N49" i="13"/>
  <c r="O49" i="13" s="1"/>
  <c r="L50" i="13"/>
  <c r="N50" i="13"/>
  <c r="O50" i="13" s="1"/>
  <c r="L51" i="13"/>
  <c r="N51" i="13"/>
  <c r="L52" i="13"/>
  <c r="N52" i="13"/>
  <c r="O52" i="13" s="1"/>
  <c r="L53" i="13"/>
  <c r="N53" i="13"/>
  <c r="O53" i="13" s="1"/>
  <c r="L54" i="13"/>
  <c r="N54" i="13"/>
  <c r="L55" i="13"/>
  <c r="N55" i="13"/>
  <c r="O55" i="13" s="1"/>
  <c r="L56" i="13"/>
  <c r="N56" i="13"/>
  <c r="O56" i="13" s="1"/>
  <c r="L57" i="13"/>
  <c r="N57" i="13"/>
  <c r="L58" i="13"/>
  <c r="N58" i="13"/>
  <c r="O58" i="13" s="1"/>
  <c r="L59" i="13"/>
  <c r="N59" i="13"/>
  <c r="O59" i="13" s="1"/>
  <c r="L60" i="13"/>
  <c r="N60" i="13"/>
  <c r="L61" i="13"/>
  <c r="N61" i="13"/>
  <c r="O61" i="13" s="1"/>
  <c r="L62" i="13"/>
  <c r="N62" i="13"/>
  <c r="O62" i="13"/>
  <c r="L63" i="13"/>
  <c r="N63" i="13"/>
  <c r="O63" i="13" s="1"/>
  <c r="L64" i="13"/>
  <c r="N64" i="13"/>
  <c r="L65" i="13"/>
  <c r="N65" i="13"/>
  <c r="L66" i="13"/>
  <c r="N66" i="13"/>
  <c r="O66" i="13" s="1"/>
  <c r="L67" i="13"/>
  <c r="N67" i="13"/>
  <c r="O67" i="13"/>
  <c r="L68" i="13"/>
  <c r="N68" i="13"/>
  <c r="L69" i="13"/>
  <c r="N69" i="13"/>
  <c r="O69" i="13" s="1"/>
  <c r="L70" i="13"/>
  <c r="N70" i="13"/>
  <c r="L71" i="13"/>
  <c r="N71" i="13"/>
  <c r="L72" i="13"/>
  <c r="N72" i="13"/>
  <c r="O72" i="13" s="1"/>
  <c r="D89" i="13"/>
  <c r="D91" i="13"/>
  <c r="J93" i="13"/>
  <c r="L93" i="13"/>
  <c r="D96" i="13"/>
  <c r="M99" i="13"/>
  <c r="O99" i="13"/>
  <c r="M100" i="13"/>
  <c r="O100" i="13"/>
  <c r="M101" i="13"/>
  <c r="O101" i="13"/>
  <c r="M102" i="13"/>
  <c r="O102" i="13"/>
  <c r="M103" i="13"/>
  <c r="O103" i="13"/>
  <c r="M104" i="13"/>
  <c r="O104" i="13"/>
  <c r="M105" i="13"/>
  <c r="O105" i="13"/>
  <c r="M106" i="13"/>
  <c r="O106" i="13"/>
  <c r="M107" i="13"/>
  <c r="O107" i="13"/>
  <c r="M108" i="13"/>
  <c r="O108" i="13"/>
  <c r="M109" i="13"/>
  <c r="O109" i="13"/>
  <c r="M110" i="13"/>
  <c r="O110" i="13"/>
  <c r="M111" i="13"/>
  <c r="O111" i="13"/>
  <c r="M112" i="13"/>
  <c r="O112" i="13"/>
  <c r="M113" i="13"/>
  <c r="O113" i="13"/>
  <c r="M114" i="13"/>
  <c r="O114" i="13"/>
  <c r="M115" i="13"/>
  <c r="O115" i="13"/>
  <c r="M116" i="13"/>
  <c r="O116" i="13"/>
  <c r="P116" i="13" s="1"/>
  <c r="M117" i="13"/>
  <c r="O117" i="13"/>
  <c r="M118" i="13"/>
  <c r="O118" i="13"/>
  <c r="M119" i="13"/>
  <c r="O119" i="13"/>
  <c r="M120" i="13"/>
  <c r="O120" i="13"/>
  <c r="M121" i="13"/>
  <c r="O121" i="13"/>
  <c r="M122" i="13"/>
  <c r="O122" i="13"/>
  <c r="M123" i="13"/>
  <c r="O123" i="13"/>
  <c r="M124" i="13"/>
  <c r="O124" i="13"/>
  <c r="M125" i="13"/>
  <c r="O125" i="13"/>
  <c r="M126" i="13"/>
  <c r="O126" i="13"/>
  <c r="M127" i="13"/>
  <c r="O127" i="13"/>
  <c r="M128" i="13"/>
  <c r="O128" i="13"/>
  <c r="M129" i="13"/>
  <c r="O129" i="13"/>
  <c r="M130" i="13"/>
  <c r="O130" i="13"/>
  <c r="J131" i="13"/>
  <c r="M131" i="13"/>
  <c r="O131" i="13"/>
  <c r="P131" i="13"/>
  <c r="J132" i="13"/>
  <c r="M132" i="13"/>
  <c r="O132" i="13"/>
  <c r="P132" i="13"/>
  <c r="J133" i="13"/>
  <c r="M133" i="13"/>
  <c r="O133" i="13"/>
  <c r="P133" i="13"/>
  <c r="J134" i="13"/>
  <c r="M134" i="13"/>
  <c r="O134" i="13"/>
  <c r="P134" i="13"/>
  <c r="J135" i="13"/>
  <c r="M135" i="13"/>
  <c r="O135" i="13"/>
  <c r="P135" i="13"/>
  <c r="J136" i="13"/>
  <c r="M136" i="13"/>
  <c r="O136" i="13"/>
  <c r="P136" i="13"/>
  <c r="J137" i="13"/>
  <c r="M137" i="13"/>
  <c r="O137" i="13"/>
  <c r="P137" i="13"/>
  <c r="J138" i="13"/>
  <c r="M138" i="13"/>
  <c r="O138" i="13"/>
  <c r="P138" i="13"/>
  <c r="J139" i="13"/>
  <c r="M139" i="13"/>
  <c r="O139" i="13"/>
  <c r="P139" i="13"/>
  <c r="J140" i="13"/>
  <c r="M140" i="13"/>
  <c r="O140" i="13"/>
  <c r="P140" i="13"/>
  <c r="J141" i="13"/>
  <c r="M141" i="13"/>
  <c r="O141" i="13"/>
  <c r="P141" i="13"/>
  <c r="J142" i="13"/>
  <c r="M142" i="13"/>
  <c r="O142" i="13"/>
  <c r="P142" i="13"/>
  <c r="J143" i="13"/>
  <c r="M143" i="13"/>
  <c r="O143" i="13"/>
  <c r="P143" i="13"/>
  <c r="J144" i="13"/>
  <c r="M144" i="13"/>
  <c r="O144" i="13"/>
  <c r="P144" i="13"/>
  <c r="J145" i="13"/>
  <c r="M145" i="13"/>
  <c r="O145" i="13"/>
  <c r="P145" i="13"/>
  <c r="J146" i="13"/>
  <c r="M146" i="13"/>
  <c r="O146" i="13"/>
  <c r="P146" i="13"/>
  <c r="J147" i="13"/>
  <c r="M147" i="13"/>
  <c r="O147" i="13"/>
  <c r="P147" i="13"/>
  <c r="J148" i="13"/>
  <c r="M148" i="13"/>
  <c r="O148" i="13"/>
  <c r="P148" i="13"/>
  <c r="J149" i="13"/>
  <c r="M149" i="13"/>
  <c r="O149" i="13"/>
  <c r="P149" i="13"/>
  <c r="J150" i="13"/>
  <c r="M150" i="13"/>
  <c r="O150" i="13"/>
  <c r="P150" i="13"/>
  <c r="J151" i="13"/>
  <c r="M151" i="13"/>
  <c r="O151" i="13"/>
  <c r="P151" i="13"/>
  <c r="J152" i="13"/>
  <c r="M152" i="13"/>
  <c r="O152" i="13"/>
  <c r="P152" i="13"/>
  <c r="J153" i="13"/>
  <c r="M153" i="13"/>
  <c r="O153" i="13"/>
  <c r="P153" i="13"/>
  <c r="J154" i="13"/>
  <c r="M154" i="13"/>
  <c r="O154" i="13"/>
  <c r="P154" i="13"/>
  <c r="K11" i="3"/>
  <c r="L18" i="3"/>
  <c r="N18" i="3"/>
  <c r="L19" i="3"/>
  <c r="N19" i="3"/>
  <c r="O19" i="3" s="1"/>
  <c r="L20" i="3"/>
  <c r="N20" i="3"/>
  <c r="L21" i="3"/>
  <c r="N21" i="3"/>
  <c r="L22" i="3"/>
  <c r="N22" i="3"/>
  <c r="O22" i="3" s="1"/>
  <c r="L23" i="3"/>
  <c r="N23" i="3"/>
  <c r="O23" i="3" s="1"/>
  <c r="L24" i="3"/>
  <c r="O24" i="3" s="1"/>
  <c r="N24" i="3"/>
  <c r="L25" i="3"/>
  <c r="N25" i="3"/>
  <c r="O25" i="3" s="1"/>
  <c r="L26" i="3"/>
  <c r="N26" i="3"/>
  <c r="L27" i="3"/>
  <c r="N27" i="3"/>
  <c r="O27" i="3" s="1"/>
  <c r="L28" i="3"/>
  <c r="N28" i="3"/>
  <c r="O28" i="3" s="1"/>
  <c r="L29" i="3"/>
  <c r="O29" i="3" s="1"/>
  <c r="N29" i="3"/>
  <c r="L30" i="3"/>
  <c r="N30" i="3"/>
  <c r="O30" i="3" s="1"/>
  <c r="L31" i="3"/>
  <c r="N31" i="3"/>
  <c r="O31" i="3" s="1"/>
  <c r="L32" i="3"/>
  <c r="N32" i="3"/>
  <c r="L33" i="3"/>
  <c r="N33" i="3"/>
  <c r="L34" i="3"/>
  <c r="N34" i="3"/>
  <c r="L35" i="3"/>
  <c r="N35" i="3"/>
  <c r="O35" i="3" s="1"/>
  <c r="L36" i="3"/>
  <c r="O36" i="3" s="1"/>
  <c r="N36" i="3"/>
  <c r="L37" i="3"/>
  <c r="N37" i="3"/>
  <c r="O37" i="3" s="1"/>
  <c r="L38" i="3"/>
  <c r="N38" i="3"/>
  <c r="O38" i="3" s="1"/>
  <c r="L39" i="3"/>
  <c r="N39" i="3"/>
  <c r="L40" i="3"/>
  <c r="N40" i="3"/>
  <c r="O40" i="3" s="1"/>
  <c r="L41" i="3"/>
  <c r="O41" i="3" s="1"/>
  <c r="N41" i="3"/>
  <c r="L42" i="3"/>
  <c r="N42" i="3"/>
  <c r="L43" i="3"/>
  <c r="N43" i="3"/>
  <c r="O43" i="3" s="1"/>
  <c r="L44" i="3"/>
  <c r="N44" i="3"/>
  <c r="L45" i="3"/>
  <c r="N45" i="3"/>
  <c r="O45" i="3" s="1"/>
  <c r="L46" i="3"/>
  <c r="N46" i="3"/>
  <c r="O46" i="3" s="1"/>
  <c r="L47" i="3"/>
  <c r="O47" i="3" s="1"/>
  <c r="N47" i="3"/>
  <c r="L48" i="3"/>
  <c r="N48" i="3"/>
  <c r="O48" i="3" s="1"/>
  <c r="L49" i="3"/>
  <c r="N49" i="3"/>
  <c r="L50" i="3"/>
  <c r="N50" i="3"/>
  <c r="L51" i="3"/>
  <c r="N51" i="3"/>
  <c r="O51" i="3"/>
  <c r="L52" i="3"/>
  <c r="N52" i="3"/>
  <c r="O52" i="3" s="1"/>
  <c r="L53" i="3"/>
  <c r="N53" i="3"/>
  <c r="O53" i="3" s="1"/>
  <c r="L54" i="3"/>
  <c r="N54" i="3"/>
  <c r="O54" i="3" s="1"/>
  <c r="L55" i="3"/>
  <c r="N55" i="3"/>
  <c r="L56" i="3"/>
  <c r="N56" i="3"/>
  <c r="L57" i="3"/>
  <c r="N57" i="3"/>
  <c r="O57" i="3" s="1"/>
  <c r="L58" i="3"/>
  <c r="N58" i="3"/>
  <c r="L59" i="3"/>
  <c r="O59" i="3" s="1"/>
  <c r="N59" i="3"/>
  <c r="L60" i="3"/>
  <c r="N60" i="3"/>
  <c r="O60" i="3"/>
  <c r="L61" i="3"/>
  <c r="N61" i="3"/>
  <c r="L62" i="3"/>
  <c r="O62" i="3" s="1"/>
  <c r="N62" i="3"/>
  <c r="L63" i="3"/>
  <c r="N63" i="3"/>
  <c r="O63" i="3"/>
  <c r="L64" i="3"/>
  <c r="N64" i="3"/>
  <c r="L65" i="3"/>
  <c r="N65" i="3"/>
  <c r="L66" i="3"/>
  <c r="O66" i="3" s="1"/>
  <c r="N66" i="3"/>
  <c r="L67" i="3"/>
  <c r="N67" i="3"/>
  <c r="L68" i="3"/>
  <c r="N68" i="3"/>
  <c r="O68" i="3" s="1"/>
  <c r="L69" i="3"/>
  <c r="N69" i="3"/>
  <c r="L70" i="3"/>
  <c r="N70" i="3"/>
  <c r="L71" i="3"/>
  <c r="N71" i="3"/>
  <c r="L72" i="3"/>
  <c r="N72" i="3"/>
  <c r="O72" i="3" s="1"/>
  <c r="D89" i="3"/>
  <c r="D91" i="3"/>
  <c r="J93" i="3"/>
  <c r="L93" i="3"/>
  <c r="M99" i="3"/>
  <c r="O99" i="3"/>
  <c r="M100" i="3"/>
  <c r="O100" i="3"/>
  <c r="M101" i="3"/>
  <c r="O101" i="3"/>
  <c r="M102" i="3"/>
  <c r="O102" i="3"/>
  <c r="M103" i="3"/>
  <c r="O103" i="3"/>
  <c r="M104" i="3"/>
  <c r="O104" i="3"/>
  <c r="M105" i="3"/>
  <c r="O105" i="3"/>
  <c r="M106" i="3"/>
  <c r="O106" i="3"/>
  <c r="M107" i="3"/>
  <c r="O107" i="3"/>
  <c r="M108" i="3"/>
  <c r="O108" i="3"/>
  <c r="M109" i="3"/>
  <c r="O109" i="3"/>
  <c r="M110" i="3"/>
  <c r="O110" i="3"/>
  <c r="M111" i="3"/>
  <c r="O111" i="3"/>
  <c r="M112" i="3"/>
  <c r="O112" i="3"/>
  <c r="M113" i="3"/>
  <c r="O113" i="3"/>
  <c r="M114" i="3"/>
  <c r="O114" i="3"/>
  <c r="M115" i="3"/>
  <c r="O115" i="3"/>
  <c r="P115" i="3" s="1"/>
  <c r="M116" i="3"/>
  <c r="O116" i="3"/>
  <c r="M117" i="3"/>
  <c r="O117" i="3"/>
  <c r="M118" i="3"/>
  <c r="O118" i="3"/>
  <c r="M119" i="3"/>
  <c r="O119" i="3"/>
  <c r="M120" i="3"/>
  <c r="O120" i="3"/>
  <c r="M121" i="3"/>
  <c r="O121" i="3"/>
  <c r="M122" i="3"/>
  <c r="O122" i="3"/>
  <c r="M123" i="3"/>
  <c r="O123" i="3"/>
  <c r="P123" i="3" s="1"/>
  <c r="M124" i="3"/>
  <c r="O124" i="3"/>
  <c r="M125" i="3"/>
  <c r="O125" i="3"/>
  <c r="M126" i="3"/>
  <c r="O126" i="3"/>
  <c r="M127" i="3"/>
  <c r="O127" i="3"/>
  <c r="P127" i="3" s="1"/>
  <c r="M128" i="3"/>
  <c r="O128" i="3"/>
  <c r="M129" i="3"/>
  <c r="O129" i="3"/>
  <c r="P129" i="3" s="1"/>
  <c r="M130" i="3"/>
  <c r="O130" i="3"/>
  <c r="M131" i="3"/>
  <c r="O131" i="3"/>
  <c r="M132" i="3"/>
  <c r="O132" i="3"/>
  <c r="M133" i="3"/>
  <c r="O133" i="3"/>
  <c r="P133" i="3" s="1"/>
  <c r="M134" i="3"/>
  <c r="O134" i="3"/>
  <c r="M135" i="3"/>
  <c r="O135" i="3"/>
  <c r="M136" i="3"/>
  <c r="O136" i="3"/>
  <c r="M137" i="3"/>
  <c r="O137" i="3"/>
  <c r="P137" i="3" s="1"/>
  <c r="M138" i="3"/>
  <c r="O138" i="3"/>
  <c r="P138" i="3" s="1"/>
  <c r="M139" i="3"/>
  <c r="O139" i="3"/>
  <c r="M140" i="3"/>
  <c r="O140" i="3"/>
  <c r="M141" i="3"/>
  <c r="O141" i="3"/>
  <c r="M142" i="3"/>
  <c r="O142" i="3"/>
  <c r="P142" i="3" s="1"/>
  <c r="M143" i="3"/>
  <c r="O143" i="3"/>
  <c r="M144" i="3"/>
  <c r="O144" i="3"/>
  <c r="M145" i="3"/>
  <c r="O145" i="3"/>
  <c r="M146" i="3"/>
  <c r="O146" i="3"/>
  <c r="M147" i="3"/>
  <c r="O147" i="3"/>
  <c r="M148" i="3"/>
  <c r="O148" i="3"/>
  <c r="M149" i="3"/>
  <c r="O149" i="3"/>
  <c r="M150" i="3"/>
  <c r="O150" i="3"/>
  <c r="M151" i="3"/>
  <c r="O151" i="3"/>
  <c r="M152" i="3"/>
  <c r="O152" i="3"/>
  <c r="M153" i="3"/>
  <c r="O153" i="3"/>
  <c r="P153" i="3" s="1"/>
  <c r="M154" i="3"/>
  <c r="O154" i="3"/>
  <c r="C38" i="2"/>
  <c r="C50" i="2"/>
  <c r="F12" i="1"/>
  <c r="F14" i="1" s="1"/>
  <c r="E19" i="1"/>
  <c r="F19" i="1" s="1"/>
  <c r="E17" i="1"/>
  <c r="D18" i="1"/>
  <c r="F18" i="1" s="1"/>
  <c r="E18" i="1"/>
  <c r="C24" i="1"/>
  <c r="E24" i="1"/>
  <c r="C31" i="1"/>
  <c r="C34" i="1"/>
  <c r="E34" i="1"/>
  <c r="C38" i="1"/>
  <c r="C43" i="1"/>
  <c r="F43" i="1"/>
  <c r="C45" i="1"/>
  <c r="F45" i="1"/>
  <c r="C50" i="1"/>
  <c r="F62" i="1"/>
  <c r="C62" i="1"/>
  <c r="C79" i="1"/>
  <c r="S128" i="1"/>
  <c r="S129" i="1"/>
  <c r="S130" i="1"/>
  <c r="E13" i="17"/>
  <c r="T14" i="17"/>
  <c r="C75" i="1"/>
  <c r="C77" i="1"/>
  <c r="C28" i="1"/>
  <c r="C10" i="1"/>
  <c r="C37" i="1"/>
  <c r="C74" i="1"/>
  <c r="O70" i="3"/>
  <c r="O17" i="13"/>
  <c r="F78" i="1"/>
  <c r="F80" i="1" s="1"/>
  <c r="F75" i="1"/>
  <c r="C22" i="1"/>
  <c r="C48" i="1"/>
  <c r="C57" i="1"/>
  <c r="C54" i="1"/>
  <c r="C59" i="1"/>
  <c r="C8" i="1"/>
  <c r="C53" i="1"/>
  <c r="C60" i="1"/>
  <c r="C71" i="1"/>
  <c r="C80" i="1"/>
  <c r="C14" i="1"/>
  <c r="O18" i="3"/>
  <c r="F44" i="2"/>
  <c r="D19" i="2"/>
  <c r="E18" i="2"/>
  <c r="D18" i="2"/>
  <c r="F88" i="2"/>
  <c r="F12" i="2"/>
  <c r="C59" i="2" s="1"/>
  <c r="E31" i="2"/>
  <c r="F45" i="2"/>
  <c r="F43" i="2"/>
  <c r="E24" i="2"/>
  <c r="F56" i="2"/>
  <c r="E17" i="2"/>
  <c r="F79" i="2"/>
  <c r="C88" i="2"/>
  <c r="C62" i="2"/>
  <c r="C42" i="2"/>
  <c r="C45" i="2"/>
  <c r="C87" i="2"/>
  <c r="C12" i="2"/>
  <c r="C73" i="2"/>
  <c r="M16" i="2"/>
  <c r="F62" i="2"/>
  <c r="F73" i="2"/>
  <c r="C56" i="2"/>
  <c r="C44" i="2"/>
  <c r="C34" i="2"/>
  <c r="C79" i="2"/>
  <c r="C24" i="2"/>
  <c r="C43" i="2"/>
  <c r="C31" i="2"/>
  <c r="O67" i="3"/>
  <c r="O50" i="3"/>
  <c r="O45" i="13"/>
  <c r="O70" i="13"/>
  <c r="D18" i="13"/>
  <c r="E18" i="13" s="1"/>
  <c r="I12" i="3"/>
  <c r="N27" i="17"/>
  <c r="F27" i="17"/>
  <c r="I27" i="17"/>
  <c r="O27" i="17"/>
  <c r="C27" i="17"/>
  <c r="D27" i="17"/>
  <c r="E27" i="17"/>
  <c r="I10" i="13" l="1"/>
  <c r="P129" i="13"/>
  <c r="P152" i="3"/>
  <c r="P148" i="3"/>
  <c r="P144" i="3"/>
  <c r="P128" i="3"/>
  <c r="P124" i="3"/>
  <c r="P104" i="3"/>
  <c r="C53" i="2"/>
  <c r="C54" i="2"/>
  <c r="C10" i="2"/>
  <c r="C80" i="2"/>
  <c r="C57" i="2"/>
  <c r="P116" i="3"/>
  <c r="P120" i="3"/>
  <c r="P126" i="13"/>
  <c r="P118" i="13"/>
  <c r="F86" i="2"/>
  <c r="F87" i="2" s="1"/>
  <c r="F89" i="2" s="1"/>
  <c r="F90" i="2" s="1"/>
  <c r="F91" i="2" s="1"/>
  <c r="D95" i="13" s="1"/>
  <c r="P108" i="13"/>
  <c r="P125" i="13"/>
  <c r="P123" i="13"/>
  <c r="P119" i="13"/>
  <c r="P115" i="13"/>
  <c r="P111" i="13"/>
  <c r="P99" i="13"/>
  <c r="F46" i="2"/>
  <c r="F50" i="2" s="1"/>
  <c r="C78" i="2"/>
  <c r="C71" i="2"/>
  <c r="P149" i="3"/>
  <c r="P145" i="3"/>
  <c r="P130" i="3"/>
  <c r="P118" i="3"/>
  <c r="P106" i="3"/>
  <c r="P106" i="13"/>
  <c r="C14" i="2"/>
  <c r="P113" i="3"/>
  <c r="P105" i="3"/>
  <c r="C60" i="2"/>
  <c r="C37" i="2"/>
  <c r="F14" i="2"/>
  <c r="E19" i="2" s="1"/>
  <c r="F19" i="2" s="1"/>
  <c r="C8" i="2"/>
  <c r="C77" i="2"/>
  <c r="C75" i="2"/>
  <c r="C22" i="2"/>
  <c r="C28" i="2"/>
  <c r="F17" i="2"/>
  <c r="P151" i="3"/>
  <c r="P108" i="3"/>
  <c r="P101" i="3"/>
  <c r="C74" i="2"/>
  <c r="C48" i="2"/>
  <c r="P150" i="3"/>
  <c r="P135" i="3"/>
  <c r="P100" i="3"/>
  <c r="I13" i="13"/>
  <c r="H17" i="13" s="1"/>
  <c r="I17" i="13" s="1"/>
  <c r="G17" i="13"/>
  <c r="O57" i="13"/>
  <c r="P140" i="3"/>
  <c r="P121" i="3"/>
  <c r="O56" i="3"/>
  <c r="O49" i="3"/>
  <c r="O42" i="3"/>
  <c r="P104" i="13"/>
  <c r="P100" i="13"/>
  <c r="O46" i="13"/>
  <c r="O42" i="13"/>
  <c r="O32" i="13"/>
  <c r="O25" i="13"/>
  <c r="F17" i="3"/>
  <c r="F17" i="1"/>
  <c r="F20" i="1" s="1"/>
  <c r="E25" i="1" s="1"/>
  <c r="A5" i="2"/>
  <c r="I84" i="2" s="1"/>
  <c r="P147" i="3"/>
  <c r="O69" i="3"/>
  <c r="O65" i="3"/>
  <c r="O55" i="3"/>
  <c r="O34" i="3"/>
  <c r="O20" i="3"/>
  <c r="P114" i="13"/>
  <c r="P110" i="13"/>
  <c r="O41" i="13"/>
  <c r="O17" i="3"/>
  <c r="O44" i="3"/>
  <c r="P117" i="13"/>
  <c r="P111" i="3"/>
  <c r="P107" i="3"/>
  <c r="O64" i="3"/>
  <c r="O33" i="3"/>
  <c r="P128" i="13"/>
  <c r="P113" i="13"/>
  <c r="P109" i="13"/>
  <c r="P105" i="13"/>
  <c r="P101" i="13"/>
  <c r="O30" i="13"/>
  <c r="O19" i="13"/>
  <c r="R12" i="17"/>
  <c r="T12" i="17" s="1"/>
  <c r="P102" i="13"/>
  <c r="O60" i="13"/>
  <c r="O54" i="13"/>
  <c r="O48" i="13"/>
  <c r="P114" i="3"/>
  <c r="P103" i="3"/>
  <c r="P99" i="3"/>
  <c r="O71" i="3"/>
  <c r="O39" i="3"/>
  <c r="O32" i="3"/>
  <c r="O36" i="13"/>
  <c r="O33" i="13"/>
  <c r="O29" i="13"/>
  <c r="O22" i="13"/>
  <c r="O18" i="13"/>
  <c r="P141" i="3"/>
  <c r="P124" i="13"/>
  <c r="P146" i="3"/>
  <c r="P131" i="3"/>
  <c r="P125" i="3"/>
  <c r="P122" i="3"/>
  <c r="P102" i="3"/>
  <c r="P130" i="13"/>
  <c r="P127" i="13"/>
  <c r="P121" i="13"/>
  <c r="P112" i="13"/>
  <c r="P103" i="13"/>
  <c r="P119" i="3"/>
  <c r="P154" i="3"/>
  <c r="P143" i="3"/>
  <c r="P136" i="3"/>
  <c r="P134" i="3"/>
  <c r="P132" i="3"/>
  <c r="P110" i="3"/>
  <c r="D93" i="13"/>
  <c r="D94" i="13"/>
  <c r="D92" i="13"/>
  <c r="J96" i="13" s="1"/>
  <c r="G17" i="3"/>
  <c r="D93" i="3"/>
  <c r="E99" i="3"/>
  <c r="D94" i="3"/>
  <c r="D13" i="13"/>
  <c r="A2" i="1"/>
  <c r="A2" i="2" s="1"/>
  <c r="A4" i="1"/>
  <c r="E32" i="1"/>
  <c r="I13" i="3"/>
  <c r="F18" i="13"/>
  <c r="J92" i="13"/>
  <c r="A4" i="2"/>
  <c r="M19" i="2"/>
  <c r="J92" i="3"/>
  <c r="J94" i="13"/>
  <c r="J94" i="3"/>
  <c r="E26" i="1"/>
  <c r="P139" i="3"/>
  <c r="P117" i="3"/>
  <c r="P112" i="3"/>
  <c r="O58" i="3"/>
  <c r="P120" i="13"/>
  <c r="O64" i="13"/>
  <c r="O21" i="3"/>
  <c r="O68" i="13"/>
  <c r="O65" i="13"/>
  <c r="O43" i="13"/>
  <c r="O27" i="13"/>
  <c r="O21" i="13"/>
  <c r="F18" i="2"/>
  <c r="P126" i="3"/>
  <c r="P109" i="3"/>
  <c r="O61" i="3"/>
  <c r="O26" i="3"/>
  <c r="P122" i="13"/>
  <c r="P107" i="13"/>
  <c r="O71" i="13"/>
  <c r="O51" i="13"/>
  <c r="C18" i="17"/>
  <c r="D18" i="17"/>
  <c r="F20" i="2" l="1"/>
  <c r="E25" i="2" s="1"/>
  <c r="E26" i="2" s="1"/>
  <c r="F51" i="2" s="1"/>
  <c r="D18" i="3"/>
  <c r="E18" i="3" s="1"/>
  <c r="H18" i="13"/>
  <c r="D19" i="13"/>
  <c r="G18" i="13"/>
  <c r="J95" i="3"/>
  <c r="C99" i="3"/>
  <c r="D99" i="3" s="1"/>
  <c r="B99" i="3" s="1"/>
  <c r="F99" i="3"/>
  <c r="E32" i="2"/>
  <c r="N87" i="13"/>
  <c r="L86" i="13"/>
  <c r="M87" i="13"/>
  <c r="E30" i="1"/>
  <c r="E33" i="1" s="1"/>
  <c r="E35" i="1" s="1"/>
  <c r="F52" i="1" s="1"/>
  <c r="F51" i="1"/>
  <c r="M87" i="3"/>
  <c r="N87" i="3"/>
  <c r="L86" i="3"/>
  <c r="J95" i="13"/>
  <c r="H17" i="3"/>
  <c r="E19" i="13"/>
  <c r="B18" i="3"/>
  <c r="E99" i="13"/>
  <c r="C99" i="13"/>
  <c r="D99" i="13" s="1"/>
  <c r="C100" i="3" l="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E30" i="2"/>
  <c r="N17" i="2"/>
  <c r="R128" i="2" s="1"/>
  <c r="O87" i="13"/>
  <c r="F18" i="3"/>
  <c r="H18" i="3" s="1"/>
  <c r="C100" i="13"/>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G18" i="3"/>
  <c r="D19" i="3"/>
  <c r="E19" i="3" s="1"/>
  <c r="I17" i="3"/>
  <c r="G99" i="3"/>
  <c r="H99" i="3" s="1"/>
  <c r="D100" i="3"/>
  <c r="E100" i="3" s="1"/>
  <c r="F19" i="13"/>
  <c r="I18" i="3"/>
  <c r="I18" i="13"/>
  <c r="F99" i="13"/>
  <c r="O17" i="2"/>
  <c r="O87" i="3"/>
  <c r="F53" i="1"/>
  <c r="E33" i="2"/>
  <c r="E35" i="2" s="1"/>
  <c r="F52" i="2" s="1"/>
  <c r="F53" i="2" s="1"/>
  <c r="I99" i="3" l="1"/>
  <c r="J99" i="3" s="1"/>
  <c r="R129" i="2"/>
  <c r="P17" i="2"/>
  <c r="D20" i="13"/>
  <c r="G19" i="13"/>
  <c r="H19" i="13"/>
  <c r="B100" i="3"/>
  <c r="F100" i="3"/>
  <c r="F60" i="2"/>
  <c r="F63" i="2" s="1"/>
  <c r="F65" i="2" s="1"/>
  <c r="F67" i="2" s="1"/>
  <c r="D100" i="13"/>
  <c r="E100" i="13" s="1"/>
  <c r="G99" i="13"/>
  <c r="B19" i="3"/>
  <c r="F19" i="3"/>
  <c r="F74" i="1"/>
  <c r="F60" i="1"/>
  <c r="F63" i="1" s="1"/>
  <c r="F65" i="1" s="1"/>
  <c r="F67" i="1" s="1"/>
  <c r="E20" i="13" l="1"/>
  <c r="I19" i="13"/>
  <c r="F68" i="1"/>
  <c r="F69" i="1"/>
  <c r="F54" i="1" s="1"/>
  <c r="F55" i="1" s="1"/>
  <c r="F57" i="1" s="1"/>
  <c r="F77" i="1" s="1"/>
  <c r="F68" i="2"/>
  <c r="F69" i="2" s="1"/>
  <c r="F54" i="2" s="1"/>
  <c r="F55" i="2" s="1"/>
  <c r="H99" i="13"/>
  <c r="I99" i="13"/>
  <c r="D20" i="3"/>
  <c r="G19" i="3"/>
  <c r="E20" i="3"/>
  <c r="H19" i="3"/>
  <c r="F100" i="13"/>
  <c r="G100" i="3"/>
  <c r="D101" i="3"/>
  <c r="B101" i="3" l="1"/>
  <c r="I19" i="3"/>
  <c r="J99" i="13"/>
  <c r="H100" i="3"/>
  <c r="I100" i="3"/>
  <c r="E101" i="3"/>
  <c r="F57" i="2"/>
  <c r="F77" i="2" s="1"/>
  <c r="F78" i="2" s="1"/>
  <c r="F80" i="2" s="1"/>
  <c r="F74" i="2"/>
  <c r="F75" i="2" s="1"/>
  <c r="G100" i="13"/>
  <c r="D101" i="13"/>
  <c r="E101" i="13" s="1"/>
  <c r="B20" i="3"/>
  <c r="F20" i="3"/>
  <c r="F20" i="13"/>
  <c r="G20" i="3" l="1"/>
  <c r="D21" i="3"/>
  <c r="H20" i="3"/>
  <c r="J100" i="3"/>
  <c r="H100" i="13"/>
  <c r="I100" i="13"/>
  <c r="G20" i="13"/>
  <c r="H20" i="13"/>
  <c r="D21" i="13"/>
  <c r="F101" i="13"/>
  <c r="F101" i="3"/>
  <c r="G101" i="13" l="1"/>
  <c r="D102" i="13"/>
  <c r="E102" i="13" s="1"/>
  <c r="D102" i="3"/>
  <c r="G101" i="3"/>
  <c r="J100" i="13"/>
  <c r="I20" i="3"/>
  <c r="F21" i="13"/>
  <c r="B21" i="3"/>
  <c r="E21" i="13"/>
  <c r="I20" i="13"/>
  <c r="E21" i="3"/>
  <c r="F21" i="3" s="1"/>
  <c r="D22" i="3" l="1"/>
  <c r="E22" i="3"/>
  <c r="G21" i="3"/>
  <c r="H21" i="3"/>
  <c r="H21" i="13"/>
  <c r="D22" i="13"/>
  <c r="G21" i="13"/>
  <c r="E22" i="13"/>
  <c r="B102" i="3"/>
  <c r="E102" i="3"/>
  <c r="F102" i="3" s="1"/>
  <c r="F102" i="13"/>
  <c r="H101" i="3"/>
  <c r="I101" i="3"/>
  <c r="H101" i="13"/>
  <c r="I101" i="13"/>
  <c r="J101" i="13" l="1"/>
  <c r="F22" i="13"/>
  <c r="I21" i="3"/>
  <c r="G102" i="13"/>
  <c r="D103" i="13"/>
  <c r="D103" i="3"/>
  <c r="E103" i="3" s="1"/>
  <c r="G102" i="3"/>
  <c r="J101" i="3"/>
  <c r="I21" i="13"/>
  <c r="B22" i="3"/>
  <c r="F22" i="3"/>
  <c r="D23" i="13" l="1"/>
  <c r="H22" i="13"/>
  <c r="G22" i="13"/>
  <c r="D23" i="3"/>
  <c r="E23" i="3" s="1"/>
  <c r="G22" i="3"/>
  <c r="H22" i="3"/>
  <c r="H102" i="3"/>
  <c r="I102" i="3"/>
  <c r="H102" i="13"/>
  <c r="I102" i="13"/>
  <c r="F103" i="3"/>
  <c r="B103" i="3"/>
  <c r="E103" i="13"/>
  <c r="F103" i="13" s="1"/>
  <c r="D104" i="13" l="1"/>
  <c r="G103" i="13"/>
  <c r="I22" i="3"/>
  <c r="G103" i="3"/>
  <c r="D104" i="3"/>
  <c r="E104" i="3" s="1"/>
  <c r="I22" i="13"/>
  <c r="J102" i="13"/>
  <c r="J102" i="3"/>
  <c r="B23" i="3"/>
  <c r="F23" i="3"/>
  <c r="E23" i="13"/>
  <c r="F23" i="13" s="1"/>
  <c r="G23" i="13" l="1"/>
  <c r="H23" i="13"/>
  <c r="D24" i="13"/>
  <c r="E24" i="13" s="1"/>
  <c r="H103" i="3"/>
  <c r="I103" i="3"/>
  <c r="H103" i="13"/>
  <c r="I103" i="13"/>
  <c r="G23" i="3"/>
  <c r="D24" i="3"/>
  <c r="H23" i="3"/>
  <c r="I23" i="3" s="1"/>
  <c r="F104" i="3"/>
  <c r="B104" i="3"/>
  <c r="E104" i="13"/>
  <c r="F104" i="13" s="1"/>
  <c r="I23" i="13" l="1"/>
  <c r="G104" i="13"/>
  <c r="D105" i="13"/>
  <c r="E105" i="13" s="1"/>
  <c r="B24" i="3"/>
  <c r="J103" i="3"/>
  <c r="D105" i="3"/>
  <c r="G104" i="3"/>
  <c r="E24" i="3"/>
  <c r="F24" i="3" s="1"/>
  <c r="J103" i="13"/>
  <c r="F24" i="13"/>
  <c r="D25" i="3" l="1"/>
  <c r="E25" i="3" s="1"/>
  <c r="G24" i="3"/>
  <c r="N5" i="3" s="1"/>
  <c r="H24" i="3"/>
  <c r="F105" i="13"/>
  <c r="B105" i="3"/>
  <c r="E105" i="3"/>
  <c r="F105" i="3" s="1"/>
  <c r="G24" i="13"/>
  <c r="N5" i="13" s="1"/>
  <c r="D25" i="13"/>
  <c r="E25" i="13" s="1"/>
  <c r="H24" i="13"/>
  <c r="H104" i="3"/>
  <c r="I104" i="3"/>
  <c r="H104" i="13"/>
  <c r="I104" i="13"/>
  <c r="E18" i="17"/>
  <c r="J104" i="13" l="1"/>
  <c r="E20" i="17"/>
  <c r="I24" i="3"/>
  <c r="N6" i="3"/>
  <c r="M19" i="1"/>
  <c r="I24" i="13"/>
  <c r="N6" i="13"/>
  <c r="N7" i="13" s="1"/>
  <c r="J104" i="3"/>
  <c r="G105" i="3"/>
  <c r="D106" i="3"/>
  <c r="E106" i="3" s="1"/>
  <c r="F25" i="13"/>
  <c r="G105" i="13"/>
  <c r="D106" i="13"/>
  <c r="E106" i="13"/>
  <c r="F25" i="3"/>
  <c r="B25" i="3"/>
  <c r="E21" i="17" l="1"/>
  <c r="R128" i="1"/>
  <c r="M20" i="1"/>
  <c r="N19" i="1"/>
  <c r="N7" i="3"/>
  <c r="H25" i="13"/>
  <c r="G25" i="13"/>
  <c r="D26" i="13"/>
  <c r="E26" i="13"/>
  <c r="F106" i="13"/>
  <c r="G25" i="3"/>
  <c r="D26" i="3"/>
  <c r="H25" i="3"/>
  <c r="B106" i="3"/>
  <c r="F106" i="3"/>
  <c r="H105" i="13"/>
  <c r="I105" i="13"/>
  <c r="H105" i="3"/>
  <c r="I105" i="3"/>
  <c r="F18" i="17"/>
  <c r="F20" i="17" l="1"/>
  <c r="G18" i="17"/>
  <c r="N20" i="1"/>
  <c r="R129" i="1"/>
  <c r="O19" i="1"/>
  <c r="J105" i="3"/>
  <c r="B26" i="3"/>
  <c r="G106" i="3"/>
  <c r="D107" i="3"/>
  <c r="E26" i="3"/>
  <c r="F26" i="3" s="1"/>
  <c r="F26" i="13"/>
  <c r="J105" i="13"/>
  <c r="I25" i="3"/>
  <c r="G106" i="13"/>
  <c r="D107" i="13"/>
  <c r="E107" i="13"/>
  <c r="I25" i="13"/>
  <c r="O20" i="1" l="1"/>
  <c r="R130" i="1"/>
  <c r="G20" i="17"/>
  <c r="G21" i="17" s="1"/>
  <c r="F21" i="17"/>
  <c r="D27" i="3"/>
  <c r="E27" i="3" s="1"/>
  <c r="G26" i="3"/>
  <c r="H26" i="3"/>
  <c r="I26" i="3" s="1"/>
  <c r="B107" i="3"/>
  <c r="F107" i="13"/>
  <c r="H26" i="13"/>
  <c r="G26" i="13"/>
  <c r="D27" i="13"/>
  <c r="E27" i="13"/>
  <c r="H106" i="3"/>
  <c r="I106" i="3"/>
  <c r="H106" i="13"/>
  <c r="I106" i="13"/>
  <c r="E107" i="3"/>
  <c r="F107" i="3" s="1"/>
  <c r="J106" i="13" l="1"/>
  <c r="I26" i="13"/>
  <c r="G107" i="3"/>
  <c r="D108" i="3"/>
  <c r="E108" i="3" s="1"/>
  <c r="D108" i="13"/>
  <c r="G107" i="13"/>
  <c r="F27" i="13"/>
  <c r="J106" i="3"/>
  <c r="B27" i="3"/>
  <c r="F27" i="3"/>
  <c r="D28" i="3" l="1"/>
  <c r="G27" i="3"/>
  <c r="H27" i="3"/>
  <c r="E108" i="13"/>
  <c r="F108" i="13" s="1"/>
  <c r="F108" i="3"/>
  <c r="B108" i="3"/>
  <c r="H27" i="13"/>
  <c r="G27" i="13"/>
  <c r="D28" i="13"/>
  <c r="E28" i="13"/>
  <c r="H107" i="13"/>
  <c r="M88" i="13" s="1"/>
  <c r="M89" i="13" s="1"/>
  <c r="I107" i="13"/>
  <c r="H107" i="3"/>
  <c r="M88" i="3" s="1"/>
  <c r="I107" i="3"/>
  <c r="J107" i="3" l="1"/>
  <c r="N88" i="3"/>
  <c r="J107" i="13"/>
  <c r="N88" i="13"/>
  <c r="M89" i="3"/>
  <c r="N18" i="2"/>
  <c r="D109" i="13"/>
  <c r="E109" i="13" s="1"/>
  <c r="G108" i="13"/>
  <c r="F28" i="13"/>
  <c r="D109" i="3"/>
  <c r="G108" i="3"/>
  <c r="B28" i="3"/>
  <c r="E28" i="3"/>
  <c r="F28" i="3" s="1"/>
  <c r="I27" i="13"/>
  <c r="I27" i="3"/>
  <c r="I18" i="17"/>
  <c r="I20" i="17" l="1"/>
  <c r="V18" i="17"/>
  <c r="Q18" i="17" s="1"/>
  <c r="R18" i="17" s="1"/>
  <c r="N19" i="2"/>
  <c r="N20" i="2" s="1"/>
  <c r="R130" i="2"/>
  <c r="O88" i="3"/>
  <c r="O89" i="3" s="1"/>
  <c r="O18" i="2"/>
  <c r="N89" i="3"/>
  <c r="N89" i="13"/>
  <c r="O88" i="13"/>
  <c r="O89" i="13" s="1"/>
  <c r="D29" i="3"/>
  <c r="G28" i="3"/>
  <c r="E29" i="3"/>
  <c r="H28" i="3"/>
  <c r="I28" i="3" s="1"/>
  <c r="G28" i="13"/>
  <c r="H28" i="13"/>
  <c r="I28" i="13" s="1"/>
  <c r="D29" i="13"/>
  <c r="E29" i="13"/>
  <c r="H108" i="3"/>
  <c r="I108" i="3"/>
  <c r="J108" i="3" s="1"/>
  <c r="B109" i="3"/>
  <c r="H108" i="13"/>
  <c r="I108" i="13"/>
  <c r="J108" i="13" s="1"/>
  <c r="E109" i="3"/>
  <c r="F109" i="3" s="1"/>
  <c r="F109" i="13"/>
  <c r="P18" i="2" l="1"/>
  <c r="P19" i="2" s="1"/>
  <c r="P20" i="2" s="1"/>
  <c r="O19" i="2"/>
  <c r="O20" i="2" s="1"/>
  <c r="R131" i="2"/>
  <c r="R20" i="17"/>
  <c r="T18" i="17"/>
  <c r="T20" i="17" s="1"/>
  <c r="G109" i="13"/>
  <c r="D110" i="13"/>
  <c r="E110" i="13" s="1"/>
  <c r="D110" i="3"/>
  <c r="G109" i="3"/>
  <c r="F29" i="13"/>
  <c r="B29" i="3"/>
  <c r="F29" i="3"/>
  <c r="B110" i="3" l="1"/>
  <c r="D30" i="13"/>
  <c r="H29" i="13"/>
  <c r="G29" i="13"/>
  <c r="E110" i="3"/>
  <c r="F110" i="3" s="1"/>
  <c r="F110" i="13"/>
  <c r="D30" i="3"/>
  <c r="E30" i="3" s="1"/>
  <c r="G29" i="3"/>
  <c r="H29" i="3"/>
  <c r="I29" i="3" s="1"/>
  <c r="H109" i="3"/>
  <c r="I109" i="3"/>
  <c r="J109" i="3" s="1"/>
  <c r="H109" i="13"/>
  <c r="I109" i="13"/>
  <c r="J109" i="13" s="1"/>
  <c r="I29" i="13" l="1"/>
  <c r="G110" i="3"/>
  <c r="D111" i="3"/>
  <c r="E111" i="3"/>
  <c r="D111" i="13"/>
  <c r="G110" i="13"/>
  <c r="E30" i="13"/>
  <c r="F30" i="13" s="1"/>
  <c r="B30" i="3"/>
  <c r="F30" i="3"/>
  <c r="G30" i="13" l="1"/>
  <c r="D31" i="13"/>
  <c r="H30" i="13"/>
  <c r="I30" i="13" s="1"/>
  <c r="E31" i="13"/>
  <c r="B111" i="3"/>
  <c r="F111" i="3"/>
  <c r="D31" i="3"/>
  <c r="G30" i="3"/>
  <c r="H30" i="3"/>
  <c r="E111" i="13"/>
  <c r="F111" i="13" s="1"/>
  <c r="H110" i="13"/>
  <c r="I110" i="13"/>
  <c r="J110" i="13" s="1"/>
  <c r="H110" i="3"/>
  <c r="I110" i="3"/>
  <c r="J110" i="3" l="1"/>
  <c r="I30" i="3"/>
  <c r="D112" i="13"/>
  <c r="G111" i="13"/>
  <c r="E112" i="13"/>
  <c r="F31" i="3"/>
  <c r="B31" i="3"/>
  <c r="D112" i="3"/>
  <c r="G111" i="3"/>
  <c r="F31" i="13"/>
  <c r="E31" i="3"/>
  <c r="B112" i="3" l="1"/>
  <c r="E112" i="3"/>
  <c r="F112" i="3" s="1"/>
  <c r="H111" i="13"/>
  <c r="I111" i="13"/>
  <c r="H111" i="3"/>
  <c r="I111" i="3"/>
  <c r="J111" i="3" s="1"/>
  <c r="D32" i="3"/>
  <c r="G31" i="3"/>
  <c r="H31" i="3"/>
  <c r="G31" i="13"/>
  <c r="D32" i="13"/>
  <c r="H31" i="13"/>
  <c r="E32" i="13"/>
  <c r="F112" i="13"/>
  <c r="I31" i="3" l="1"/>
  <c r="D113" i="3"/>
  <c r="E113" i="3" s="1"/>
  <c r="G112" i="3"/>
  <c r="G112" i="13"/>
  <c r="D113" i="13"/>
  <c r="E113" i="13"/>
  <c r="B32" i="3"/>
  <c r="I31" i="13"/>
  <c r="F32" i="13"/>
  <c r="E32" i="3"/>
  <c r="F32" i="3" s="1"/>
  <c r="J111" i="13"/>
  <c r="H112" i="13" l="1"/>
  <c r="I112" i="13"/>
  <c r="H32" i="13"/>
  <c r="D33" i="13"/>
  <c r="G32" i="13"/>
  <c r="D33" i="3"/>
  <c r="G32" i="3"/>
  <c r="H32" i="3"/>
  <c r="H112" i="3"/>
  <c r="I112" i="3"/>
  <c r="J112" i="3" s="1"/>
  <c r="F113" i="13"/>
  <c r="B113" i="3"/>
  <c r="F113" i="3"/>
  <c r="J112" i="13" l="1"/>
  <c r="I32" i="13"/>
  <c r="G113" i="3"/>
  <c r="D114" i="3"/>
  <c r="E114" i="3" s="1"/>
  <c r="B33" i="3"/>
  <c r="I32" i="3"/>
  <c r="E33" i="13"/>
  <c r="F33" i="13" s="1"/>
  <c r="G113" i="13"/>
  <c r="D114" i="13"/>
  <c r="E114" i="13" s="1"/>
  <c r="E33" i="3"/>
  <c r="F33" i="3" s="1"/>
  <c r="G33" i="3" l="1"/>
  <c r="D34" i="3"/>
  <c r="H33" i="3"/>
  <c r="I33" i="3" s="1"/>
  <c r="G33" i="13"/>
  <c r="H33" i="13"/>
  <c r="I33" i="13" s="1"/>
  <c r="D34" i="13"/>
  <c r="B114" i="3"/>
  <c r="F114" i="3"/>
  <c r="F114" i="13"/>
  <c r="H113" i="3"/>
  <c r="I113" i="3"/>
  <c r="H113" i="13"/>
  <c r="I113" i="13"/>
  <c r="J113" i="13" l="1"/>
  <c r="G114" i="13"/>
  <c r="D115" i="13"/>
  <c r="E115" i="13" s="1"/>
  <c r="E34" i="13"/>
  <c r="F34" i="13" s="1"/>
  <c r="B34" i="3"/>
  <c r="D115" i="3"/>
  <c r="G114" i="3"/>
  <c r="E34" i="3"/>
  <c r="F34" i="3" s="1"/>
  <c r="J113" i="3"/>
  <c r="G34" i="3" l="1"/>
  <c r="D35" i="3"/>
  <c r="E35" i="3"/>
  <c r="H34" i="3"/>
  <c r="I34" i="3" s="1"/>
  <c r="D35" i="13"/>
  <c r="G34" i="13"/>
  <c r="H34" i="13"/>
  <c r="I34" i="13" s="1"/>
  <c r="E35" i="13"/>
  <c r="B115" i="3"/>
  <c r="F115" i="13"/>
  <c r="H114" i="3"/>
  <c r="I114" i="3"/>
  <c r="H114" i="13"/>
  <c r="I114" i="13"/>
  <c r="J114" i="13" s="1"/>
  <c r="E115" i="3"/>
  <c r="F115" i="3" s="1"/>
  <c r="D116" i="3" l="1"/>
  <c r="G115" i="3"/>
  <c r="E116" i="3"/>
  <c r="B35" i="3"/>
  <c r="F35" i="3"/>
  <c r="G115" i="13"/>
  <c r="D116" i="13"/>
  <c r="E116" i="13"/>
  <c r="J114" i="3"/>
  <c r="F35" i="13"/>
  <c r="F116" i="13" l="1"/>
  <c r="H35" i="13"/>
  <c r="G35" i="13"/>
  <c r="D36" i="13"/>
  <c r="H115" i="13"/>
  <c r="I115" i="13"/>
  <c r="J115" i="13" s="1"/>
  <c r="H115" i="3"/>
  <c r="I115" i="3"/>
  <c r="G35" i="3"/>
  <c r="D36" i="3"/>
  <c r="H35" i="3"/>
  <c r="F116" i="3"/>
  <c r="B116" i="3"/>
  <c r="I35" i="13" l="1"/>
  <c r="B36" i="3"/>
  <c r="F36" i="13"/>
  <c r="E36" i="3"/>
  <c r="F36" i="3" s="1"/>
  <c r="D117" i="3"/>
  <c r="G116" i="3"/>
  <c r="I35" i="3"/>
  <c r="J115" i="3"/>
  <c r="E36" i="13"/>
  <c r="D117" i="13"/>
  <c r="G116" i="13"/>
  <c r="H116" i="3" l="1"/>
  <c r="I116" i="3"/>
  <c r="J116" i="3" s="1"/>
  <c r="G36" i="13"/>
  <c r="H36" i="13"/>
  <c r="D37" i="13"/>
  <c r="E37" i="13"/>
  <c r="B117" i="3"/>
  <c r="E117" i="13"/>
  <c r="F117" i="13" s="1"/>
  <c r="E117" i="3"/>
  <c r="F117" i="3" s="1"/>
  <c r="G36" i="3"/>
  <c r="D37" i="3"/>
  <c r="E37" i="3" s="1"/>
  <c r="H36" i="3"/>
  <c r="H116" i="13"/>
  <c r="I116" i="13"/>
  <c r="G117" i="3" l="1"/>
  <c r="D118" i="3"/>
  <c r="G117" i="13"/>
  <c r="D118" i="13"/>
  <c r="E118" i="13" s="1"/>
  <c r="F37" i="13"/>
  <c r="I36" i="3"/>
  <c r="J116" i="13"/>
  <c r="F37" i="3"/>
  <c r="B37" i="3"/>
  <c r="I36" i="13"/>
  <c r="H117" i="13" l="1"/>
  <c r="I117" i="13"/>
  <c r="J117" i="13" s="1"/>
  <c r="D38" i="13"/>
  <c r="G37" i="13"/>
  <c r="H37" i="13"/>
  <c r="B118" i="3"/>
  <c r="G37" i="3"/>
  <c r="D38" i="3"/>
  <c r="E38" i="3" s="1"/>
  <c r="H37" i="3"/>
  <c r="E118" i="3"/>
  <c r="F118" i="3" s="1"/>
  <c r="F118" i="13"/>
  <c r="H117" i="3"/>
  <c r="I117" i="3"/>
  <c r="J117" i="3" s="1"/>
  <c r="I37" i="3" l="1"/>
  <c r="F38" i="3"/>
  <c r="B38" i="3"/>
  <c r="G118" i="3"/>
  <c r="D119" i="3"/>
  <c r="E119" i="3" s="1"/>
  <c r="D119" i="13"/>
  <c r="G118" i="13"/>
  <c r="E38" i="13"/>
  <c r="F38" i="13" s="1"/>
  <c r="I37" i="13"/>
  <c r="D39" i="13" l="1"/>
  <c r="G38" i="13"/>
  <c r="H38" i="13"/>
  <c r="I38" i="13" s="1"/>
  <c r="E39" i="13"/>
  <c r="H118" i="13"/>
  <c r="I118" i="13"/>
  <c r="F119" i="13"/>
  <c r="H118" i="3"/>
  <c r="I118" i="3"/>
  <c r="E119" i="13"/>
  <c r="F119" i="3"/>
  <c r="B119" i="3"/>
  <c r="G38" i="3"/>
  <c r="D39" i="3"/>
  <c r="H38" i="3"/>
  <c r="I38" i="3" s="1"/>
  <c r="J118" i="13" l="1"/>
  <c r="D120" i="3"/>
  <c r="G119" i="3"/>
  <c r="G119" i="13"/>
  <c r="D120" i="13"/>
  <c r="E120" i="13" s="1"/>
  <c r="B39" i="3"/>
  <c r="E39" i="3"/>
  <c r="F39" i="3" s="1"/>
  <c r="J118" i="3"/>
  <c r="F39" i="13"/>
  <c r="G39" i="3" l="1"/>
  <c r="D40" i="3"/>
  <c r="H39" i="3"/>
  <c r="I39" i="3" s="1"/>
  <c r="H119" i="13"/>
  <c r="I119" i="13"/>
  <c r="H39" i="13"/>
  <c r="D40" i="13"/>
  <c r="G39" i="13"/>
  <c r="H119" i="3"/>
  <c r="I119" i="3"/>
  <c r="J119" i="3" s="1"/>
  <c r="B120" i="3"/>
  <c r="F120" i="13"/>
  <c r="E120" i="3"/>
  <c r="F120" i="3" s="1"/>
  <c r="I39" i="13" l="1"/>
  <c r="J119" i="13"/>
  <c r="G120" i="3"/>
  <c r="D121" i="3"/>
  <c r="F40" i="3"/>
  <c r="B40" i="3"/>
  <c r="G120" i="13"/>
  <c r="D121" i="13"/>
  <c r="E40" i="13"/>
  <c r="F40" i="13" s="1"/>
  <c r="E40" i="3"/>
  <c r="G40" i="13" l="1"/>
  <c r="D41" i="13"/>
  <c r="H40" i="13"/>
  <c r="I40" i="13" s="1"/>
  <c r="E41" i="13"/>
  <c r="D41" i="3"/>
  <c r="E41" i="3" s="1"/>
  <c r="G40" i="3"/>
  <c r="H40" i="3"/>
  <c r="I40" i="3" s="1"/>
  <c r="H120" i="13"/>
  <c r="I120" i="13"/>
  <c r="B121" i="3"/>
  <c r="E121" i="3"/>
  <c r="F121" i="3" s="1"/>
  <c r="E121" i="13"/>
  <c r="F121" i="13" s="1"/>
  <c r="H120" i="3"/>
  <c r="I120" i="3"/>
  <c r="J120" i="13" l="1"/>
  <c r="D122" i="13"/>
  <c r="G121" i="13"/>
  <c r="E122" i="13"/>
  <c r="D122" i="3"/>
  <c r="G121" i="3"/>
  <c r="F41" i="13"/>
  <c r="J120" i="3"/>
  <c r="B41" i="3"/>
  <c r="F41" i="3"/>
  <c r="B122" i="3" l="1"/>
  <c r="D42" i="13"/>
  <c r="H41" i="13"/>
  <c r="G41" i="13"/>
  <c r="G41" i="3"/>
  <c r="D42" i="3"/>
  <c r="E42" i="3" s="1"/>
  <c r="H41" i="3"/>
  <c r="E122" i="3"/>
  <c r="F122" i="3" s="1"/>
  <c r="H121" i="13"/>
  <c r="I121" i="13"/>
  <c r="H121" i="3"/>
  <c r="I121" i="3"/>
  <c r="F122" i="13"/>
  <c r="I41" i="13" l="1"/>
  <c r="J121" i="3"/>
  <c r="D123" i="3"/>
  <c r="G122" i="3"/>
  <c r="D123" i="13"/>
  <c r="G122" i="13"/>
  <c r="F42" i="13"/>
  <c r="I41" i="3"/>
  <c r="E42" i="13"/>
  <c r="J121" i="13"/>
  <c r="B42" i="3"/>
  <c r="F42" i="3"/>
  <c r="H42" i="13" l="1"/>
  <c r="G42" i="13"/>
  <c r="D43" i="13"/>
  <c r="E43" i="13"/>
  <c r="H122" i="3"/>
  <c r="I122" i="3"/>
  <c r="B123" i="3"/>
  <c r="D43" i="3"/>
  <c r="G42" i="3"/>
  <c r="H42" i="3"/>
  <c r="I42" i="3" s="1"/>
  <c r="E123" i="13"/>
  <c r="F123" i="13" s="1"/>
  <c r="H122" i="13"/>
  <c r="I122" i="13"/>
  <c r="E123" i="3"/>
  <c r="F123" i="3" s="1"/>
  <c r="J122" i="13" l="1"/>
  <c r="J122" i="3"/>
  <c r="G123" i="13"/>
  <c r="D124" i="13"/>
  <c r="E124" i="13"/>
  <c r="F43" i="13"/>
  <c r="B43" i="3"/>
  <c r="G123" i="3"/>
  <c r="D124" i="3"/>
  <c r="E43" i="3"/>
  <c r="F43" i="3" s="1"/>
  <c r="I42" i="13"/>
  <c r="D44" i="3" l="1"/>
  <c r="G43" i="3"/>
  <c r="H43" i="3"/>
  <c r="I43" i="3" s="1"/>
  <c r="B124" i="3"/>
  <c r="F124" i="13"/>
  <c r="H43" i="13"/>
  <c r="D44" i="13"/>
  <c r="E44" i="13" s="1"/>
  <c r="G43" i="13"/>
  <c r="H123" i="3"/>
  <c r="I123" i="3"/>
  <c r="E124" i="3"/>
  <c r="F124" i="3" s="1"/>
  <c r="H123" i="13"/>
  <c r="I123" i="13"/>
  <c r="J123" i="13" l="1"/>
  <c r="I43" i="13"/>
  <c r="D125" i="3"/>
  <c r="E125" i="3" s="1"/>
  <c r="G124" i="3"/>
  <c r="G124" i="13"/>
  <c r="D125" i="13"/>
  <c r="E125" i="13"/>
  <c r="B44" i="3"/>
  <c r="J123" i="3"/>
  <c r="F44" i="13"/>
  <c r="E44" i="3"/>
  <c r="F44" i="3" s="1"/>
  <c r="D45" i="3" l="1"/>
  <c r="G44" i="3"/>
  <c r="E45" i="3"/>
  <c r="H44" i="3"/>
  <c r="I44" i="3" s="1"/>
  <c r="H124" i="13"/>
  <c r="I124" i="13"/>
  <c r="J124" i="13" s="1"/>
  <c r="G44" i="13"/>
  <c r="D45" i="13"/>
  <c r="H44" i="13"/>
  <c r="H124" i="3"/>
  <c r="I124" i="3"/>
  <c r="J124" i="3" s="1"/>
  <c r="F125" i="13"/>
  <c r="B125" i="3"/>
  <c r="F125" i="3"/>
  <c r="G125" i="3" l="1"/>
  <c r="D126" i="3"/>
  <c r="I44" i="13"/>
  <c r="D126" i="13"/>
  <c r="E126" i="13" s="1"/>
  <c r="G125" i="13"/>
  <c r="E45" i="13"/>
  <c r="F45" i="13" s="1"/>
  <c r="B45" i="3"/>
  <c r="F45" i="3"/>
  <c r="G45" i="13" l="1"/>
  <c r="H45" i="13"/>
  <c r="I45" i="13" s="1"/>
  <c r="D46" i="13"/>
  <c r="E46" i="13"/>
  <c r="D46" i="3"/>
  <c r="E46" i="3" s="1"/>
  <c r="G45" i="3"/>
  <c r="H45" i="3"/>
  <c r="I45" i="3" s="1"/>
  <c r="B126" i="3"/>
  <c r="E126" i="3"/>
  <c r="F126" i="3" s="1"/>
  <c r="H125" i="13"/>
  <c r="I125" i="13"/>
  <c r="H125" i="3"/>
  <c r="I125" i="3"/>
  <c r="J125" i="3" s="1"/>
  <c r="F126" i="13"/>
  <c r="G126" i="3" l="1"/>
  <c r="D127" i="3"/>
  <c r="E127" i="3" s="1"/>
  <c r="G126" i="13"/>
  <c r="D127" i="13"/>
  <c r="E127" i="13" s="1"/>
  <c r="F46" i="13"/>
  <c r="J125" i="13"/>
  <c r="B46" i="3"/>
  <c r="F46" i="3"/>
  <c r="F127" i="3" l="1"/>
  <c r="B127" i="3"/>
  <c r="H126" i="13"/>
  <c r="I126" i="13"/>
  <c r="D47" i="13"/>
  <c r="G46" i="13"/>
  <c r="H46" i="13"/>
  <c r="I46" i="13" s="1"/>
  <c r="E47" i="13"/>
  <c r="D47" i="3"/>
  <c r="E47" i="3"/>
  <c r="G46" i="3"/>
  <c r="H46" i="3"/>
  <c r="I46" i="3" s="1"/>
  <c r="F127" i="13"/>
  <c r="H126" i="3"/>
  <c r="I126" i="3"/>
  <c r="J126" i="3" l="1"/>
  <c r="J126" i="13"/>
  <c r="G127" i="13"/>
  <c r="D128" i="13"/>
  <c r="E128" i="13"/>
  <c r="B47" i="3"/>
  <c r="F47" i="3"/>
  <c r="F47" i="13"/>
  <c r="D128" i="3"/>
  <c r="G127" i="3"/>
  <c r="H127" i="3" l="1"/>
  <c r="I127" i="3"/>
  <c r="J127" i="3" s="1"/>
  <c r="B128" i="3"/>
  <c r="F128" i="3"/>
  <c r="D48" i="13"/>
  <c r="E48" i="13"/>
  <c r="H47" i="13"/>
  <c r="G47" i="13"/>
  <c r="F128" i="13"/>
  <c r="E128" i="3"/>
  <c r="G47" i="3"/>
  <c r="D48" i="3"/>
  <c r="E48" i="3" s="1"/>
  <c r="H47" i="3"/>
  <c r="H127" i="13"/>
  <c r="I127" i="13"/>
  <c r="J127" i="13" l="1"/>
  <c r="I47" i="13"/>
  <c r="G128" i="3"/>
  <c r="D129" i="3"/>
  <c r="I47" i="3"/>
  <c r="B48" i="3"/>
  <c r="F48" i="3"/>
  <c r="D129" i="13"/>
  <c r="E129" i="13" s="1"/>
  <c r="G128" i="13"/>
  <c r="F48" i="13"/>
  <c r="B129" i="3" l="1"/>
  <c r="G48" i="13"/>
  <c r="D49" i="13"/>
  <c r="E49" i="13" s="1"/>
  <c r="H48" i="13"/>
  <c r="G48" i="3"/>
  <c r="D49" i="3"/>
  <c r="E49" i="3" s="1"/>
  <c r="H48" i="3"/>
  <c r="E129" i="3"/>
  <c r="F129" i="3" s="1"/>
  <c r="H128" i="3"/>
  <c r="I128" i="3"/>
  <c r="F129" i="13"/>
  <c r="H128" i="13"/>
  <c r="I128" i="13"/>
  <c r="J128" i="13" l="1"/>
  <c r="G129" i="3"/>
  <c r="D130" i="3"/>
  <c r="D130" i="13"/>
  <c r="G129" i="13"/>
  <c r="I48" i="3"/>
  <c r="I48" i="13"/>
  <c r="J128" i="3"/>
  <c r="F49" i="3"/>
  <c r="B49" i="3"/>
  <c r="F49" i="13"/>
  <c r="B130" i="3" l="1"/>
  <c r="D50" i="13"/>
  <c r="G49" i="13"/>
  <c r="H49" i="13"/>
  <c r="I49" i="13" s="1"/>
  <c r="G49" i="3"/>
  <c r="D50" i="3"/>
  <c r="H49" i="3"/>
  <c r="H129" i="3"/>
  <c r="I129" i="3"/>
  <c r="E130" i="13"/>
  <c r="F130" i="13" s="1"/>
  <c r="H129" i="13"/>
  <c r="I129" i="13"/>
  <c r="E130" i="3"/>
  <c r="F130" i="3" s="1"/>
  <c r="J129" i="13" l="1"/>
  <c r="D131" i="13"/>
  <c r="E131" i="13" s="1"/>
  <c r="G130" i="13"/>
  <c r="I49" i="3"/>
  <c r="G130" i="3"/>
  <c r="D131" i="3"/>
  <c r="E131" i="3" s="1"/>
  <c r="B50" i="3"/>
  <c r="J129" i="3"/>
  <c r="E50" i="3"/>
  <c r="F50" i="3" s="1"/>
  <c r="E50" i="13"/>
  <c r="F50" i="13" s="1"/>
  <c r="D51" i="3" l="1"/>
  <c r="E51" i="3"/>
  <c r="G50" i="3"/>
  <c r="H50" i="3"/>
  <c r="I50" i="3" s="1"/>
  <c r="D51" i="13"/>
  <c r="E51" i="13"/>
  <c r="G50" i="13"/>
  <c r="H50" i="13"/>
  <c r="I50" i="13" s="1"/>
  <c r="H130" i="3"/>
  <c r="I130" i="3"/>
  <c r="J130" i="3" s="1"/>
  <c r="H130" i="13"/>
  <c r="I130" i="13"/>
  <c r="B131" i="3"/>
  <c r="F131" i="3"/>
  <c r="F131" i="13"/>
  <c r="J130" i="13" l="1"/>
  <c r="J155" i="13" s="1"/>
  <c r="G131" i="13"/>
  <c r="D132" i="13"/>
  <c r="E132" i="13" s="1"/>
  <c r="D132" i="3"/>
  <c r="G131" i="3"/>
  <c r="F51" i="13"/>
  <c r="F51" i="3"/>
  <c r="B51" i="3"/>
  <c r="G51" i="3" l="1"/>
  <c r="D52" i="3"/>
  <c r="H51" i="3"/>
  <c r="I51" i="3" s="1"/>
  <c r="D52" i="13"/>
  <c r="H51" i="13"/>
  <c r="G51" i="13"/>
  <c r="E52" i="13"/>
  <c r="F132" i="13"/>
  <c r="B132" i="3"/>
  <c r="H131" i="3"/>
  <c r="I131" i="3"/>
  <c r="E132" i="3"/>
  <c r="F132" i="3" s="1"/>
  <c r="H131" i="13"/>
  <c r="I131" i="13"/>
  <c r="B52" i="3" l="1"/>
  <c r="D133" i="3"/>
  <c r="G132" i="3"/>
  <c r="I51" i="13"/>
  <c r="E52" i="3"/>
  <c r="F52" i="3" s="1"/>
  <c r="J131" i="3"/>
  <c r="D133" i="13"/>
  <c r="E133" i="13" s="1"/>
  <c r="G132" i="13"/>
  <c r="F52" i="13"/>
  <c r="D53" i="3" l="1"/>
  <c r="E53" i="3" s="1"/>
  <c r="G52" i="3"/>
  <c r="H52" i="3"/>
  <c r="I52" i="3" s="1"/>
  <c r="D53" i="13"/>
  <c r="H52" i="13"/>
  <c r="G52" i="13"/>
  <c r="E53" i="13"/>
  <c r="H132" i="3"/>
  <c r="I132" i="3"/>
  <c r="B133" i="3"/>
  <c r="H132" i="13"/>
  <c r="I132" i="13"/>
  <c r="F133" i="13"/>
  <c r="E133" i="3"/>
  <c r="F133" i="3" s="1"/>
  <c r="J132" i="3" l="1"/>
  <c r="D134" i="3"/>
  <c r="G133" i="3"/>
  <c r="E134" i="3"/>
  <c r="G133" i="13"/>
  <c r="D134" i="13"/>
  <c r="E134" i="13" s="1"/>
  <c r="I52" i="13"/>
  <c r="F53" i="13"/>
  <c r="B53" i="3"/>
  <c r="F53" i="3"/>
  <c r="G53" i="13" l="1"/>
  <c r="H53" i="13"/>
  <c r="I53" i="13" s="1"/>
  <c r="D54" i="13"/>
  <c r="E54" i="13" s="1"/>
  <c r="H133" i="13"/>
  <c r="I133" i="13"/>
  <c r="D54" i="3"/>
  <c r="E54" i="3" s="1"/>
  <c r="G53" i="3"/>
  <c r="H53" i="3"/>
  <c r="H133" i="3"/>
  <c r="I133" i="3"/>
  <c r="F134" i="13"/>
  <c r="B134" i="3"/>
  <c r="F134" i="3"/>
  <c r="I53" i="3" l="1"/>
  <c r="J133" i="3"/>
  <c r="F54" i="13"/>
  <c r="B54" i="3"/>
  <c r="F54" i="3"/>
  <c r="G134" i="3"/>
  <c r="D135" i="3"/>
  <c r="E135" i="3" s="1"/>
  <c r="G134" i="13"/>
  <c r="D135" i="13"/>
  <c r="E135" i="13" s="1"/>
  <c r="H134" i="13" l="1"/>
  <c r="I134" i="13"/>
  <c r="D55" i="3"/>
  <c r="G54" i="3"/>
  <c r="H54" i="3"/>
  <c r="I54" i="3" s="1"/>
  <c r="H54" i="13"/>
  <c r="G54" i="13"/>
  <c r="D55" i="13"/>
  <c r="F135" i="3"/>
  <c r="B135" i="3"/>
  <c r="F135" i="13"/>
  <c r="H134" i="3"/>
  <c r="I134" i="3"/>
  <c r="I54" i="13" l="1"/>
  <c r="J134" i="3"/>
  <c r="B55" i="3"/>
  <c r="D136" i="3"/>
  <c r="E136" i="3" s="1"/>
  <c r="G135" i="3"/>
  <c r="G135" i="13"/>
  <c r="D136" i="13"/>
  <c r="E55" i="13"/>
  <c r="F55" i="13" s="1"/>
  <c r="E55" i="3"/>
  <c r="F55" i="3" s="1"/>
  <c r="D56" i="3" l="1"/>
  <c r="G55" i="3"/>
  <c r="H55" i="3"/>
  <c r="G55" i="13"/>
  <c r="D56" i="13"/>
  <c r="E56" i="13"/>
  <c r="H55" i="13"/>
  <c r="I55" i="13" s="1"/>
  <c r="H135" i="13"/>
  <c r="I135" i="13"/>
  <c r="H135" i="3"/>
  <c r="I135" i="3"/>
  <c r="E136" i="13"/>
  <c r="F136" i="13" s="1"/>
  <c r="B136" i="3"/>
  <c r="F136" i="3"/>
  <c r="D137" i="13" l="1"/>
  <c r="E137" i="13" s="1"/>
  <c r="G136" i="13"/>
  <c r="D137" i="3"/>
  <c r="G136" i="3"/>
  <c r="I55" i="3"/>
  <c r="B56" i="3"/>
  <c r="F56" i="13"/>
  <c r="J135" i="3"/>
  <c r="E56" i="3"/>
  <c r="F56" i="3" s="1"/>
  <c r="G56" i="3" l="1"/>
  <c r="D57" i="3"/>
  <c r="E57" i="3" s="1"/>
  <c r="H56" i="3"/>
  <c r="I56" i="3" s="1"/>
  <c r="B137" i="3"/>
  <c r="D57" i="13"/>
  <c r="E57" i="13"/>
  <c r="G56" i="13"/>
  <c r="H56" i="13"/>
  <c r="H136" i="3"/>
  <c r="I136" i="3"/>
  <c r="J136" i="3" s="1"/>
  <c r="H136" i="13"/>
  <c r="I136" i="13"/>
  <c r="E137" i="3"/>
  <c r="F137" i="3" s="1"/>
  <c r="F137" i="13"/>
  <c r="I56" i="13" l="1"/>
  <c r="D138" i="3"/>
  <c r="E138" i="3" s="1"/>
  <c r="G137" i="3"/>
  <c r="G137" i="13"/>
  <c r="D138" i="13"/>
  <c r="E138" i="13"/>
  <c r="F57" i="13"/>
  <c r="B57" i="3"/>
  <c r="F57" i="3"/>
  <c r="H137" i="13" l="1"/>
  <c r="I137" i="13"/>
  <c r="H57" i="13"/>
  <c r="G57" i="13"/>
  <c r="D58" i="13"/>
  <c r="E58" i="13"/>
  <c r="H137" i="3"/>
  <c r="I137" i="3"/>
  <c r="D58" i="3"/>
  <c r="E58" i="3" s="1"/>
  <c r="G57" i="3"/>
  <c r="H57" i="3"/>
  <c r="I57" i="3" s="1"/>
  <c r="F138" i="13"/>
  <c r="F138" i="3"/>
  <c r="B138" i="3"/>
  <c r="I57" i="13" l="1"/>
  <c r="J137" i="3"/>
  <c r="D139" i="3"/>
  <c r="G138" i="3"/>
  <c r="G138" i="13"/>
  <c r="D139" i="13"/>
  <c r="E139" i="13" s="1"/>
  <c r="F58" i="3"/>
  <c r="B58" i="3"/>
  <c r="F58" i="13"/>
  <c r="D59" i="3" l="1"/>
  <c r="E59" i="3" s="1"/>
  <c r="G58" i="3"/>
  <c r="H58" i="3"/>
  <c r="I58" i="3" s="1"/>
  <c r="H138" i="3"/>
  <c r="I138" i="3"/>
  <c r="J138" i="3" s="1"/>
  <c r="B139" i="3"/>
  <c r="E139" i="3"/>
  <c r="F139" i="3" s="1"/>
  <c r="D59" i="13"/>
  <c r="H58" i="13"/>
  <c r="G58" i="13"/>
  <c r="F139" i="13"/>
  <c r="H138" i="13"/>
  <c r="I138" i="13"/>
  <c r="D140" i="3" l="1"/>
  <c r="E140" i="3" s="1"/>
  <c r="G139" i="3"/>
  <c r="I58" i="13"/>
  <c r="D140" i="13"/>
  <c r="G139" i="13"/>
  <c r="E140" i="13"/>
  <c r="E59" i="13"/>
  <c r="F59" i="13" s="1"/>
  <c r="F59" i="3"/>
  <c r="B59" i="3"/>
  <c r="H59" i="13" l="1"/>
  <c r="G59" i="13"/>
  <c r="D60" i="13"/>
  <c r="E60" i="13" s="1"/>
  <c r="H139" i="13"/>
  <c r="I139" i="13"/>
  <c r="G59" i="3"/>
  <c r="D60" i="3"/>
  <c r="E60" i="3" s="1"/>
  <c r="H59" i="3"/>
  <c r="F140" i="13"/>
  <c r="H139" i="3"/>
  <c r="I139" i="3"/>
  <c r="F140" i="3"/>
  <c r="B140" i="3"/>
  <c r="G140" i="3" l="1"/>
  <c r="D141" i="3"/>
  <c r="E141" i="3" s="1"/>
  <c r="I59" i="3"/>
  <c r="F60" i="13"/>
  <c r="G140" i="13"/>
  <c r="D141" i="13"/>
  <c r="E141" i="13"/>
  <c r="J139" i="3"/>
  <c r="F60" i="3"/>
  <c r="B60" i="3"/>
  <c r="I59" i="13"/>
  <c r="D61" i="3" l="1"/>
  <c r="E61" i="3" s="1"/>
  <c r="G60" i="3"/>
  <c r="H60" i="3"/>
  <c r="F141" i="3"/>
  <c r="B141" i="3"/>
  <c r="F141" i="13"/>
  <c r="H140" i="13"/>
  <c r="I140" i="13"/>
  <c r="H60" i="13"/>
  <c r="I60" i="13" s="1"/>
  <c r="D61" i="13"/>
  <c r="E61" i="13" s="1"/>
  <c r="G60" i="13"/>
  <c r="H140" i="3"/>
  <c r="I140" i="3"/>
  <c r="I60" i="3" l="1"/>
  <c r="J140" i="3"/>
  <c r="D142" i="13"/>
  <c r="G141" i="13"/>
  <c r="E142" i="13"/>
  <c r="F61" i="13"/>
  <c r="G141" i="3"/>
  <c r="D142" i="3"/>
  <c r="B61" i="3"/>
  <c r="F61" i="3"/>
  <c r="B142" i="3" l="1"/>
  <c r="H141" i="13"/>
  <c r="I141" i="13"/>
  <c r="G61" i="13"/>
  <c r="H61" i="13"/>
  <c r="I61" i="13" s="1"/>
  <c r="D62" i="13"/>
  <c r="E62" i="13"/>
  <c r="E142" i="3"/>
  <c r="F142" i="3" s="1"/>
  <c r="D62" i="3"/>
  <c r="G61" i="3"/>
  <c r="H61" i="3"/>
  <c r="H141" i="3"/>
  <c r="I141" i="3"/>
  <c r="F142" i="13"/>
  <c r="J141" i="3" l="1"/>
  <c r="G142" i="3"/>
  <c r="D143" i="3"/>
  <c r="G142" i="13"/>
  <c r="D143" i="13"/>
  <c r="E143" i="13" s="1"/>
  <c r="F62" i="13"/>
  <c r="F62" i="3"/>
  <c r="B62" i="3"/>
  <c r="E62" i="3"/>
  <c r="I61" i="3"/>
  <c r="B143" i="3" l="1"/>
  <c r="G62" i="3"/>
  <c r="D63" i="3"/>
  <c r="E63" i="3" s="1"/>
  <c r="H62" i="3"/>
  <c r="G62" i="13"/>
  <c r="H62" i="13"/>
  <c r="D63" i="13"/>
  <c r="E63" i="13" s="1"/>
  <c r="H142" i="3"/>
  <c r="I142" i="3"/>
  <c r="H142" i="13"/>
  <c r="I142" i="13"/>
  <c r="F143" i="13"/>
  <c r="E143" i="3"/>
  <c r="F143" i="3" s="1"/>
  <c r="J142" i="3" l="1"/>
  <c r="I62" i="13"/>
  <c r="G143" i="3"/>
  <c r="D144" i="3"/>
  <c r="E144" i="3" s="1"/>
  <c r="D144" i="13"/>
  <c r="G143" i="13"/>
  <c r="I62" i="3"/>
  <c r="F63" i="13"/>
  <c r="F63" i="3"/>
  <c r="B63" i="3"/>
  <c r="H63" i="13" l="1"/>
  <c r="G63" i="13"/>
  <c r="D64" i="13"/>
  <c r="E64" i="13"/>
  <c r="B144" i="3"/>
  <c r="F144" i="3"/>
  <c r="E144" i="13"/>
  <c r="F144" i="13" s="1"/>
  <c r="D64" i="3"/>
  <c r="E64" i="3" s="1"/>
  <c r="G63" i="3"/>
  <c r="H63" i="3"/>
  <c r="I63" i="3" s="1"/>
  <c r="H143" i="13"/>
  <c r="I143" i="13"/>
  <c r="H143" i="3"/>
  <c r="I143" i="3"/>
  <c r="J143" i="3" s="1"/>
  <c r="G144" i="13" l="1"/>
  <c r="D145" i="13"/>
  <c r="E145" i="13" s="1"/>
  <c r="F64" i="13"/>
  <c r="D145" i="3"/>
  <c r="E145" i="3" s="1"/>
  <c r="G144" i="3"/>
  <c r="F64" i="3"/>
  <c r="B64" i="3"/>
  <c r="I63" i="13"/>
  <c r="D65" i="3" l="1"/>
  <c r="E65" i="3" s="1"/>
  <c r="G64" i="3"/>
  <c r="H64" i="3"/>
  <c r="D65" i="13"/>
  <c r="E65" i="13"/>
  <c r="G64" i="13"/>
  <c r="H64" i="13"/>
  <c r="I64" i="13" s="1"/>
  <c r="H144" i="3"/>
  <c r="I144" i="3"/>
  <c r="F145" i="13"/>
  <c r="B145" i="3"/>
  <c r="F145" i="3"/>
  <c r="H144" i="13"/>
  <c r="I144" i="13"/>
  <c r="J144" i="3" l="1"/>
  <c r="I64" i="3"/>
  <c r="G145" i="13"/>
  <c r="D146" i="13"/>
  <c r="E146" i="13" s="1"/>
  <c r="D146" i="3"/>
  <c r="G145" i="3"/>
  <c r="F65" i="13"/>
  <c r="B65" i="3"/>
  <c r="F65" i="3"/>
  <c r="B146" i="3" l="1"/>
  <c r="D66" i="13"/>
  <c r="G65" i="13"/>
  <c r="H65" i="13"/>
  <c r="H145" i="3"/>
  <c r="I145" i="3"/>
  <c r="J145" i="3" s="1"/>
  <c r="F146" i="13"/>
  <c r="D66" i="3"/>
  <c r="E66" i="3" s="1"/>
  <c r="G65" i="3"/>
  <c r="H65" i="3"/>
  <c r="E146" i="3"/>
  <c r="F146" i="3" s="1"/>
  <c r="H145" i="13"/>
  <c r="I145" i="13"/>
  <c r="G146" i="3" l="1"/>
  <c r="D147" i="3"/>
  <c r="B66" i="3"/>
  <c r="F66" i="3"/>
  <c r="I65" i="13"/>
  <c r="I65" i="3"/>
  <c r="D147" i="13"/>
  <c r="E147" i="13" s="1"/>
  <c r="G146" i="13"/>
  <c r="E66" i="13"/>
  <c r="F66" i="13" s="1"/>
  <c r="D67" i="13" l="1"/>
  <c r="G66" i="13"/>
  <c r="E67" i="13"/>
  <c r="H66" i="13"/>
  <c r="I66" i="13" s="1"/>
  <c r="B147" i="3"/>
  <c r="H146" i="13"/>
  <c r="I146" i="13"/>
  <c r="D67" i="3"/>
  <c r="E67" i="3" s="1"/>
  <c r="G66" i="3"/>
  <c r="H66" i="3"/>
  <c r="I66" i="3" s="1"/>
  <c r="H146" i="3"/>
  <c r="I146" i="3"/>
  <c r="F147" i="13"/>
  <c r="E147" i="3"/>
  <c r="F147" i="3" s="1"/>
  <c r="J146" i="3" l="1"/>
  <c r="G147" i="3"/>
  <c r="D148" i="3"/>
  <c r="E148" i="3" s="1"/>
  <c r="G147" i="13"/>
  <c r="D148" i="13"/>
  <c r="E148" i="13"/>
  <c r="B67" i="3"/>
  <c r="F67" i="3"/>
  <c r="F67" i="13"/>
  <c r="G67" i="3" l="1"/>
  <c r="D68" i="3"/>
  <c r="E68" i="3" s="1"/>
  <c r="H67" i="3"/>
  <c r="I67" i="3" s="1"/>
  <c r="H147" i="13"/>
  <c r="I147" i="13"/>
  <c r="B148" i="3"/>
  <c r="F148" i="3"/>
  <c r="G67" i="13"/>
  <c r="H67" i="13"/>
  <c r="I67" i="13" s="1"/>
  <c r="D68" i="13"/>
  <c r="F148" i="13"/>
  <c r="H147" i="3"/>
  <c r="I147" i="3"/>
  <c r="J147" i="3" s="1"/>
  <c r="G148" i="3" l="1"/>
  <c r="D149" i="3"/>
  <c r="E149" i="3" s="1"/>
  <c r="E68" i="13"/>
  <c r="F68" i="13" s="1"/>
  <c r="F68" i="3"/>
  <c r="B68" i="3"/>
  <c r="G148" i="13"/>
  <c r="D149" i="13"/>
  <c r="E149" i="13" s="1"/>
  <c r="G68" i="13" l="1"/>
  <c r="H68" i="13"/>
  <c r="I68" i="13" s="1"/>
  <c r="D69" i="13"/>
  <c r="H148" i="13"/>
  <c r="I148" i="13"/>
  <c r="B149" i="3"/>
  <c r="F149" i="3"/>
  <c r="G68" i="3"/>
  <c r="D69" i="3"/>
  <c r="E69" i="3"/>
  <c r="H68" i="3"/>
  <c r="H148" i="3"/>
  <c r="I148" i="3"/>
  <c r="F149" i="13"/>
  <c r="I68" i="3" l="1"/>
  <c r="J148" i="3"/>
  <c r="G149" i="3"/>
  <c r="D150" i="3"/>
  <c r="G149" i="13"/>
  <c r="D150" i="13"/>
  <c r="E150" i="13"/>
  <c r="E69" i="13"/>
  <c r="F69" i="13" s="1"/>
  <c r="F69" i="3"/>
  <c r="B69" i="3"/>
  <c r="D70" i="13" l="1"/>
  <c r="H69" i="13"/>
  <c r="E70" i="13"/>
  <c r="G69" i="13"/>
  <c r="B150" i="3"/>
  <c r="F150" i="13"/>
  <c r="H149" i="3"/>
  <c r="I149" i="3"/>
  <c r="D70" i="3"/>
  <c r="G69" i="3"/>
  <c r="E70" i="3"/>
  <c r="H69" i="3"/>
  <c r="H149" i="13"/>
  <c r="I149" i="13"/>
  <c r="E150" i="3"/>
  <c r="F150" i="3" s="1"/>
  <c r="G150" i="3" l="1"/>
  <c r="D151" i="3"/>
  <c r="E151" i="3" s="1"/>
  <c r="G150" i="13"/>
  <c r="D151" i="13"/>
  <c r="E151" i="13"/>
  <c r="I69" i="13"/>
  <c r="F70" i="3"/>
  <c r="B70" i="3"/>
  <c r="I69" i="3"/>
  <c r="J149" i="3"/>
  <c r="F70" i="13"/>
  <c r="H150" i="13" l="1"/>
  <c r="I150" i="13"/>
  <c r="F151" i="3"/>
  <c r="B151" i="3"/>
  <c r="H70" i="13"/>
  <c r="G70" i="13"/>
  <c r="D71" i="13"/>
  <c r="E71" i="13" s="1"/>
  <c r="D71" i="3"/>
  <c r="E71" i="3" s="1"/>
  <c r="G70" i="3"/>
  <c r="H70" i="3"/>
  <c r="F151" i="13"/>
  <c r="H150" i="3"/>
  <c r="I150" i="3"/>
  <c r="J150" i="3" s="1"/>
  <c r="I70" i="3" l="1"/>
  <c r="G151" i="3"/>
  <c r="D152" i="3"/>
  <c r="F71" i="13"/>
  <c r="G151" i="13"/>
  <c r="D152" i="13"/>
  <c r="E152" i="13"/>
  <c r="B71" i="3"/>
  <c r="F71" i="3"/>
  <c r="I70" i="13"/>
  <c r="D72" i="13" l="1"/>
  <c r="E72" i="13" s="1"/>
  <c r="E73" i="13" s="1"/>
  <c r="H71" i="13"/>
  <c r="G71" i="13"/>
  <c r="B152" i="3"/>
  <c r="F152" i="13"/>
  <c r="E152" i="3"/>
  <c r="F152" i="3" s="1"/>
  <c r="G71" i="3"/>
  <c r="D72" i="3"/>
  <c r="E72" i="3" s="1"/>
  <c r="E73" i="3" s="1"/>
  <c r="H71" i="3"/>
  <c r="H151" i="13"/>
  <c r="I151" i="13"/>
  <c r="H151" i="3"/>
  <c r="I151" i="3"/>
  <c r="J151" i="3" s="1"/>
  <c r="I71" i="3" l="1"/>
  <c r="G152" i="3"/>
  <c r="D153" i="3"/>
  <c r="E153" i="3"/>
  <c r="D153" i="13"/>
  <c r="G152" i="13"/>
  <c r="I71" i="13"/>
  <c r="B72" i="3"/>
  <c r="F72" i="3"/>
  <c r="F72" i="13"/>
  <c r="G72" i="13" l="1"/>
  <c r="G73" i="13" s="1"/>
  <c r="H72" i="13"/>
  <c r="E153" i="13"/>
  <c r="F153" i="13" s="1"/>
  <c r="F153" i="3"/>
  <c r="B153" i="3"/>
  <c r="G72" i="3"/>
  <c r="G73" i="3" s="1"/>
  <c r="H72" i="3"/>
  <c r="H152" i="13"/>
  <c r="I152" i="13"/>
  <c r="H152" i="3"/>
  <c r="I152" i="3"/>
  <c r="J152" i="3" s="1"/>
  <c r="G153" i="13" l="1"/>
  <c r="D154" i="13"/>
  <c r="E154" i="13"/>
  <c r="E155" i="13" s="1"/>
  <c r="I72" i="3"/>
  <c r="I73" i="3" s="1"/>
  <c r="H73" i="3"/>
  <c r="I72" i="13"/>
  <c r="I73" i="13" s="1"/>
  <c r="H73" i="13"/>
  <c r="D154" i="3"/>
  <c r="G153" i="3"/>
  <c r="H153" i="3" l="1"/>
  <c r="I153" i="3"/>
  <c r="J153" i="3" s="1"/>
  <c r="F154" i="13"/>
  <c r="G154" i="13" s="1"/>
  <c r="B154" i="3"/>
  <c r="E154" i="3"/>
  <c r="E155" i="3" s="1"/>
  <c r="H153" i="13"/>
  <c r="I153" i="13"/>
  <c r="H154" i="13" l="1"/>
  <c r="H155" i="13" s="1"/>
  <c r="I154" i="13"/>
  <c r="I155" i="13" s="1"/>
  <c r="F154" i="3"/>
  <c r="G154" i="3" s="1"/>
  <c r="H154" i="3" l="1"/>
  <c r="H155" i="3" s="1"/>
  <c r="I154" i="3"/>
  <c r="J154" i="3" l="1"/>
  <c r="J155" i="3" s="1"/>
  <c r="I15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R.Pennybaker</author>
    <author>AEP</author>
  </authors>
  <commentList>
    <comment ref="C16" authorId="0" shapeId="0" xr:uid="{00000000-0006-0000-0000-000001000000}">
      <text>
        <r>
          <rPr>
            <b/>
            <sz val="8"/>
            <color indexed="81"/>
            <rFont val="Tahoma"/>
            <family val="2"/>
          </rPr>
          <t>R.Pennybaker:</t>
        </r>
        <r>
          <rPr>
            <sz val="8"/>
            <color indexed="81"/>
            <rFont val="Tahoma"/>
            <family val="2"/>
          </rPr>
          <t xml:space="preserve">
Project Descriptions are in cell [P.xxx]!$D$7]</t>
        </r>
      </text>
    </comment>
    <comment ref="D16" authorId="0" shapeId="0" xr:uid="{00000000-0006-0000-0000-000002000000}">
      <text>
        <r>
          <rPr>
            <b/>
            <sz val="8"/>
            <color indexed="81"/>
            <rFont val="Tahoma"/>
            <family val="2"/>
          </rPr>
          <t>R.Pennybaker:</t>
        </r>
        <r>
          <rPr>
            <sz val="8"/>
            <color indexed="81"/>
            <rFont val="Tahoma"/>
            <family val="2"/>
          </rPr>
          <t xml:space="preserve">
Year In Service is in cell [P.xxx]!$D$11]</t>
        </r>
      </text>
    </comment>
    <comment ref="E16" authorId="0" shapeId="0" xr:uid="{00000000-0006-0000-0000-000003000000}">
      <text>
        <r>
          <rPr>
            <b/>
            <sz val="8"/>
            <color indexed="81"/>
            <rFont val="Tahoma"/>
            <family val="2"/>
          </rPr>
          <t>R.Pennybaker:</t>
        </r>
        <r>
          <rPr>
            <sz val="8"/>
            <color indexed="81"/>
            <rFont val="Tahoma"/>
            <family val="2"/>
          </rPr>
          <t xml:space="preserve">
Projected Base ARR is in cell [P.xxx]!$N$5]</t>
        </r>
      </text>
    </comment>
    <comment ref="F16" authorId="0" shapeId="0" xr:uid="{00000000-0006-0000-0000-000004000000}">
      <text>
        <r>
          <rPr>
            <b/>
            <sz val="8"/>
            <color indexed="81"/>
            <rFont val="Tahoma"/>
            <family val="2"/>
          </rPr>
          <t>R.Pennybaker:</t>
        </r>
        <r>
          <rPr>
            <sz val="8"/>
            <color indexed="81"/>
            <rFont val="Tahoma"/>
            <family val="2"/>
          </rPr>
          <t xml:space="preserve">
Projected Incentive ARR is in WS-F cell N7.</t>
        </r>
      </text>
    </comment>
    <comment ref="I16" authorId="1" shapeId="0" xr:uid="{00000000-0006-0000-0000-000005000000}">
      <text>
        <r>
          <rPr>
            <b/>
            <sz val="8"/>
            <color indexed="81"/>
            <rFont val="Tahoma"/>
            <family val="2"/>
          </rPr>
          <t>AEP:</t>
        </r>
        <r>
          <rPr>
            <sz val="8"/>
            <color indexed="81"/>
            <rFont val="Tahoma"/>
            <family val="2"/>
          </rPr>
          <t xml:space="preserve">
"TRUE-UP Adjustment (i.e., Forecast Error) is from WS-G sheet [P.00x] in cell M89.</t>
        </r>
      </text>
    </comment>
    <comment ref="J16" authorId="1" shapeId="0" xr:uid="{00000000-0006-0000-0000-000006000000}">
      <text>
        <r>
          <rPr>
            <b/>
            <sz val="8"/>
            <color indexed="81"/>
            <rFont val="Tahoma"/>
            <family val="2"/>
          </rPr>
          <t>AEP:</t>
        </r>
        <r>
          <rPr>
            <sz val="8"/>
            <color indexed="81"/>
            <rFont val="Tahoma"/>
            <family val="2"/>
          </rPr>
          <t xml:space="preserve">
"Manually input from previous year's update "</t>
        </r>
        <r>
          <rPr>
            <i/>
            <sz val="8"/>
            <color indexed="81"/>
            <rFont val="Tahoma"/>
            <family val="2"/>
          </rPr>
          <t>Schedule 11 Rates by Project</t>
        </r>
        <r>
          <rPr>
            <sz val="8"/>
            <color indexed="81"/>
            <rFont val="Tahoma"/>
            <family val="2"/>
          </rPr>
          <t>" sheet.</t>
        </r>
      </text>
    </comment>
    <comment ref="K16" authorId="0" shapeId="0" xr:uid="{00000000-0006-0000-0000-000007000000}">
      <text>
        <r>
          <rPr>
            <b/>
            <sz val="8"/>
            <color indexed="81"/>
            <rFont val="Tahoma"/>
            <family val="2"/>
          </rPr>
          <t>R.Pennybaker:</t>
        </r>
        <r>
          <rPr>
            <sz val="8"/>
            <color indexed="81"/>
            <rFont val="Tahoma"/>
            <family val="2"/>
          </rPr>
          <t xml:space="preserve">
These values reflect SPP remittance to AEP through April 30, 2009.</t>
        </r>
      </text>
    </comment>
    <comment ref="L16" authorId="0" shapeId="0" xr:uid="{00000000-0006-0000-0000-000008000000}">
      <text>
        <r>
          <rPr>
            <b/>
            <sz val="8"/>
            <color indexed="81"/>
            <rFont val="Tahoma"/>
            <family val="2"/>
          </rPr>
          <t>R.Pennybaker:</t>
        </r>
        <r>
          <rPr>
            <sz val="8"/>
            <color indexed="81"/>
            <rFont val="Tahoma"/>
            <family val="2"/>
          </rPr>
          <t xml:space="preserve">
This can also be referred to as the Billing Error.</t>
        </r>
      </text>
    </comment>
    <comment ref="N16" authorId="1" shapeId="0" xr:uid="{00000000-0006-0000-0000-000009000000}">
      <text>
        <r>
          <rPr>
            <b/>
            <sz val="8"/>
            <color indexed="81"/>
            <rFont val="Tahoma"/>
            <family val="2"/>
          </rPr>
          <t>AEP:</t>
        </r>
        <r>
          <rPr>
            <sz val="8"/>
            <color indexed="81"/>
            <rFont val="Tahoma"/>
            <family val="2"/>
          </rPr>
          <t xml:space="preserve">
This is "Prior Year True-Up (WS-G)"; and "Incentive Amounts" O88</t>
        </r>
      </text>
    </comment>
    <comment ref="O16" authorId="1" shapeId="0" xr:uid="{00000000-0006-0000-0000-00000A000000}">
      <text>
        <r>
          <rPr>
            <b/>
            <sz val="8"/>
            <color indexed="81"/>
            <rFont val="Tahoma"/>
            <family val="2"/>
          </rPr>
          <t>AEP:</t>
        </r>
        <r>
          <rPr>
            <sz val="8"/>
            <color indexed="81"/>
            <rFont val="Tahoma"/>
            <family val="2"/>
          </rPr>
          <t xml:space="preserve">
Prior Year Projected (WS-F) and Incentive Amounts [cell O87]</t>
        </r>
      </text>
    </comment>
    <comment ref="J20" authorId="0" shapeId="0" xr:uid="{00000000-0006-0000-0000-00000B000000}">
      <text>
        <r>
          <rPr>
            <b/>
            <sz val="8"/>
            <color indexed="81"/>
            <rFont val="Tahoma"/>
            <family val="2"/>
          </rPr>
          <t>R.Pennybaker:</t>
        </r>
        <r>
          <rPr>
            <sz val="8"/>
            <color indexed="81"/>
            <rFont val="Tahoma"/>
            <family val="2"/>
          </rPr>
          <t xml:space="preserve">
Ensure this equals last years company total Adj ARR effective prior July 1st on same sheet unless there is a removal of a prev. BPU which requires manual $0 entry to force return of prev year's collections.</t>
        </r>
      </text>
    </comment>
    <comment ref="K20" authorId="0" shapeId="0" xr:uid="{00000000-0006-0000-0000-00000C000000}">
      <text>
        <r>
          <rPr>
            <b/>
            <sz val="8"/>
            <color indexed="81"/>
            <rFont val="Tahoma"/>
            <family val="2"/>
          </rPr>
          <t>R.Pennybaker:</t>
        </r>
        <r>
          <rPr>
            <sz val="8"/>
            <color indexed="81"/>
            <rFont val="Tahoma"/>
            <family val="2"/>
          </rPr>
          <t xml:space="preserve">
This value goes to interest worksheet.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L19" authorId="0" shapeId="0" xr:uid="{00000000-0006-0000-0100-000001000000}">
      <text>
        <r>
          <rPr>
            <b/>
            <sz val="8"/>
            <color indexed="81"/>
            <rFont val="Tahoma"/>
            <family val="2"/>
          </rPr>
          <t>R.Pennybaker:</t>
        </r>
        <r>
          <rPr>
            <sz val="8"/>
            <color indexed="81"/>
            <rFont val="Tahoma"/>
            <family val="2"/>
          </rPr>
          <t xml:space="preserve">
This value comes from Formula Template file via data INPUT table below.  Then, it supuplies the project year value to the P.xxx sheets.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M16" authorId="0" shapeId="0" xr:uid="{00000000-0006-0000-0200-000001000000}">
      <text>
        <r>
          <rPr>
            <b/>
            <sz val="8"/>
            <color indexed="81"/>
            <rFont val="Tahoma"/>
            <family val="2"/>
          </rPr>
          <t>R.Pennybaker:</t>
        </r>
        <r>
          <rPr>
            <sz val="8"/>
            <color indexed="81"/>
            <rFont val="Tahoma"/>
            <family val="2"/>
          </rPr>
          <t xml:space="preserve">
This cell comes from Formula Template file.  Then, it drives all the P.xxx sheets.</t>
        </r>
      </text>
    </comment>
  </commentList>
</comments>
</file>

<file path=xl/sharedStrings.xml><?xml version="1.0" encoding="utf-8"?>
<sst xmlns="http://schemas.openxmlformats.org/spreadsheetml/2006/main" count="464" uniqueCount="239">
  <si>
    <t>I.</t>
  </si>
  <si>
    <t xml:space="preserve">   Project ROE Incentive Adder (Enter as whole number)</t>
  </si>
  <si>
    <t>&lt;==Incentive ROE  Cannot Exceed 12.45%</t>
  </si>
  <si>
    <t>SUMMARY OF PROJECTED ANNUAL BASE PLAN AND  NON-BASE PLAN REVENUE REQUIREMENTS</t>
  </si>
  <si>
    <t>%</t>
  </si>
  <si>
    <t>Cost</t>
  </si>
  <si>
    <t>Weighted cost</t>
  </si>
  <si>
    <t>Long Term Debt</t>
  </si>
  <si>
    <t>Rev Require</t>
  </si>
  <si>
    <t xml:space="preserve"> W Incentives</t>
  </si>
  <si>
    <t>Incentive Amounts</t>
  </si>
  <si>
    <t>Preferred Stock</t>
  </si>
  <si>
    <t>Common Stock</t>
  </si>
  <si>
    <t>PROJECTED YEAR</t>
  </si>
  <si>
    <t>R =</t>
  </si>
  <si>
    <r>
      <t xml:space="preserve">Note:  </t>
    </r>
    <r>
      <rPr>
        <sz val="10"/>
        <rFont val="Arial"/>
        <family val="2"/>
      </rPr>
      <t xml:space="preserve">Review formulas in summary to ensure the proper year's revenue requirement is being </t>
    </r>
  </si>
  <si>
    <t>accumulated for each project from the tables below.</t>
  </si>
  <si>
    <t xml:space="preserve">   R   (fom A. above)</t>
  </si>
  <si>
    <t xml:space="preserve">   Return (Rate Base  x  R)</t>
  </si>
  <si>
    <t xml:space="preserve">   Return   (from B. above)</t>
  </si>
  <si>
    <t xml:space="preserve">   EIT=(T/(1-T)) * (1-(WCLTD/WACC)) =</t>
  </si>
  <si>
    <t xml:space="preserve">   Income Tax Calculation  (Return  x  EIT)</t>
  </si>
  <si>
    <t xml:space="preserve">   Income Taxes</t>
  </si>
  <si>
    <t>II.</t>
  </si>
  <si>
    <t>A.   Determine Net Revenue Requirement less return and Income Taxes.</t>
  </si>
  <si>
    <t xml:space="preserve">   Net Revenue Requirement, Less Return and Taxes</t>
  </si>
  <si>
    <t xml:space="preserve">   Income Taxes  (from I.C. above)</t>
  </si>
  <si>
    <t xml:space="preserve">   Revenue Requirement w/ Gross Margin Taxes</t>
  </si>
  <si>
    <t xml:space="preserve">      Basis Point ROE increase (II B. above)</t>
  </si>
  <si>
    <t xml:space="preserve">       Apportioned Texas Revenues</t>
  </si>
  <si>
    <t xml:space="preserve">       Taxable, Apportioned Margin</t>
  </si>
  <si>
    <t xml:space="preserve">       Texas Gross Margin Tax Rate</t>
  </si>
  <si>
    <t xml:space="preserve">       Texas Gross Margin Tax Expense</t>
  </si>
  <si>
    <t xml:space="preserve">      Gross-up Required for Gross Margin Tax Expense </t>
  </si>
  <si>
    <t>Total Additional Gross Margin Tax Revenue Requirement</t>
  </si>
  <si>
    <t>III.</t>
  </si>
  <si>
    <t>Calculation of Composite Depreciation Rate</t>
  </si>
  <si>
    <t>Transmission Plant @ Beginning of Period (P.206, ln 58)</t>
  </si>
  <si>
    <t>&lt;==From Input on Worksheet B</t>
  </si>
  <si>
    <t>Transmission Plant @ End of Period (P.207, ln 58)</t>
  </si>
  <si>
    <t>Composite Depreciation Rate</t>
  </si>
  <si>
    <t>Depreciable Life for Composite Depreciation Rate</t>
  </si>
  <si>
    <t>Round to nearest whole year</t>
  </si>
  <si>
    <t>IV.</t>
  </si>
  <si>
    <t>Determine the Revenue Requirement &amp; Additional Revenue Requirement for facilities receiving incentives.</t>
  </si>
  <si>
    <t>A.   Facilities receiving incentives accepted by FERC in Docket No.</t>
  </si>
  <si>
    <t xml:space="preserve">   (e.g. ER05-925-000)</t>
  </si>
  <si>
    <t xml:space="preserve">Project Description: </t>
  </si>
  <si>
    <t>Current Projected Year Incentive ARR</t>
  </si>
  <si>
    <t>DETAILS</t>
  </si>
  <si>
    <t>Investment</t>
  </si>
  <si>
    <t>Current Year</t>
  </si>
  <si>
    <t>CUMMULATIVE HISTORY OF PROJECTED ANNUAL REVENUE REQUIREMENTS:</t>
  </si>
  <si>
    <t>Service Year (yyyy)</t>
  </si>
  <si>
    <t>ROE increase accepted by FERC (Basis Points)</t>
  </si>
  <si>
    <t>Service Month (1-12)</t>
  </si>
  <si>
    <t>FCR w/o incentives, less depreciation</t>
  </si>
  <si>
    <t xml:space="preserve">          TEMPLATE BELOW TO MAINTAIN HISTORY OF PROJECTED ARRS OVER THE </t>
  </si>
  <si>
    <t>Useful life</t>
  </si>
  <si>
    <t>FCR w/incentives approved for these facilities, less dep.</t>
  </si>
  <si>
    <t xml:space="preserve">         LIFE OF THE PROJECT.</t>
  </si>
  <si>
    <t>CIAC (Yes or No)</t>
  </si>
  <si>
    <t>No</t>
  </si>
  <si>
    <t>Annual Depreciation Expense</t>
  </si>
  <si>
    <t>Depreciation</t>
  </si>
  <si>
    <t>Ending</t>
  </si>
  <si>
    <t>Revenue</t>
  </si>
  <si>
    <t>Revenue Req't.</t>
  </si>
  <si>
    <t>Additional Rev.</t>
  </si>
  <si>
    <t>Project Rev Req't True-up</t>
  </si>
  <si>
    <t>True-up of Incentive</t>
  </si>
  <si>
    <t>Year</t>
  </si>
  <si>
    <t>Balance</t>
  </si>
  <si>
    <t>Expense</t>
  </si>
  <si>
    <t xml:space="preserve">Requirement </t>
  </si>
  <si>
    <t xml:space="preserve">with Incentives </t>
  </si>
  <si>
    <t xml:space="preserve">  </t>
  </si>
  <si>
    <t xml:space="preserve">w/o Incentives </t>
  </si>
  <si>
    <t>Project Totals</t>
  </si>
  <si>
    <t>additional incentive requirement is applicable for the life of this specific project.  Each year the revenue requirement calculated for SPP</t>
  </si>
  <si>
    <t xml:space="preserve">should be incremented by the amount of the incentive revenue calculated for that year on this project. </t>
  </si>
  <si>
    <t>TP2004033</t>
  </si>
  <si>
    <t>SUMMARY OF TRUED-UP ANNUAL REVENUE REQUIREMENTS FOR SPP BPU &amp; NON-BPU PROJECTS</t>
  </si>
  <si>
    <t>TRUE-UP YEAR</t>
  </si>
  <si>
    <t>Determine the Revenue Requirement, and Additional Revenue Requirement for facilities receiving incentives.</t>
  </si>
  <si>
    <t>Project Description:</t>
  </si>
  <si>
    <t>Details</t>
  </si>
  <si>
    <t>True-Up Year</t>
  </si>
  <si>
    <t>CUMMULATIVE HISTORY OF TRUED-UP ANNUAL REVENUE REQUIREMENTS:</t>
  </si>
  <si>
    <t xml:space="preserve">          TEMPLATE BELOW TO MAINTAIN HISTORY OF TRUED-UP ARRS OVER THE </t>
  </si>
  <si>
    <t>Average</t>
  </si>
  <si>
    <t>Incentive Rev.</t>
  </si>
  <si>
    <t>BPU Rev Req't True-up</t>
  </si>
  <si>
    <r>
      <t xml:space="preserve">** </t>
    </r>
    <r>
      <rPr>
        <sz val="10"/>
        <rFont val="Arial"/>
        <family val="2"/>
      </rPr>
      <t xml:space="preserve"> This is the total amount that needs to be reported to SPP for billing to all regions. </t>
    </r>
  </si>
  <si>
    <t>BPU Rev. Req't.From Prior Year Template</t>
  </si>
  <si>
    <r>
      <t xml:space="preserve">   Return   (from </t>
    </r>
    <r>
      <rPr>
        <sz val="10"/>
        <rFont val="MS Serif"/>
        <family val="1"/>
      </rPr>
      <t>I</t>
    </r>
    <r>
      <rPr>
        <sz val="10"/>
        <rFont val="Arial"/>
        <family val="2"/>
      </rPr>
      <t>.B. above)</t>
    </r>
  </si>
  <si>
    <r>
      <t xml:space="preserve">Requirement </t>
    </r>
    <r>
      <rPr>
        <b/>
        <sz val="10"/>
        <color indexed="10"/>
        <rFont val="Arial"/>
        <family val="2"/>
      </rPr>
      <t>##</t>
    </r>
  </si>
  <si>
    <r>
      <t>with Incentives</t>
    </r>
    <r>
      <rPr>
        <b/>
        <sz val="10"/>
        <color indexed="10"/>
        <rFont val="Arial"/>
        <family val="2"/>
      </rPr>
      <t xml:space="preserve"> **</t>
    </r>
  </si>
  <si>
    <r>
      <t>##</t>
    </r>
    <r>
      <rPr>
        <b/>
        <sz val="10"/>
        <rFont val="Arial"/>
        <family val="2"/>
      </rPr>
      <t xml:space="preserve"> This is the calculation of  additional incentive revenue on projects deemed by the FERC to be eligible for an incentive return.  This</t>
    </r>
  </si>
  <si>
    <r>
      <t xml:space="preserve">## </t>
    </r>
    <r>
      <rPr>
        <b/>
        <sz val="10"/>
        <color indexed="8"/>
        <rFont val="Arial"/>
        <family val="2"/>
      </rPr>
      <t>This is the calculation of  additional incentive revenue on projects deemed by the FERC to be eligible for an incentive return.  This</t>
    </r>
  </si>
  <si>
    <t>inset project name here</t>
  </si>
  <si>
    <t>Long Term Debt %</t>
  </si>
  <si>
    <t>Long Term Debt Cost</t>
  </si>
  <si>
    <t>Preferred Stock %</t>
  </si>
  <si>
    <t>Preferred Stock Cost</t>
  </si>
  <si>
    <t>Common Stock %</t>
  </si>
  <si>
    <t>STEP 2</t>
  </si>
  <si>
    <t>STEP 3</t>
  </si>
  <si>
    <t xml:space="preserve">       Apportionment Factor to Texas (Worksheet K, ln 12)</t>
  </si>
  <si>
    <t>Black text is not used in this workbook.</t>
  </si>
  <si>
    <t>Blue text is used by this workbbok and driven by non WS-F Formula Rate template worksheets</t>
  </si>
  <si>
    <t>SEE INPUT/OUTPUT ranges to the right  ----&gt;</t>
  </si>
  <si>
    <t>SEE INPUT/OUTPUT ranges to the right  ------&gt;</t>
  </si>
  <si>
    <t xml:space="preserve">AEP West SPP Member Companies </t>
  </si>
  <si>
    <t>See INPUT/OUTPUT ranges below.</t>
  </si>
  <si>
    <t>STEP 1</t>
  </si>
  <si>
    <t>Is done first in the main Formula Rate template  Worksheet F.</t>
  </si>
  <si>
    <t>STEP 4</t>
  </si>
  <si>
    <t>Is done last in the main Formula Rate template  Worksheet F.</t>
  </si>
  <si>
    <t>Copy to main FR Template</t>
  </si>
  <si>
    <t>Project Description</t>
  </si>
  <si>
    <t>Is done first in the main Formula Rate template  Worksheet G.</t>
  </si>
  <si>
    <t>Is done last in the main Formula Rate template  Worksheet G.</t>
  </si>
  <si>
    <t>Blue text below is used by this workbbok and comes from main Formula Rate template WS-G sheet.</t>
  </si>
  <si>
    <t>As Projected in Prior Year WS F   Rev Require</t>
  </si>
  <si>
    <t>As Projected in Prior Year WS F    W Incentives</t>
  </si>
  <si>
    <t>Actual after True-up Rev Require</t>
  </si>
  <si>
    <t>Actual after True-up  W Incentives</t>
  </si>
  <si>
    <r>
      <t>Worksheet F</t>
    </r>
    <r>
      <rPr>
        <sz val="14"/>
        <rFont val="Arial"/>
        <family val="2"/>
      </rPr>
      <t xml:space="preserve"> - Calculation of PROJECTED Annual Revenue Requirement for BPU and Special-billed Projects</t>
    </r>
  </si>
  <si>
    <r>
      <t>Worksheet G</t>
    </r>
    <r>
      <rPr>
        <sz val="14"/>
        <rFont val="Arial"/>
        <family val="2"/>
      </rPr>
      <t xml:space="preserve"> - Calculation of TRUED-UP Annual Revenue Requirement for BPU and Special-billed Projects</t>
    </r>
  </si>
  <si>
    <t>&lt;----Worksheet data is for</t>
  </si>
  <si>
    <t>Worksheet F</t>
  </si>
  <si>
    <t>Worksheet G</t>
  </si>
  <si>
    <r>
      <t>##</t>
    </r>
    <r>
      <rPr>
        <sz val="10"/>
        <rFont val="Arial"/>
        <family val="2"/>
      </rPr>
      <t xml:space="preserve"> </t>
    </r>
    <r>
      <rPr>
        <b/>
        <sz val="10"/>
        <color indexed="8"/>
        <rFont val="Arial"/>
        <family val="2"/>
      </rPr>
      <t>This is the calculation of  additional incentive revenue on projects deemed by the FERC to be eligible for an incentive return.  This</t>
    </r>
  </si>
  <si>
    <t xml:space="preserve">(Worksheet F)    </t>
  </si>
  <si>
    <t xml:space="preserve">(Worksheet G)    </t>
  </si>
  <si>
    <t>basis points</t>
  </si>
  <si>
    <t>w/Incentives</t>
  </si>
  <si>
    <t xml:space="preserve">True-Up Adjustment  </t>
  </si>
  <si>
    <t>AEP Transmission Formula Rate Template</t>
  </si>
  <si>
    <t xml:space="preserve">AEP Schedule 11 Revenue Requirement Including True-Up of Prior Collections </t>
  </si>
  <si>
    <t>(A)</t>
  </si>
  <si>
    <t>(B)</t>
  </si>
  <si>
    <t>(C )</t>
  </si>
  <si>
    <t>(D)</t>
  </si>
  <si>
    <t>(E)</t>
  </si>
  <si>
    <t>(F)</t>
  </si>
  <si>
    <t>(H)</t>
  </si>
  <si>
    <t>(I)</t>
  </si>
  <si>
    <t>(M)</t>
  </si>
  <si>
    <t>Base ARR</t>
  </si>
  <si>
    <t>Owner</t>
  </si>
  <si>
    <t>Year in Service</t>
  </si>
  <si>
    <t>Incentive</t>
  </si>
  <si>
    <t>Total</t>
  </si>
  <si>
    <t>True-up</t>
  </si>
  <si>
    <t>As Billed</t>
  </si>
  <si>
    <t>Change</t>
  </si>
  <si>
    <t>Interest</t>
  </si>
  <si>
    <t>Sheet Name</t>
  </si>
  <si>
    <t>AEP TOTALS</t>
  </si>
  <si>
    <t>Indirect References</t>
  </si>
  <si>
    <r>
      <t xml:space="preserve">Calculation of Schedule </t>
    </r>
    <r>
      <rPr>
        <sz val="12"/>
        <rFont val="Arial"/>
        <family val="2"/>
      </rPr>
      <t>11 Revenue Requirements For AEP Transmission Projects</t>
    </r>
  </si>
  <si>
    <r>
      <t xml:space="preserve">   DO </t>
    </r>
    <r>
      <rPr>
        <b/>
        <sz val="10"/>
        <color indexed="10"/>
        <rFont val="Arial"/>
        <family val="2"/>
      </rPr>
      <t>NOT</t>
    </r>
    <r>
      <rPr>
        <b/>
        <sz val="10"/>
        <rFont val="Arial"/>
        <family val="2"/>
      </rPr>
      <t xml:space="preserve"> delete this row or the formulas above will not work.</t>
    </r>
  </si>
  <si>
    <t>from WS-F &amp; G</t>
  </si>
  <si>
    <t>Do NOT delete.</t>
  </si>
  <si>
    <t>Adjusted ARR from Prior Update</t>
  </si>
  <si>
    <r>
      <t xml:space="preserve">TRUE-UP Adjustment </t>
    </r>
    <r>
      <rPr>
        <sz val="10"/>
        <rFont val="Arial"/>
        <family val="2"/>
      </rPr>
      <t>(WS-G)</t>
    </r>
  </si>
  <si>
    <r>
      <t xml:space="preserve">Base ARR
</t>
    </r>
    <r>
      <rPr>
        <sz val="10"/>
        <rFont val="Arial"/>
        <family val="2"/>
      </rPr>
      <t>(WS-F)</t>
    </r>
  </si>
  <si>
    <t>COLLECTION Adjustment</t>
  </si>
  <si>
    <t>Incentive ARR</t>
  </si>
  <si>
    <t>(J)</t>
  </si>
  <si>
    <t>(L)</t>
  </si>
  <si>
    <t>(O)</t>
  </si>
  <si>
    <t>Total Adjustments before Interest</t>
  </si>
  <si>
    <t>the column above</t>
  </si>
  <si>
    <t>is used to feed interest</t>
  </si>
  <si>
    <t>calculation engine and its</t>
  </si>
  <si>
    <t>output is put into the interest</t>
  </si>
  <si>
    <t>column to left (O).</t>
  </si>
  <si>
    <t>PROJECTED Rev. Req't From Prior Year Template</t>
  </si>
  <si>
    <t>TRUE-UP Rev. Req't.From Prior Year Template</t>
  </si>
  <si>
    <t xml:space="preserve"> Worksheet G</t>
  </si>
  <si>
    <r>
      <t xml:space="preserve">As Billed
by SPP
</t>
    </r>
    <r>
      <rPr>
        <sz val="10"/>
        <rFont val="Arial"/>
        <family val="2"/>
      </rPr>
      <t>(for Prior Yr
T-Service)</t>
    </r>
  </si>
  <si>
    <t>*&lt;$100K investment</t>
  </si>
  <si>
    <t xml:space="preserve"> &lt;--- this value goes to sched 11 interest support file</t>
  </si>
  <si>
    <r>
      <t xml:space="preserve">Total Adjustments
</t>
    </r>
    <r>
      <rPr>
        <sz val="8"/>
        <rFont val="Arial"/>
        <family val="2"/>
      </rPr>
      <t>(True-Up, Billing, &amp; Interest)</t>
    </r>
  </si>
  <si>
    <t>as billed &lt;--- this value also goes to interest worksheet</t>
  </si>
  <si>
    <t>Historic / Projected Beginning</t>
  </si>
  <si>
    <t>SOUTHWESTERN TRANSMISSION COMPANY</t>
  </si>
  <si>
    <t>SWT.001</t>
  </si>
  <si>
    <t>Worksheet F  --  SOUTHWESTERN TRANSMISSION COMPANY  --  Calculation of "Projected" ARR for SPP Base Plan Upgrade Projects</t>
  </si>
  <si>
    <t>Worksheet G  --  SOUTHWESTERN TRANSMISSION COMPANY  --  Calculation of "Trued-Up" ARR for SPP Base Plan Upgrade Projects</t>
  </si>
  <si>
    <t xml:space="preserve"> Worksheet F</t>
  </si>
  <si>
    <t xml:space="preserve">   ROE w/o incentives  (Projected TCOS, ln 163)</t>
  </si>
  <si>
    <t xml:space="preserve">   Rate Base  (Projected TCOS, ln 75)</t>
  </si>
  <si>
    <t xml:space="preserve">   Tax Rate  (Projected TCOS, ln 108)</t>
  </si>
  <si>
    <t xml:space="preserve">   ITC Adjustment  (Projected TCOS, ln 115)</t>
  </si>
  <si>
    <t xml:space="preserve">   Net Revenue Requirement  (Projected TCOS, ln 122)</t>
  </si>
  <si>
    <t xml:space="preserve">   Return  (Projected TCOS, ln 117)</t>
  </si>
  <si>
    <t xml:space="preserve">   Income Taxes  (Projected TCOS, ln 116)</t>
  </si>
  <si>
    <t xml:space="preserve">  Gross Margin Taxes  (Projected TCOS, ln 121)</t>
  </si>
  <si>
    <t xml:space="preserve">   Less: Depreciation  (Projected TCOS, ln 94)</t>
  </si>
  <si>
    <t xml:space="preserve">   Net Transmission Plant  (Projected TCOS, lns 46, 47,  48, 49, 51)</t>
  </si>
  <si>
    <t xml:space="preserve">   FCR less Depreciation  (Projected TCOS, ln 12)</t>
  </si>
  <si>
    <t>Annual Depreciation Expense  (Projected TCOS, ln 94)</t>
  </si>
  <si>
    <t>DOES NOT MEET SPP MINIMUM FOR BPU SHARING. TOTAL COST $____</t>
  </si>
  <si>
    <t>insert project name here</t>
  </si>
  <si>
    <t xml:space="preserve">   Determine R  ( cost of long term debt, cost of preferred stock and percent is from Projected TCOS, lns 158 through160)</t>
  </si>
  <si>
    <t xml:space="preserve">   Determine R  ( cost of long term debt, cost of preferred stock and percent is from True-Up TCOS, lns 158 through 160)</t>
  </si>
  <si>
    <t xml:space="preserve">   ROE w/o incentives  (True-Up TCOS, ln 150)</t>
  </si>
  <si>
    <t xml:space="preserve">   Rate Base  (True-Up TCOS, ln 63)</t>
  </si>
  <si>
    <t xml:space="preserve">   Tax Rate  (True-Up TCOS, ln 95)</t>
  </si>
  <si>
    <t xml:space="preserve">   ITC Adjustment  (True-Up TCOS, ln 102)</t>
  </si>
  <si>
    <t xml:space="preserve">   Net Revenue Requirement  (True-Up TCOS, ln 109)</t>
  </si>
  <si>
    <t xml:space="preserve">   Return  (True-Up TCOS, ln 104)</t>
  </si>
  <si>
    <t xml:space="preserve">   Income Taxes  (True-Up TCOS, ln 103)</t>
  </si>
  <si>
    <t xml:space="preserve">  Gross Margin Taxes  (True-Up TCOS, ln 108)</t>
  </si>
  <si>
    <t xml:space="preserve">   Less: Depreciation  (True-Up TCOS, ln 82)</t>
  </si>
  <si>
    <t xml:space="preserve">   Net Transmission Plant  (True-Up TCOS, ln 39)</t>
  </si>
  <si>
    <t xml:space="preserve">   FCR less Depreciation  (True-Up TCOS, ln 12)</t>
  </si>
  <si>
    <t>Annual Depreciation Expense  (True-Up TCOS, ln 82)</t>
  </si>
  <si>
    <t>SWT</t>
  </si>
  <si>
    <t>SWT Total</t>
  </si>
  <si>
    <t>Worksheet F --- DATA INPUT (Paste.Values) from TEMPLATE SWT WS F</t>
  </si>
  <si>
    <t>EXPORT DATA to Template SWT WS F</t>
  </si>
  <si>
    <t>DATA INPUT (Paste.Values) from main FR TEMPLATE SWT WS G</t>
  </si>
  <si>
    <t>EXPORT DATA to main FR Template SWT WS G</t>
  </si>
  <si>
    <t>Current Projected Year ARR</t>
  </si>
  <si>
    <t>Current Projected Year ARR w/ Incentive</t>
  </si>
  <si>
    <t xml:space="preserve">True-Up Year Projected  (WS-F)  </t>
  </si>
  <si>
    <t xml:space="preserve">True-Up Year Actual  (WS-G)  </t>
  </si>
  <si>
    <t>Beg/Ending 
Average
Revenue</t>
  </si>
  <si>
    <t>Beg/Ending
Average
Revenue Req't.</t>
  </si>
  <si>
    <t xml:space="preserve">∑ True-Up Year Projected  (WS-F)  </t>
  </si>
  <si>
    <t xml:space="preserve">∑ True-Up Year Actual  (WS-G)  </t>
  </si>
  <si>
    <t xml:space="preserve">       Taxable Percentage of Revenue (22%)</t>
  </si>
  <si>
    <t xml:space="preserve">Transmission Plant Average Balance for 2017 </t>
  </si>
  <si>
    <t>Transmission Plant Average Balance for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</si>
</sst>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
    <numFmt numFmtId="167" formatCode="0.0000"/>
    <numFmt numFmtId="168" formatCode="&quot;$&quot;#,##0.00"/>
    <numFmt numFmtId="169" formatCode="_(* #,##0_);_(* \(#,##0\);_(* &quot;-&quot;??_);_(@_)"/>
    <numFmt numFmtId="170" formatCode="_(&quot;$&quot;* #,##0_);_(&quot;$&quot;* \(#,##0\);_(&quot;$&quot;* &quot;-&quot;??_);_(@_)"/>
    <numFmt numFmtId="171" formatCode="_(* #,##0.0000_);_(* \(#,##0.0000\);_(* &quot;-&quot;????_);_(@_)"/>
    <numFmt numFmtId="172" formatCode="_(* #,##0.0000_);_(* \(#,##0.0000\);_(* &quot;-&quot;_);_(@_)"/>
    <numFmt numFmtId="173" formatCode="_(* #,##0.00000_);_(* \(#,##0.00000\);_(* &quot;-&quot;??_);_(@_)"/>
    <numFmt numFmtId="174" formatCode="_(* #,##0.0000_);_(* \(#,##0.0000\);_(* &quot;-&quot;??_);_(@_)"/>
    <numFmt numFmtId="175" formatCode="&quot;$&quot;#,##0\ ;\(&quot;$&quot;#,##0\)"/>
    <numFmt numFmtId="176" formatCode="_(* #,##0.0,_);_(* \(#,##0.0,\);_(* &quot;-   &quot;_);_(@_)"/>
  </numFmts>
  <fonts count="93">
    <font>
      <sz val="10"/>
      <name val="Arial"/>
    </font>
    <font>
      <sz val="10"/>
      <name val="Arial"/>
      <family val="2"/>
    </font>
    <font>
      <sz val="11"/>
      <color indexed="8"/>
      <name val="Arial Narrow"/>
      <family val="2"/>
    </font>
    <font>
      <sz val="11"/>
      <color indexed="9"/>
      <name val="Arial Narrow"/>
      <family val="2"/>
    </font>
    <font>
      <sz val="11"/>
      <color indexed="20"/>
      <name val="Arial Narrow"/>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Arial Narrow"/>
      <family val="2"/>
    </font>
    <font>
      <b/>
      <sz val="11"/>
      <color indexed="9"/>
      <name val="Arial Narrow"/>
      <family val="2"/>
    </font>
    <font>
      <i/>
      <sz val="11"/>
      <color indexed="23"/>
      <name val="Arial Narrow"/>
      <family val="2"/>
    </font>
    <font>
      <sz val="11"/>
      <color indexed="17"/>
      <name val="Arial Narrow"/>
      <family val="2"/>
    </font>
    <font>
      <b/>
      <sz val="18"/>
      <name val="Arial"/>
      <family val="2"/>
    </font>
    <font>
      <b/>
      <sz val="11"/>
      <color indexed="56"/>
      <name val="Arial Narrow"/>
      <family val="2"/>
    </font>
    <font>
      <b/>
      <sz val="14"/>
      <name val="Book Antiqua"/>
      <family val="1"/>
    </font>
    <font>
      <i/>
      <sz val="10"/>
      <name val="Book Antiqua"/>
      <family val="1"/>
    </font>
    <font>
      <sz val="11"/>
      <color indexed="62"/>
      <name val="Arial Narrow"/>
      <family val="2"/>
    </font>
    <font>
      <sz val="11"/>
      <color indexed="52"/>
      <name val="Arial Narrow"/>
      <family val="2"/>
    </font>
    <font>
      <sz val="11"/>
      <color indexed="60"/>
      <name val="Arial Narrow"/>
      <family val="2"/>
    </font>
    <font>
      <sz val="12"/>
      <name val="Arial MT"/>
    </font>
    <font>
      <b/>
      <sz val="11"/>
      <color indexed="63"/>
      <name val="Arial Narrow"/>
      <family val="2"/>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b/>
      <sz val="18"/>
      <color indexed="56"/>
      <name val="Cambria"/>
      <family val="2"/>
    </font>
    <font>
      <sz val="11"/>
      <color indexed="10"/>
      <name val="Arial Narrow"/>
      <family val="2"/>
    </font>
    <font>
      <sz val="14"/>
      <name val="Arial"/>
      <family val="2"/>
    </font>
    <font>
      <b/>
      <sz val="14"/>
      <name val="MS Serif"/>
      <family val="1"/>
    </font>
    <font>
      <u/>
      <sz val="10"/>
      <name val="Arial"/>
      <family val="2"/>
    </font>
    <font>
      <sz val="10"/>
      <name val="MS Serif"/>
      <family val="1"/>
    </font>
    <font>
      <b/>
      <sz val="16"/>
      <name val="Arial"/>
      <family val="2"/>
    </font>
    <font>
      <sz val="12"/>
      <color indexed="12"/>
      <name val="Arial"/>
      <family val="2"/>
    </font>
    <font>
      <b/>
      <sz val="10"/>
      <color indexed="12"/>
      <name val="Arial"/>
      <family val="2"/>
    </font>
    <font>
      <b/>
      <sz val="10"/>
      <color indexed="10"/>
      <name val="Arial"/>
      <family val="2"/>
    </font>
    <font>
      <sz val="10"/>
      <color indexed="12"/>
      <name val="Arial"/>
      <family val="2"/>
    </font>
    <font>
      <sz val="10"/>
      <color indexed="10"/>
      <name val="Arial"/>
      <family val="2"/>
    </font>
    <font>
      <u val="singleAccounting"/>
      <sz val="10"/>
      <name val="Arial"/>
      <family val="2"/>
    </font>
    <font>
      <sz val="12"/>
      <color indexed="10"/>
      <name val="Arial"/>
      <family val="2"/>
    </font>
    <font>
      <b/>
      <sz val="10"/>
      <color indexed="8"/>
      <name val="Arial"/>
      <family val="2"/>
    </font>
    <font>
      <sz val="8"/>
      <color indexed="81"/>
      <name val="Tahoma"/>
      <family val="2"/>
    </font>
    <font>
      <b/>
      <sz val="8"/>
      <color indexed="81"/>
      <name val="Tahoma"/>
      <family val="2"/>
    </font>
    <font>
      <b/>
      <sz val="10"/>
      <color indexed="48"/>
      <name val="Arial"/>
      <family val="2"/>
    </font>
    <font>
      <sz val="8"/>
      <name val="Arial"/>
      <family val="2"/>
    </font>
    <font>
      <b/>
      <i/>
      <sz val="8"/>
      <color indexed="10"/>
      <name val="Arial"/>
      <family val="2"/>
    </font>
    <font>
      <sz val="10"/>
      <color indexed="12"/>
      <name val="Arial"/>
      <family val="2"/>
    </font>
    <font>
      <b/>
      <u/>
      <sz val="10"/>
      <name val="Arial"/>
      <family val="2"/>
    </font>
    <font>
      <b/>
      <sz val="10"/>
      <color indexed="57"/>
      <name val="Arial"/>
      <family val="2"/>
    </font>
    <font>
      <sz val="14"/>
      <color indexed="12"/>
      <name val="Arial"/>
      <family val="2"/>
    </font>
    <font>
      <sz val="10"/>
      <color indexed="9"/>
      <name val="Arial"/>
      <family val="2"/>
    </font>
    <font>
      <sz val="12"/>
      <name val="Arial"/>
      <family val="2"/>
    </font>
    <font>
      <b/>
      <sz val="12"/>
      <color indexed="12"/>
      <name val="Arial"/>
      <family val="2"/>
    </font>
    <font>
      <sz val="10"/>
      <color indexed="13"/>
      <name val="Arial"/>
      <family val="2"/>
    </font>
    <font>
      <sz val="10"/>
      <color indexed="10"/>
      <name val="Arial"/>
      <family val="2"/>
    </font>
    <font>
      <i/>
      <sz val="8"/>
      <color indexed="81"/>
      <name val="Tahoma"/>
      <family val="2"/>
    </font>
    <font>
      <sz val="8"/>
      <color indexed="10"/>
      <name val="Arial"/>
      <family val="2"/>
    </font>
    <font>
      <sz val="10"/>
      <name val="Arial"/>
      <family val="2"/>
    </font>
    <font>
      <sz val="10"/>
      <color indexed="22"/>
      <name val="Arial"/>
      <family val="2"/>
    </font>
    <font>
      <sz val="10"/>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8"/>
      <color indexed="22"/>
      <name val="Arial"/>
      <family val="2"/>
    </font>
    <font>
      <b/>
      <sz val="12"/>
      <color indexed="2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s>
  <borders count="4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s>
  <cellStyleXfs count="270">
    <xf numFmtId="0" fontId="0" fillId="0" borderId="0"/>
    <xf numFmtId="0" fontId="2" fillId="2" borderId="0" applyNumberFormat="0" applyBorder="0" applyAlignment="0" applyProtection="0"/>
    <xf numFmtId="0" fontId="78" fillId="2" borderId="0" applyNumberFormat="0" applyBorder="0" applyAlignment="0" applyProtection="0"/>
    <xf numFmtId="0" fontId="2" fillId="3" borderId="0" applyNumberFormat="0" applyBorder="0" applyAlignment="0" applyProtection="0"/>
    <xf numFmtId="0" fontId="78" fillId="3" borderId="0" applyNumberFormat="0" applyBorder="0" applyAlignment="0" applyProtection="0"/>
    <xf numFmtId="0" fontId="2" fillId="4" borderId="0" applyNumberFormat="0" applyBorder="0" applyAlignment="0" applyProtection="0"/>
    <xf numFmtId="0" fontId="78" fillId="4"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6" borderId="0" applyNumberFormat="0" applyBorder="0" applyAlignment="0" applyProtection="0"/>
    <xf numFmtId="0" fontId="78" fillId="6" borderId="0" applyNumberFormat="0" applyBorder="0" applyAlignment="0" applyProtection="0"/>
    <xf numFmtId="0" fontId="2" fillId="7" borderId="0" applyNumberFormat="0" applyBorder="0" applyAlignment="0" applyProtection="0"/>
    <xf numFmtId="0" fontId="78" fillId="7"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9" borderId="0" applyNumberFormat="0" applyBorder="0" applyAlignment="0" applyProtection="0"/>
    <xf numFmtId="0" fontId="78" fillId="9" borderId="0" applyNumberFormat="0" applyBorder="0" applyAlignment="0" applyProtection="0"/>
    <xf numFmtId="0" fontId="2" fillId="10" borderId="0" applyNumberFormat="0" applyBorder="0" applyAlignment="0" applyProtection="0"/>
    <xf numFmtId="0" fontId="78" fillId="10"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11" borderId="0" applyNumberFormat="0" applyBorder="0" applyAlignment="0" applyProtection="0"/>
    <xf numFmtId="0" fontId="78" fillId="11" borderId="0" applyNumberFormat="0" applyBorder="0" applyAlignment="0" applyProtection="0"/>
    <xf numFmtId="0" fontId="3" fillId="12" borderId="0" applyNumberFormat="0" applyBorder="0" applyAlignment="0" applyProtection="0"/>
    <xf numFmtId="0" fontId="79" fillId="12" borderId="0" applyNumberFormat="0" applyBorder="0" applyAlignment="0" applyProtection="0"/>
    <xf numFmtId="0" fontId="3" fillId="9" borderId="0" applyNumberFormat="0" applyBorder="0" applyAlignment="0" applyProtection="0"/>
    <xf numFmtId="0" fontId="79" fillId="9" borderId="0" applyNumberFormat="0" applyBorder="0" applyAlignment="0" applyProtection="0"/>
    <xf numFmtId="0" fontId="3" fillId="10" borderId="0" applyNumberFormat="0" applyBorder="0" applyAlignment="0" applyProtection="0"/>
    <xf numFmtId="0" fontId="79" fillId="10"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5" borderId="0" applyNumberFormat="0" applyBorder="0" applyAlignment="0" applyProtection="0"/>
    <xf numFmtId="0" fontId="79" fillId="15" borderId="0" applyNumberFormat="0" applyBorder="0" applyAlignment="0" applyProtection="0"/>
    <xf numFmtId="0" fontId="3" fillId="16" borderId="0" applyNumberFormat="0" applyBorder="0" applyAlignment="0" applyProtection="0"/>
    <xf numFmtId="0" fontId="79" fillId="16" borderId="0" applyNumberFormat="0" applyBorder="0" applyAlignment="0" applyProtection="0"/>
    <xf numFmtId="0" fontId="3" fillId="17" borderId="0" applyNumberFormat="0" applyBorder="0" applyAlignment="0" applyProtection="0"/>
    <xf numFmtId="0" fontId="79" fillId="17" borderId="0" applyNumberFormat="0" applyBorder="0" applyAlignment="0" applyProtection="0"/>
    <xf numFmtId="0" fontId="3" fillId="18" borderId="0" applyNumberFormat="0" applyBorder="0" applyAlignment="0" applyProtection="0"/>
    <xf numFmtId="0" fontId="79" fillId="18"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9" borderId="0" applyNumberFormat="0" applyBorder="0" applyAlignment="0" applyProtection="0"/>
    <xf numFmtId="0" fontId="79" fillId="19" borderId="0" applyNumberFormat="0" applyBorder="0" applyAlignment="0" applyProtection="0"/>
    <xf numFmtId="0" fontId="4" fillId="3" borderId="0" applyNumberFormat="0" applyBorder="0" applyAlignment="0" applyProtection="0"/>
    <xf numFmtId="0" fontId="80" fillId="3" borderId="0" applyNumberFormat="0" applyBorder="0" applyAlignment="0" applyProtection="0"/>
    <xf numFmtId="168" fontId="5" fillId="0" borderId="0" applyFill="0"/>
    <xf numFmtId="168" fontId="5" fillId="0" borderId="0">
      <alignment horizontal="center"/>
    </xf>
    <xf numFmtId="0" fontId="5" fillId="0" borderId="0" applyFill="0">
      <alignment horizontal="center"/>
    </xf>
    <xf numFmtId="168" fontId="6" fillId="0" borderId="1" applyFill="0"/>
    <xf numFmtId="0" fontId="7" fillId="0" borderId="0" applyFont="0" applyAlignment="0"/>
    <xf numFmtId="0" fontId="8" fillId="0" borderId="0" applyFill="0">
      <alignment vertical="top"/>
    </xf>
    <xf numFmtId="0" fontId="6" fillId="0" borderId="0" applyFill="0">
      <alignment horizontal="left" vertical="top"/>
    </xf>
    <xf numFmtId="168" fontId="9" fillId="0" borderId="2" applyFill="0"/>
    <xf numFmtId="0" fontId="7" fillId="0" borderId="0" applyNumberFormat="0" applyFont="0" applyAlignment="0"/>
    <xf numFmtId="0" fontId="8" fillId="0" borderId="0" applyFill="0">
      <alignment wrapText="1"/>
    </xf>
    <xf numFmtId="0" fontId="6" fillId="0" borderId="0" applyFill="0">
      <alignment horizontal="left" vertical="top" wrapText="1"/>
    </xf>
    <xf numFmtId="168" fontId="10" fillId="0" borderId="0" applyFill="0"/>
    <xf numFmtId="0" fontId="11" fillId="0" borderId="0" applyNumberFormat="0" applyFont="0" applyAlignment="0">
      <alignment horizontal="center"/>
    </xf>
    <xf numFmtId="0" fontId="12" fillId="0" borderId="0" applyFill="0">
      <alignment vertical="top" wrapText="1"/>
    </xf>
    <xf numFmtId="0" fontId="9" fillId="0" borderId="0" applyFill="0">
      <alignment horizontal="left" vertical="top" wrapText="1"/>
    </xf>
    <xf numFmtId="168" fontId="7" fillId="0" borderId="0" applyFill="0"/>
    <xf numFmtId="0" fontId="11" fillId="0" borderId="0" applyNumberFormat="0" applyFont="0" applyAlignment="0">
      <alignment horizontal="center"/>
    </xf>
    <xf numFmtId="0" fontId="13" fillId="0" borderId="0" applyFill="0">
      <alignment vertical="center" wrapText="1"/>
    </xf>
    <xf numFmtId="0" fontId="14" fillId="0" borderId="0">
      <alignment horizontal="left" vertical="center" wrapText="1"/>
    </xf>
    <xf numFmtId="168" fontId="15" fillId="0" borderId="0" applyFill="0"/>
    <xf numFmtId="0" fontId="11" fillId="0" borderId="0" applyNumberFormat="0" applyFont="0" applyAlignment="0">
      <alignment horizontal="center"/>
    </xf>
    <xf numFmtId="0" fontId="16" fillId="0" borderId="0" applyFill="0">
      <alignment horizontal="center" vertical="center" wrapText="1"/>
    </xf>
    <xf numFmtId="0" fontId="7" fillId="0" borderId="0" applyFill="0">
      <alignment horizontal="center" vertical="center" wrapText="1"/>
    </xf>
    <xf numFmtId="168" fontId="17" fillId="0" borderId="0" applyFill="0"/>
    <xf numFmtId="0" fontId="11" fillId="0" borderId="0" applyNumberFormat="0" applyFont="0" applyAlignment="0">
      <alignment horizontal="center"/>
    </xf>
    <xf numFmtId="0" fontId="18" fillId="0" borderId="0" applyFill="0">
      <alignment horizontal="center" vertical="center" wrapText="1"/>
    </xf>
    <xf numFmtId="0" fontId="19" fillId="0" borderId="0" applyFill="0">
      <alignment horizontal="center" vertical="center" wrapText="1"/>
    </xf>
    <xf numFmtId="168" fontId="20" fillId="0" borderId="0" applyFill="0"/>
    <xf numFmtId="0" fontId="11" fillId="0" borderId="0" applyNumberFormat="0" applyFont="0" applyAlignment="0">
      <alignment horizontal="center"/>
    </xf>
    <xf numFmtId="0" fontId="21" fillId="0" borderId="0">
      <alignment horizontal="center" wrapText="1"/>
    </xf>
    <xf numFmtId="0" fontId="17" fillId="0" borderId="0" applyFill="0">
      <alignment horizontal="center" wrapText="1"/>
    </xf>
    <xf numFmtId="0" fontId="22" fillId="20" borderId="3" applyNumberFormat="0" applyAlignment="0" applyProtection="0"/>
    <xf numFmtId="0" fontId="81" fillId="20" borderId="3" applyNumberFormat="0" applyAlignment="0" applyProtection="0"/>
    <xf numFmtId="0" fontId="23" fillId="21" borderId="4" applyNumberFormat="0" applyAlignment="0" applyProtection="0"/>
    <xf numFmtId="0" fontId="82" fillId="21" borderId="4"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3" fontId="7"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5" fontId="7"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4" fontId="7"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24" fillId="0" borderId="0" applyNumberFormat="0" applyFill="0" applyBorder="0" applyAlignment="0" applyProtection="0"/>
    <xf numFmtId="0" fontId="83" fillId="0" borderId="0" applyNumberFormat="0" applyFill="0" applyBorder="0" applyAlignment="0" applyProtection="0"/>
    <xf numFmtId="2" fontId="7"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0" fontId="25" fillId="4" borderId="0" applyNumberFormat="0" applyBorder="0" applyAlignment="0" applyProtection="0"/>
    <xf numFmtId="0" fontId="84" fillId="4" borderId="0" applyNumberFormat="0" applyBorder="0" applyAlignment="0" applyProtection="0"/>
    <xf numFmtId="0" fontId="26"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7" fillId="0" borderId="5" applyNumberFormat="0" applyFill="0" applyAlignment="0" applyProtection="0"/>
    <xf numFmtId="0" fontId="85" fillId="0" borderId="5" applyNumberFormat="0" applyFill="0" applyAlignment="0" applyProtection="0"/>
    <xf numFmtId="0" fontId="27" fillId="0" borderId="0" applyNumberFormat="0" applyFill="0" applyBorder="0" applyAlignment="0" applyProtection="0"/>
    <xf numFmtId="0" fontId="85" fillId="0" borderId="0" applyNumberFormat="0" applyFill="0" applyBorder="0" applyAlignment="0" applyProtection="0"/>
    <xf numFmtId="0" fontId="28" fillId="0" borderId="6"/>
    <xf numFmtId="0" fontId="29" fillId="0" borderId="0"/>
    <xf numFmtId="0" fontId="30" fillId="7" borderId="3" applyNumberFormat="0" applyAlignment="0" applyProtection="0"/>
    <xf numFmtId="0" fontId="86" fillId="7" borderId="3" applyNumberFormat="0" applyAlignment="0" applyProtection="0"/>
    <xf numFmtId="0" fontId="31" fillId="0" borderId="7" applyNumberFormat="0" applyFill="0" applyAlignment="0" applyProtection="0"/>
    <xf numFmtId="0" fontId="87" fillId="0" borderId="7" applyNumberFormat="0" applyFill="0" applyAlignment="0" applyProtection="0"/>
    <xf numFmtId="176" fontId="75"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0" fontId="32" fillId="22" borderId="0" applyNumberFormat="0" applyBorder="0" applyAlignment="0" applyProtection="0"/>
    <xf numFmtId="0" fontId="88" fillId="22" borderId="0" applyNumberFormat="0" applyBorder="0" applyAlignment="0" applyProtection="0"/>
    <xf numFmtId="0" fontId="7" fillId="0" borderId="0"/>
    <xf numFmtId="0" fontId="7" fillId="0" borderId="0"/>
    <xf numFmtId="0" fontId="77" fillId="0" borderId="0"/>
    <xf numFmtId="0" fontId="7" fillId="0" borderId="0"/>
    <xf numFmtId="0" fontId="7" fillId="0" borderId="0"/>
    <xf numFmtId="0" fontId="77" fillId="0" borderId="0"/>
    <xf numFmtId="0" fontId="7" fillId="0" borderId="0"/>
    <xf numFmtId="0" fontId="1" fillId="0" borderId="0"/>
    <xf numFmtId="0" fontId="7" fillId="0" borderId="0"/>
    <xf numFmtId="0" fontId="7" fillId="0" borderId="0"/>
    <xf numFmtId="0" fontId="7" fillId="0" borderId="0"/>
    <xf numFmtId="0" fontId="75" fillId="0" borderId="0"/>
    <xf numFmtId="0" fontId="75" fillId="0" borderId="0"/>
    <xf numFmtId="0" fontId="75" fillId="0" borderId="0"/>
    <xf numFmtId="0" fontId="77" fillId="0" borderId="0"/>
    <xf numFmtId="0" fontId="75" fillId="0" borderId="0"/>
    <xf numFmtId="0" fontId="7" fillId="0" borderId="0"/>
    <xf numFmtId="0" fontId="7" fillId="0" borderId="0"/>
    <xf numFmtId="168" fontId="33" fillId="0" borderId="0" applyProtection="0"/>
    <xf numFmtId="0" fontId="33" fillId="23" borderId="8" applyNumberFormat="0" applyFont="0" applyAlignment="0" applyProtection="0"/>
    <xf numFmtId="0" fontId="7" fillId="23" borderId="8" applyNumberFormat="0" applyFont="0" applyAlignment="0" applyProtection="0"/>
    <xf numFmtId="0" fontId="34" fillId="20" borderId="9" applyNumberFormat="0" applyAlignment="0" applyProtection="0"/>
    <xf numFmtId="0" fontId="89" fillId="20"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3" fontId="7" fillId="0" borderId="0">
      <alignment horizontal="left" vertical="top"/>
    </xf>
    <xf numFmtId="0" fontId="36" fillId="0" borderId="6">
      <alignment horizontal="center"/>
    </xf>
    <xf numFmtId="3" fontId="35" fillId="0" borderId="0" applyFont="0" applyFill="0" applyBorder="0" applyAlignment="0" applyProtection="0"/>
    <xf numFmtId="0" fontId="35" fillId="24" borderId="0" applyNumberFormat="0" applyFont="0" applyBorder="0" applyAlignment="0" applyProtection="0"/>
    <xf numFmtId="3" fontId="7" fillId="0" borderId="0">
      <alignment horizontal="right" vertical="top"/>
    </xf>
    <xf numFmtId="41" fontId="14" fillId="25" borderId="10" applyFill="0"/>
    <xf numFmtId="0" fontId="37" fillId="0" borderId="0">
      <alignment horizontal="left" indent="7"/>
    </xf>
    <xf numFmtId="41" fontId="14" fillId="0" borderId="10" applyFill="0">
      <alignment horizontal="left" indent="2"/>
    </xf>
    <xf numFmtId="168" fontId="38" fillId="0" borderId="11" applyFill="0">
      <alignment horizontal="right"/>
    </xf>
    <xf numFmtId="0" fontId="39" fillId="0" borderId="12" applyNumberFormat="0" applyFont="0" applyBorder="0">
      <alignment horizontal="right"/>
    </xf>
    <xf numFmtId="0" fontId="40" fillId="0" borderId="0" applyFill="0"/>
    <xf numFmtId="0" fontId="9" fillId="0" borderId="0" applyFill="0"/>
    <xf numFmtId="4" fontId="38" fillId="0" borderId="11" applyFill="0"/>
    <xf numFmtId="0" fontId="7" fillId="0" borderId="0" applyNumberFormat="0" applyFont="0" applyBorder="0" applyAlignment="0"/>
    <xf numFmtId="0" fontId="12" fillId="0" borderId="0" applyFill="0">
      <alignment horizontal="left" indent="1"/>
    </xf>
    <xf numFmtId="0" fontId="41" fillId="0" borderId="0" applyFill="0">
      <alignment horizontal="left" indent="1"/>
    </xf>
    <xf numFmtId="4" fontId="15" fillId="0" borderId="0" applyFill="0"/>
    <xf numFmtId="0" fontId="7" fillId="0" borderId="0" applyNumberFormat="0" applyFont="0" applyFill="0" applyBorder="0" applyAlignment="0"/>
    <xf numFmtId="0" fontId="12" fillId="0" borderId="0" applyFill="0">
      <alignment horizontal="left" indent="2"/>
    </xf>
    <xf numFmtId="0" fontId="9" fillId="0" borderId="0" applyFill="0">
      <alignment horizontal="left" indent="2"/>
    </xf>
    <xf numFmtId="4" fontId="15" fillId="0" borderId="0" applyFill="0"/>
    <xf numFmtId="0" fontId="7" fillId="0" borderId="0" applyNumberFormat="0" applyFont="0" applyBorder="0" applyAlignment="0"/>
    <xf numFmtId="0" fontId="42" fillId="0" borderId="0">
      <alignment horizontal="left" indent="3"/>
    </xf>
    <xf numFmtId="0" fontId="43" fillId="0" borderId="0" applyFill="0">
      <alignment horizontal="left" indent="3"/>
    </xf>
    <xf numFmtId="4" fontId="15" fillId="0" borderId="0" applyFill="0"/>
    <xf numFmtId="0" fontId="7" fillId="0" borderId="0" applyNumberFormat="0" applyFont="0" applyBorder="0" applyAlignment="0"/>
    <xf numFmtId="0" fontId="16" fillId="0" borderId="0">
      <alignment horizontal="left" indent="4"/>
    </xf>
    <xf numFmtId="0" fontId="7" fillId="0" borderId="0" applyFill="0">
      <alignment horizontal="left" indent="4"/>
    </xf>
    <xf numFmtId="4" fontId="17" fillId="0" borderId="0" applyFill="0"/>
    <xf numFmtId="0" fontId="7" fillId="0" borderId="0" applyNumberFormat="0" applyFont="0" applyBorder="0" applyAlignment="0"/>
    <xf numFmtId="0" fontId="18" fillId="0" borderId="0">
      <alignment horizontal="left" indent="5"/>
    </xf>
    <xf numFmtId="0" fontId="19" fillId="0" borderId="0" applyFill="0">
      <alignment horizontal="left" indent="5"/>
    </xf>
    <xf numFmtId="4" fontId="20" fillId="0" borderId="0" applyFill="0"/>
    <xf numFmtId="0" fontId="7" fillId="0" borderId="0" applyNumberFormat="0" applyFont="0" applyFill="0" applyBorder="0" applyAlignment="0"/>
    <xf numFmtId="0" fontId="21" fillId="0" borderId="0" applyFill="0">
      <alignment horizontal="left" indent="6"/>
    </xf>
    <xf numFmtId="0" fontId="17" fillId="0" borderId="0" applyFill="0">
      <alignment horizontal="left" indent="6"/>
    </xf>
    <xf numFmtId="0" fontId="44" fillId="0" borderId="0" applyNumberFormat="0" applyFill="0" applyBorder="0" applyAlignment="0" applyProtection="0"/>
    <xf numFmtId="0" fontId="44" fillId="0" borderId="0" applyNumberFormat="0" applyFill="0" applyBorder="0" applyAlignment="0" applyProtection="0"/>
    <xf numFmtId="0" fontId="7" fillId="0" borderId="0" applyFont="0" applyFill="0" applyBorder="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45" fillId="0" borderId="0" applyNumberFormat="0" applyFill="0" applyBorder="0" applyAlignment="0" applyProtection="0"/>
    <xf numFmtId="0" fontId="90" fillId="0" borderId="0" applyNumberFormat="0" applyFill="0" applyBorder="0" applyAlignment="0" applyProtection="0"/>
  </cellStyleXfs>
  <cellXfs count="556">
    <xf numFmtId="0" fontId="0" fillId="0" borderId="0" xfId="0"/>
    <xf numFmtId="0" fontId="7" fillId="0" borderId="0" xfId="0" applyFont="1"/>
    <xf numFmtId="0" fontId="7" fillId="0" borderId="0" xfId="0" applyFont="1" applyAlignment="1">
      <alignment horizontal="center"/>
    </xf>
    <xf numFmtId="169" fontId="7" fillId="0" borderId="0" xfId="86" applyNumberFormat="1" applyFont="1"/>
    <xf numFmtId="0" fontId="7" fillId="0" borderId="0" xfId="0" applyFont="1" applyBorder="1"/>
    <xf numFmtId="0" fontId="47" fillId="0" borderId="0" xfId="0" applyFont="1" applyFill="1"/>
    <xf numFmtId="0" fontId="0" fillId="0" borderId="0" xfId="0" applyAlignment="1">
      <alignment wrapText="1"/>
    </xf>
    <xf numFmtId="0" fontId="0" fillId="0" borderId="0" xfId="0" applyBorder="1"/>
    <xf numFmtId="0" fontId="9" fillId="0" borderId="0" xfId="0" applyFont="1" applyAlignment="1">
      <alignment horizontal="left"/>
    </xf>
    <xf numFmtId="0" fontId="0" fillId="0" borderId="0" xfId="0" applyAlignment="1">
      <alignment horizontal="center"/>
    </xf>
    <xf numFmtId="169" fontId="1" fillId="0" borderId="0" xfId="86" applyNumberFormat="1"/>
    <xf numFmtId="0" fontId="7" fillId="0" borderId="0" xfId="0" applyFont="1" applyFill="1" applyBorder="1"/>
    <xf numFmtId="10" fontId="7" fillId="0" borderId="0" xfId="0" applyNumberFormat="1" applyFont="1" applyBorder="1"/>
    <xf numFmtId="0" fontId="7" fillId="0" borderId="0" xfId="0" applyFont="1" applyFill="1" applyBorder="1" applyAlignment="1"/>
    <xf numFmtId="0" fontId="14" fillId="0" borderId="0" xfId="196" applyNumberFormat="1" applyFont="1" applyFill="1" applyBorder="1" applyAlignment="1" applyProtection="1">
      <protection locked="0"/>
    </xf>
    <xf numFmtId="0" fontId="6" fillId="0" borderId="0" xfId="0" applyFont="1" applyFill="1"/>
    <xf numFmtId="10" fontId="7" fillId="0" borderId="0" xfId="0" applyNumberFormat="1" applyFont="1"/>
    <xf numFmtId="0" fontId="7" fillId="0" borderId="0" xfId="0" applyFont="1" applyFill="1" applyBorder="1" applyAlignment="1">
      <alignment wrapText="1"/>
    </xf>
    <xf numFmtId="0" fontId="0" fillId="0" borderId="0" xfId="0" applyFill="1"/>
    <xf numFmtId="169" fontId="7" fillId="0" borderId="0" xfId="0" applyNumberFormat="1" applyFont="1"/>
    <xf numFmtId="0" fontId="50" fillId="0" borderId="0" xfId="0" applyFont="1"/>
    <xf numFmtId="0" fontId="46" fillId="0" borderId="0" xfId="0" applyFont="1" applyAlignment="1">
      <alignment horizontal="right"/>
    </xf>
    <xf numFmtId="169" fontId="7" fillId="0" borderId="0" xfId="86" applyNumberFormat="1" applyFont="1" applyBorder="1"/>
    <xf numFmtId="0" fontId="39" fillId="0" borderId="0" xfId="0" applyFont="1" applyAlignment="1">
      <alignment horizontal="left"/>
    </xf>
    <xf numFmtId="0" fontId="51" fillId="26" borderId="0" xfId="86" applyNumberFormat="1" applyFont="1" applyFill="1" applyAlignment="1">
      <alignment horizontal="left"/>
    </xf>
    <xf numFmtId="0" fontId="39" fillId="0" borderId="13" xfId="0" applyFont="1" applyBorder="1"/>
    <xf numFmtId="0" fontId="39" fillId="0" borderId="14" xfId="0" applyFont="1" applyBorder="1"/>
    <xf numFmtId="0" fontId="7" fillId="0" borderId="14" xfId="0" applyFont="1" applyBorder="1"/>
    <xf numFmtId="169" fontId="39" fillId="0" borderId="15" xfId="86" applyNumberFormat="1" applyFont="1" applyBorder="1"/>
    <xf numFmtId="0" fontId="14" fillId="0" borderId="0" xfId="86" applyNumberFormat="1" applyFont="1" applyFill="1" applyAlignment="1">
      <alignment horizontal="left"/>
    </xf>
    <xf numFmtId="0" fontId="14" fillId="0" borderId="0" xfId="86" applyNumberFormat="1" applyFont="1" applyFill="1" applyBorder="1" applyAlignment="1">
      <alignment horizontal="left"/>
    </xf>
    <xf numFmtId="0" fontId="39" fillId="0" borderId="16" xfId="0" applyFont="1" applyBorder="1"/>
    <xf numFmtId="0" fontId="9" fillId="0" borderId="0" xfId="86" applyNumberFormat="1" applyFont="1" applyFill="1" applyBorder="1" applyAlignment="1">
      <alignment horizontal="left"/>
    </xf>
    <xf numFmtId="169" fontId="39" fillId="0" borderId="17" xfId="86" applyNumberFormat="1" applyFont="1" applyBorder="1"/>
    <xf numFmtId="0" fontId="39" fillId="0" borderId="0" xfId="0" applyFont="1" applyFill="1"/>
    <xf numFmtId="169" fontId="39" fillId="0" borderId="18" xfId="86" applyNumberFormat="1" applyFont="1" applyBorder="1"/>
    <xf numFmtId="169" fontId="7" fillId="0" borderId="6" xfId="86" applyNumberFormat="1" applyFont="1" applyBorder="1"/>
    <xf numFmtId="169" fontId="7" fillId="0" borderId="19" xfId="86" applyNumberFormat="1" applyFont="1" applyBorder="1"/>
    <xf numFmtId="0" fontId="53" fillId="0" borderId="0" xfId="0" applyFont="1" applyFill="1" applyAlignment="1"/>
    <xf numFmtId="0" fontId="7" fillId="0" borderId="0" xfId="0" applyFont="1" applyFill="1" applyAlignment="1">
      <alignment wrapText="1"/>
    </xf>
    <xf numFmtId="0" fontId="39" fillId="0" borderId="20" xfId="0" applyFont="1" applyFill="1" applyBorder="1" applyAlignment="1">
      <alignment horizontal="center"/>
    </xf>
    <xf numFmtId="0" fontId="39" fillId="0" borderId="21" xfId="0" applyFont="1" applyFill="1" applyBorder="1" applyAlignment="1">
      <alignment horizontal="center"/>
    </xf>
    <xf numFmtId="0" fontId="39" fillId="0" borderId="22" xfId="0" applyFont="1" applyFill="1" applyBorder="1" applyAlignment="1">
      <alignment horizontal="center"/>
    </xf>
    <xf numFmtId="0" fontId="39" fillId="0" borderId="0" xfId="0" applyFont="1" applyFill="1" applyBorder="1" applyAlignment="1">
      <alignment horizontal="center"/>
    </xf>
    <xf numFmtId="0" fontId="0" fillId="0" borderId="0" xfId="0" applyBorder="1" applyAlignment="1"/>
    <xf numFmtId="0" fontId="7" fillId="0" borderId="16" xfId="0" applyFont="1" applyFill="1" applyBorder="1" applyAlignment="1"/>
    <xf numFmtId="169" fontId="54" fillId="26" borderId="23" xfId="86" applyNumberFormat="1" applyFont="1" applyFill="1" applyBorder="1" applyAlignment="1">
      <alignment horizontal="right"/>
    </xf>
    <xf numFmtId="0" fontId="7" fillId="0" borderId="0" xfId="0" applyFont="1" applyBorder="1" applyAlignment="1">
      <alignment horizontal="center"/>
    </xf>
    <xf numFmtId="0" fontId="39" fillId="0" borderId="15" xfId="0" applyFont="1" applyFill="1" applyBorder="1" applyAlignment="1">
      <alignment horizontal="center"/>
    </xf>
    <xf numFmtId="0" fontId="7" fillId="0" borderId="16" xfId="0" applyFont="1" applyFill="1" applyBorder="1"/>
    <xf numFmtId="0" fontId="54" fillId="26" borderId="23" xfId="0" applyFont="1" applyFill="1" applyBorder="1" applyAlignment="1">
      <alignment horizontal="right"/>
    </xf>
    <xf numFmtId="169" fontId="7" fillId="0" borderId="23" xfId="0" applyNumberFormat="1" applyFont="1" applyFill="1" applyBorder="1" applyAlignment="1">
      <alignment horizontal="right"/>
    </xf>
    <xf numFmtId="169" fontId="7" fillId="0" borderId="0" xfId="0" applyNumberFormat="1" applyFont="1" applyFill="1" applyBorder="1" applyAlignment="1">
      <alignment horizontal="right"/>
    </xf>
    <xf numFmtId="10" fontId="7" fillId="0" borderId="23" xfId="0" applyNumberFormat="1" applyFont="1" applyBorder="1"/>
    <xf numFmtId="10" fontId="7" fillId="0" borderId="0" xfId="0" applyNumberFormat="1" applyFont="1" applyFill="1" applyBorder="1"/>
    <xf numFmtId="169" fontId="7" fillId="0" borderId="23" xfId="86" applyNumberFormat="1" applyFont="1" applyBorder="1"/>
    <xf numFmtId="0" fontId="39" fillId="0" borderId="24" xfId="0" applyFont="1" applyBorder="1" applyAlignment="1">
      <alignment horizontal="center"/>
    </xf>
    <xf numFmtId="169" fontId="39" fillId="0" borderId="24" xfId="86" applyNumberFormat="1" applyFont="1" applyBorder="1" applyAlignment="1">
      <alignment horizontal="center"/>
    </xf>
    <xf numFmtId="169" fontId="39" fillId="0" borderId="15" xfId="86" applyNumberFormat="1" applyFont="1" applyBorder="1" applyAlignment="1">
      <alignment horizontal="center"/>
    </xf>
    <xf numFmtId="0" fontId="39" fillId="0" borderId="25" xfId="0" applyFont="1" applyBorder="1" applyAlignment="1">
      <alignment horizontal="center"/>
    </xf>
    <xf numFmtId="169" fontId="39" fillId="0" borderId="24" xfId="86" applyNumberFormat="1" applyFont="1" applyBorder="1" applyAlignment="1">
      <alignment horizontal="center" wrapText="1"/>
    </xf>
    <xf numFmtId="0" fontId="39" fillId="0" borderId="26" xfId="0" applyFont="1" applyBorder="1" applyAlignment="1">
      <alignment horizontal="center"/>
    </xf>
    <xf numFmtId="169" fontId="39" fillId="0" borderId="19" xfId="86" applyNumberFormat="1" applyFont="1" applyBorder="1" applyAlignment="1">
      <alignment horizontal="center"/>
    </xf>
    <xf numFmtId="0" fontId="39" fillId="0" borderId="26" xfId="0" applyFont="1" applyFill="1" applyBorder="1" applyAlignment="1">
      <alignment horizontal="center"/>
    </xf>
    <xf numFmtId="0" fontId="39" fillId="0" borderId="25" xfId="0" applyFont="1" applyFill="1" applyBorder="1" applyAlignment="1">
      <alignment horizontal="center"/>
    </xf>
    <xf numFmtId="169" fontId="39" fillId="0" borderId="26" xfId="86" applyNumberFormat="1" applyFont="1" applyBorder="1" applyAlignment="1">
      <alignment horizontal="center"/>
    </xf>
    <xf numFmtId="0" fontId="7" fillId="0" borderId="25" xfId="0" applyNumberFormat="1" applyFont="1" applyBorder="1" applyAlignment="1">
      <alignment horizontal="center"/>
    </xf>
    <xf numFmtId="169" fontId="7" fillId="0" borderId="0" xfId="0" applyNumberFormat="1" applyFont="1" applyBorder="1"/>
    <xf numFmtId="169" fontId="7" fillId="0" borderId="24" xfId="86" applyNumberFormat="1" applyFont="1" applyBorder="1"/>
    <xf numFmtId="170" fontId="7" fillId="0" borderId="23" xfId="0" applyNumberFormat="1" applyFont="1" applyBorder="1"/>
    <xf numFmtId="170" fontId="7" fillId="0" borderId="24" xfId="0" applyNumberFormat="1" applyFont="1" applyBorder="1"/>
    <xf numFmtId="170" fontId="7" fillId="0" borderId="25" xfId="0" applyNumberFormat="1" applyFont="1" applyBorder="1"/>
    <xf numFmtId="169" fontId="7" fillId="0" borderId="25" xfId="0" applyNumberFormat="1" applyFont="1" applyBorder="1"/>
    <xf numFmtId="169" fontId="1" fillId="0" borderId="25" xfId="86" applyNumberFormat="1" applyBorder="1"/>
    <xf numFmtId="169" fontId="7" fillId="0" borderId="25" xfId="86" applyNumberFormat="1" applyFont="1" applyBorder="1"/>
    <xf numFmtId="169" fontId="7" fillId="0" borderId="25" xfId="0" applyNumberFormat="1" applyFont="1" applyFill="1" applyBorder="1"/>
    <xf numFmtId="169" fontId="7" fillId="0" borderId="25" xfId="86" applyNumberFormat="1" applyFont="1" applyFill="1" applyBorder="1"/>
    <xf numFmtId="0" fontId="7" fillId="0" borderId="26" xfId="0" applyNumberFormat="1" applyFont="1" applyBorder="1" applyAlignment="1">
      <alignment horizontal="center"/>
    </xf>
    <xf numFmtId="169" fontId="7" fillId="0" borderId="26" xfId="0" applyNumberFormat="1" applyFont="1" applyBorder="1"/>
    <xf numFmtId="169" fontId="1" fillId="0" borderId="26" xfId="86" applyNumberFormat="1" applyBorder="1"/>
    <xf numFmtId="169" fontId="7" fillId="0" borderId="26" xfId="86" applyNumberFormat="1" applyFont="1" applyFill="1" applyBorder="1"/>
    <xf numFmtId="170" fontId="7" fillId="0" borderId="19" xfId="0" applyNumberFormat="1" applyFont="1" applyBorder="1"/>
    <xf numFmtId="170" fontId="7" fillId="0" borderId="26" xfId="0" applyNumberFormat="1" applyFont="1" applyBorder="1"/>
    <xf numFmtId="0" fontId="53" fillId="0" borderId="0" xfId="0" applyFont="1" applyFill="1"/>
    <xf numFmtId="170" fontId="7" fillId="0" borderId="0" xfId="0" applyNumberFormat="1" applyFont="1" applyBorder="1"/>
    <xf numFmtId="169" fontId="55" fillId="0" borderId="0" xfId="0" applyNumberFormat="1" applyFont="1" applyAlignment="1">
      <alignment horizontal="left"/>
    </xf>
    <xf numFmtId="0" fontId="9" fillId="0" borderId="0" xfId="0" applyFont="1" applyFill="1"/>
    <xf numFmtId="169" fontId="39" fillId="0" borderId="0" xfId="86" applyNumberFormat="1" applyFont="1" applyBorder="1"/>
    <xf numFmtId="169" fontId="7" fillId="0" borderId="23" xfId="0" applyNumberFormat="1" applyFont="1" applyBorder="1"/>
    <xf numFmtId="169" fontId="39" fillId="0" borderId="11" xfId="86" applyNumberFormat="1" applyFont="1" applyBorder="1"/>
    <xf numFmtId="169" fontId="7" fillId="0" borderId="17" xfId="0" applyNumberFormat="1" applyFont="1" applyBorder="1"/>
    <xf numFmtId="0" fontId="7" fillId="0" borderId="18" xfId="0" applyFont="1" applyBorder="1"/>
    <xf numFmtId="169" fontId="39" fillId="0" borderId="6" xfId="86" applyNumberFormat="1" applyFont="1" applyFill="1" applyBorder="1" applyAlignment="1">
      <alignment horizontal="left"/>
    </xf>
    <xf numFmtId="169" fontId="39" fillId="0" borderId="19" xfId="86" applyNumberFormat="1" applyFont="1" applyFill="1" applyBorder="1" applyAlignment="1">
      <alignment horizontal="left"/>
    </xf>
    <xf numFmtId="0" fontId="7" fillId="0" borderId="20" xfId="0" applyFont="1" applyFill="1" applyBorder="1" applyAlignment="1">
      <alignment horizontal="center"/>
    </xf>
    <xf numFmtId="0" fontId="0" fillId="0" borderId="21" xfId="0" applyBorder="1" applyAlignment="1"/>
    <xf numFmtId="0" fontId="0" fillId="0" borderId="0" xfId="0" applyFill="1" applyBorder="1" applyAlignment="1"/>
    <xf numFmtId="0" fontId="7" fillId="0" borderId="6" xfId="0" applyFont="1" applyBorder="1" applyAlignment="1">
      <alignment horizontal="center"/>
    </xf>
    <xf numFmtId="0" fontId="0" fillId="0" borderId="6" xfId="0" applyBorder="1"/>
    <xf numFmtId="0" fontId="39" fillId="0" borderId="24" xfId="0" applyFont="1" applyBorder="1" applyAlignment="1">
      <alignment horizontal="center" wrapText="1"/>
    </xf>
    <xf numFmtId="0" fontId="39" fillId="0" borderId="25" xfId="0" applyFont="1" applyBorder="1" applyAlignment="1">
      <alignment horizontal="center" wrapText="1"/>
    </xf>
    <xf numFmtId="0" fontId="39" fillId="0" borderId="6" xfId="0" applyFont="1" applyBorder="1" applyAlignment="1">
      <alignment horizontal="center"/>
    </xf>
    <xf numFmtId="169" fontId="7" fillId="0" borderId="24" xfId="0" applyNumberFormat="1" applyFont="1" applyBorder="1"/>
    <xf numFmtId="169" fontId="7" fillId="0" borderId="6" xfId="0" applyNumberFormat="1" applyFont="1" applyBorder="1"/>
    <xf numFmtId="0" fontId="55" fillId="0" borderId="0" xfId="0" applyFont="1"/>
    <xf numFmtId="0" fontId="58" fillId="0" borderId="0" xfId="0" applyFont="1" applyFill="1"/>
    <xf numFmtId="169" fontId="7" fillId="0" borderId="23" xfId="86" applyNumberFormat="1" applyFont="1" applyFill="1" applyBorder="1" applyAlignment="1">
      <alignment horizontal="right"/>
    </xf>
    <xf numFmtId="0" fontId="7" fillId="0" borderId="23" xfId="0" applyFont="1" applyFill="1" applyBorder="1" applyAlignment="1">
      <alignment horizontal="right"/>
    </xf>
    <xf numFmtId="0" fontId="7" fillId="0" borderId="19" xfId="0" applyFont="1" applyFill="1" applyBorder="1" applyAlignment="1">
      <alignment horizontal="right"/>
    </xf>
    <xf numFmtId="0" fontId="52" fillId="26" borderId="0" xfId="0" applyFont="1" applyFill="1" applyAlignment="1">
      <alignment horizontal="left"/>
    </xf>
    <xf numFmtId="0" fontId="39" fillId="0" borderId="21" xfId="0" applyFont="1" applyFill="1" applyBorder="1" applyAlignment="1"/>
    <xf numFmtId="0" fontId="61" fillId="27" borderId="21" xfId="0" applyFont="1" applyFill="1" applyBorder="1" applyAlignment="1">
      <alignment horizontal="center"/>
    </xf>
    <xf numFmtId="0" fontId="39" fillId="0" borderId="0" xfId="0" quotePrefix="1" applyFont="1" applyAlignment="1">
      <alignment horizontal="left"/>
    </xf>
    <xf numFmtId="0" fontId="68" fillId="0" borderId="0" xfId="0" applyFont="1"/>
    <xf numFmtId="0" fontId="7" fillId="0" borderId="0" xfId="0" applyFont="1" applyAlignment="1">
      <alignment horizontal="left"/>
    </xf>
    <xf numFmtId="0" fontId="50" fillId="0" borderId="0" xfId="0" quotePrefix="1" applyFont="1" applyAlignment="1">
      <alignment horizontal="left"/>
    </xf>
    <xf numFmtId="0" fontId="46" fillId="0" borderId="0" xfId="0" quotePrefix="1" applyFont="1" applyAlignment="1">
      <alignment horizontal="center"/>
    </xf>
    <xf numFmtId="170" fontId="46" fillId="0" borderId="0" xfId="0" quotePrefix="1" applyNumberFormat="1" applyFont="1" applyBorder="1" applyAlignment="1">
      <alignment horizontal="center"/>
    </xf>
    <xf numFmtId="0" fontId="52" fillId="0" borderId="0" xfId="0" applyFont="1" applyAlignment="1">
      <alignment horizontal="left"/>
    </xf>
    <xf numFmtId="0" fontId="55" fillId="0" borderId="0" xfId="0" quotePrefix="1" applyFont="1" applyAlignment="1">
      <alignment horizontal="left"/>
    </xf>
    <xf numFmtId="0" fontId="67" fillId="0" borderId="0" xfId="0" applyFont="1" applyFill="1" applyAlignment="1">
      <alignment horizontal="right"/>
    </xf>
    <xf numFmtId="0" fontId="46" fillId="0" borderId="0" xfId="0" quotePrefix="1" applyFont="1" applyAlignment="1">
      <alignment horizontal="right"/>
    </xf>
    <xf numFmtId="0" fontId="39" fillId="0" borderId="27" xfId="0" applyFont="1" applyFill="1" applyBorder="1" applyAlignment="1">
      <alignment horizontal="center"/>
    </xf>
    <xf numFmtId="168" fontId="7" fillId="0" borderId="28" xfId="196" applyFont="1" applyBorder="1" applyAlignment="1" applyProtection="1">
      <alignment horizontal="center"/>
      <protection locked="0"/>
    </xf>
    <xf numFmtId="168" fontId="7" fillId="0" borderId="28" xfId="196" quotePrefix="1" applyFont="1" applyBorder="1" applyAlignment="1" applyProtection="1">
      <alignment horizontal="center"/>
      <protection locked="0"/>
    </xf>
    <xf numFmtId="3" fontId="7" fillId="0" borderId="29" xfId="196" applyNumberFormat="1" applyFont="1" applyBorder="1" applyAlignment="1" applyProtection="1">
      <alignment horizontal="center"/>
      <protection locked="0"/>
    </xf>
    <xf numFmtId="0" fontId="55" fillId="0" borderId="24" xfId="0" applyFont="1" applyBorder="1"/>
    <xf numFmtId="169" fontId="7" fillId="0" borderId="16" xfId="86" quotePrefix="1" applyNumberFormat="1" applyFont="1" applyBorder="1" applyAlignment="1">
      <alignment horizontal="right"/>
    </xf>
    <xf numFmtId="0" fontId="57" fillId="0" borderId="30" xfId="86" applyNumberFormat="1" applyFont="1" applyFill="1" applyBorder="1" applyAlignment="1">
      <alignment horizontal="left"/>
    </xf>
    <xf numFmtId="169" fontId="7" fillId="0" borderId="31" xfId="86" quotePrefix="1" applyNumberFormat="1" applyFont="1" applyBorder="1" applyAlignment="1">
      <alignment horizontal="right"/>
    </xf>
    <xf numFmtId="169" fontId="55" fillId="0" borderId="26" xfId="86" applyNumberFormat="1" applyFont="1" applyBorder="1"/>
    <xf numFmtId="0" fontId="7" fillId="0" borderId="18" xfId="0" quotePrefix="1" applyFont="1" applyBorder="1" applyAlignment="1">
      <alignment horizontal="right"/>
    </xf>
    <xf numFmtId="169" fontId="39" fillId="26" borderId="24" xfId="86" applyNumberFormat="1" applyFont="1" applyFill="1" applyBorder="1" applyAlignment="1">
      <alignment horizontal="center" wrapText="1"/>
    </xf>
    <xf numFmtId="169" fontId="39" fillId="26" borderId="26" xfId="86" applyNumberFormat="1" applyFont="1" applyFill="1" applyBorder="1" applyAlignment="1">
      <alignment horizontal="center"/>
    </xf>
    <xf numFmtId="169" fontId="39" fillId="26" borderId="15" xfId="86" applyNumberFormat="1" applyFont="1" applyFill="1" applyBorder="1" applyAlignment="1">
      <alignment horizontal="center"/>
    </xf>
    <xf numFmtId="169" fontId="39" fillId="26" borderId="19" xfId="86" applyNumberFormat="1" applyFont="1" applyFill="1" applyBorder="1" applyAlignment="1">
      <alignment horizontal="center"/>
    </xf>
    <xf numFmtId="169" fontId="54" fillId="0" borderId="25" xfId="86" applyNumberFormat="1" applyFont="1" applyFill="1" applyBorder="1"/>
    <xf numFmtId="170" fontId="54" fillId="26" borderId="24" xfId="0" applyNumberFormat="1" applyFont="1" applyFill="1" applyBorder="1"/>
    <xf numFmtId="170" fontId="54" fillId="26" borderId="25" xfId="0" applyNumberFormat="1" applyFont="1" applyFill="1" applyBorder="1"/>
    <xf numFmtId="170" fontId="54" fillId="26" borderId="26" xfId="0" applyNumberFormat="1" applyFont="1" applyFill="1" applyBorder="1"/>
    <xf numFmtId="170" fontId="54" fillId="0" borderId="24" xfId="0" applyNumberFormat="1" applyFont="1" applyFill="1" applyBorder="1"/>
    <xf numFmtId="169" fontId="39" fillId="0" borderId="24" xfId="86" quotePrefix="1" applyNumberFormat="1" applyFont="1" applyBorder="1" applyAlignment="1">
      <alignment horizontal="center" wrapText="1"/>
    </xf>
    <xf numFmtId="169" fontId="39" fillId="0" borderId="24" xfId="86" applyNumberFormat="1" applyFont="1" applyFill="1" applyBorder="1" applyAlignment="1">
      <alignment horizontal="center" wrapText="1"/>
    </xf>
    <xf numFmtId="169" fontId="39" fillId="0" borderId="26" xfId="86" applyNumberFormat="1" applyFont="1" applyFill="1" applyBorder="1" applyAlignment="1">
      <alignment horizontal="center"/>
    </xf>
    <xf numFmtId="169" fontId="39" fillId="0" borderId="18" xfId="86" applyNumberFormat="1" applyFont="1" applyFill="1" applyBorder="1" applyAlignment="1">
      <alignment horizontal="center"/>
    </xf>
    <xf numFmtId="169" fontId="54" fillId="0" borderId="23" xfId="86" applyNumberFormat="1" applyFont="1" applyFill="1" applyBorder="1"/>
    <xf numFmtId="169" fontId="54" fillId="0" borderId="26" xfId="86" applyNumberFormat="1" applyFont="1" applyFill="1" applyBorder="1"/>
    <xf numFmtId="169" fontId="54" fillId="0" borderId="19" xfId="86" applyNumberFormat="1" applyFont="1" applyFill="1" applyBorder="1"/>
    <xf numFmtId="0" fontId="39" fillId="0" borderId="26" xfId="0" applyFont="1" applyBorder="1" applyAlignment="1">
      <alignment horizontal="center" wrapText="1"/>
    </xf>
    <xf numFmtId="169" fontId="39" fillId="0" borderId="0" xfId="86" quotePrefix="1" applyNumberFormat="1" applyFont="1" applyBorder="1" applyAlignment="1">
      <alignment horizontal="center" wrapText="1"/>
    </xf>
    <xf numFmtId="0" fontId="55" fillId="0" borderId="0" xfId="0" quotePrefix="1" applyFont="1" applyFill="1" applyAlignment="1">
      <alignment horizontal="left"/>
    </xf>
    <xf numFmtId="0" fontId="0" fillId="0" borderId="0" xfId="0" applyProtection="1"/>
    <xf numFmtId="0" fontId="14" fillId="0" borderId="0" xfId="0" applyNumberFormat="1" applyFont="1" applyAlignment="1" applyProtection="1">
      <alignment horizontal="center"/>
    </xf>
    <xf numFmtId="3" fontId="14" fillId="0" borderId="0" xfId="0" quotePrefix="1" applyNumberFormat="1" applyFont="1" applyFill="1" applyAlignment="1" applyProtection="1">
      <alignment horizontal="center"/>
    </xf>
    <xf numFmtId="0" fontId="14" fillId="0" borderId="0" xfId="0" applyNumberFormat="1" applyFont="1" applyFill="1" applyAlignment="1" applyProtection="1">
      <alignment horizontal="center"/>
    </xf>
    <xf numFmtId="168" fontId="14" fillId="0" borderId="0" xfId="196" applyFont="1" applyFill="1" applyAlignment="1" applyProtection="1"/>
    <xf numFmtId="49" fontId="70" fillId="0" borderId="0" xfId="196" applyNumberFormat="1" applyFont="1" applyFill="1" applyAlignment="1" applyProtection="1">
      <alignment horizontal="center"/>
    </xf>
    <xf numFmtId="3" fontId="6" fillId="0" borderId="0" xfId="0" applyNumberFormat="1" applyFont="1" applyAlignment="1" applyProtection="1">
      <alignment horizontal="center"/>
    </xf>
    <xf numFmtId="3" fontId="6" fillId="0" borderId="0" xfId="0" quotePrefix="1" applyNumberFormat="1" applyFont="1" applyAlignment="1" applyProtection="1">
      <alignment horizontal="center"/>
    </xf>
    <xf numFmtId="0" fontId="0" fillId="0" borderId="0" xfId="0" applyFill="1" applyProtection="1"/>
    <xf numFmtId="0" fontId="0" fillId="0" borderId="0" xfId="0" applyAlignment="1" applyProtection="1">
      <alignment horizontal="center" vertical="center"/>
    </xf>
    <xf numFmtId="0" fontId="1" fillId="0" borderId="0" xfId="0" applyFont="1" applyAlignment="1" applyProtection="1">
      <alignment horizontal="center" vertical="center"/>
    </xf>
    <xf numFmtId="0" fontId="0" fillId="0" borderId="0" xfId="0" quotePrefix="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xf>
    <xf numFmtId="0" fontId="39" fillId="0" borderId="11" xfId="0" applyFont="1" applyBorder="1" applyAlignment="1" applyProtection="1">
      <alignment horizontal="centerContinuous"/>
    </xf>
    <xf numFmtId="0" fontId="39" fillId="0" borderId="11" xfId="0" applyFont="1" applyBorder="1" applyAlignment="1" applyProtection="1">
      <alignment horizontal="left"/>
    </xf>
    <xf numFmtId="0" fontId="53" fillId="0" borderId="0" xfId="0" quotePrefix="1" applyFont="1" applyAlignment="1" applyProtection="1">
      <alignment horizontal="left"/>
    </xf>
    <xf numFmtId="0" fontId="65" fillId="0" borderId="0" xfId="0" applyFont="1" applyFill="1" applyBorder="1" applyAlignment="1" applyProtection="1">
      <alignment horizontal="center" wrapText="1"/>
    </xf>
    <xf numFmtId="0" fontId="39" fillId="0" borderId="0" xfId="0" applyFont="1" applyBorder="1" applyAlignment="1" applyProtection="1">
      <alignment horizontal="center"/>
    </xf>
    <xf numFmtId="0" fontId="65" fillId="0" borderId="11" xfId="0" quotePrefix="1" applyFont="1" applyBorder="1" applyAlignment="1" applyProtection="1">
      <alignment horizontal="centerContinuous"/>
    </xf>
    <xf numFmtId="0" fontId="65" fillId="0" borderId="0" xfId="0" quotePrefix="1" applyFont="1" applyBorder="1" applyAlignment="1" applyProtection="1">
      <alignment horizontal="centerContinuous"/>
    </xf>
    <xf numFmtId="0" fontId="65" fillId="0" borderId="11" xfId="0" applyFont="1" applyBorder="1" applyAlignment="1" applyProtection="1">
      <alignment horizontal="centerContinuous"/>
    </xf>
    <xf numFmtId="0" fontId="71" fillId="0" borderId="0" xfId="0" applyFont="1" applyFill="1" applyProtection="1"/>
    <xf numFmtId="0" fontId="65" fillId="0" borderId="0" xfId="0" applyFont="1" applyAlignment="1" applyProtection="1">
      <alignment horizontal="center" wrapText="1"/>
    </xf>
    <xf numFmtId="0" fontId="65" fillId="0" borderId="0" xfId="0" applyFont="1" applyAlignment="1" applyProtection="1">
      <alignment horizontal="center"/>
    </xf>
    <xf numFmtId="0" fontId="65" fillId="0" borderId="0" xfId="0" applyFont="1" applyBorder="1" applyAlignment="1" applyProtection="1">
      <alignment horizontal="center" wrapText="1"/>
    </xf>
    <xf numFmtId="0" fontId="65" fillId="0" borderId="0" xfId="0" quotePrefix="1" applyFont="1" applyBorder="1" applyAlignment="1" applyProtection="1">
      <alignment horizontal="center" wrapText="1"/>
    </xf>
    <xf numFmtId="0" fontId="65" fillId="0" borderId="0" xfId="0" applyFont="1" applyBorder="1" applyAlignment="1" applyProtection="1">
      <alignment horizontal="center"/>
    </xf>
    <xf numFmtId="0" fontId="65" fillId="0" borderId="0" xfId="0" quotePrefix="1" applyFont="1" applyFill="1" applyBorder="1" applyAlignment="1" applyProtection="1">
      <alignment horizontal="center" wrapText="1"/>
    </xf>
    <xf numFmtId="0" fontId="65" fillId="0" borderId="0" xfId="0" applyFont="1" applyFill="1" applyBorder="1" applyAlignment="1" applyProtection="1">
      <alignment horizontal="center"/>
    </xf>
    <xf numFmtId="0" fontId="0" fillId="0" borderId="32" xfId="0" applyBorder="1" applyAlignment="1" applyProtection="1">
      <alignment wrapText="1"/>
    </xf>
    <xf numFmtId="0" fontId="39" fillId="0" borderId="0" xfId="0" applyFont="1" applyProtection="1"/>
    <xf numFmtId="0" fontId="0" fillId="0" borderId="25" xfId="0" applyBorder="1" applyProtection="1"/>
    <xf numFmtId="0" fontId="7" fillId="0" borderId="0" xfId="0" applyFont="1" applyFill="1" applyAlignment="1" applyProtection="1">
      <alignment vertical="center" wrapText="1"/>
    </xf>
    <xf numFmtId="0" fontId="7" fillId="0" borderId="0" xfId="0" applyFont="1" applyFill="1" applyAlignment="1" applyProtection="1">
      <alignment horizontal="center" vertical="center"/>
    </xf>
    <xf numFmtId="169" fontId="1" fillId="0" borderId="0" xfId="86" applyNumberFormat="1" applyFont="1" applyFill="1" applyAlignment="1" applyProtection="1">
      <alignment vertical="center"/>
    </xf>
    <xf numFmtId="169" fontId="1" fillId="0" borderId="0" xfId="86" applyNumberFormat="1" applyFill="1" applyAlignment="1" applyProtection="1">
      <alignment vertical="center"/>
    </xf>
    <xf numFmtId="0" fontId="0" fillId="0" borderId="0" xfId="0" applyFill="1" applyAlignment="1" applyProtection="1">
      <alignment vertical="center"/>
    </xf>
    <xf numFmtId="169" fontId="64" fillId="26" borderId="0" xfId="86" applyNumberFormat="1" applyFont="1" applyFill="1" applyAlignment="1" applyProtection="1">
      <alignment vertical="center"/>
    </xf>
    <xf numFmtId="169" fontId="1" fillId="0" borderId="0" xfId="86" applyNumberFormat="1" applyAlignment="1" applyProtection="1">
      <alignment vertical="center"/>
    </xf>
    <xf numFmtId="169" fontId="39" fillId="0" borderId="0" xfId="86" applyNumberFormat="1" applyFont="1" applyAlignment="1" applyProtection="1">
      <alignment horizontal="center" vertical="center"/>
    </xf>
    <xf numFmtId="169" fontId="0" fillId="0" borderId="25" xfId="0" applyNumberFormat="1" applyBorder="1" applyProtection="1"/>
    <xf numFmtId="169" fontId="1" fillId="0" borderId="11" xfId="86" applyNumberFormat="1" applyBorder="1" applyAlignment="1" applyProtection="1">
      <alignment vertical="center"/>
    </xf>
    <xf numFmtId="169" fontId="1" fillId="0" borderId="11" xfId="86" applyNumberFormat="1" applyFont="1" applyBorder="1" applyAlignment="1" applyProtection="1">
      <alignment vertical="center"/>
    </xf>
    <xf numFmtId="169" fontId="39" fillId="0" borderId="11" xfId="86" applyNumberFormat="1" applyFont="1" applyBorder="1" applyAlignment="1" applyProtection="1">
      <alignment vertical="center"/>
    </xf>
    <xf numFmtId="0" fontId="0" fillId="0" borderId="30" xfId="0" applyBorder="1" applyProtection="1"/>
    <xf numFmtId="0" fontId="39" fillId="0" borderId="0" xfId="0" quotePrefix="1" applyFont="1" applyAlignment="1" applyProtection="1">
      <alignment horizontal="center" vertical="center"/>
    </xf>
    <xf numFmtId="170" fontId="39" fillId="0" borderId="0" xfId="108" applyNumberFormat="1" applyFont="1" applyAlignment="1" applyProtection="1">
      <alignment vertical="center"/>
    </xf>
    <xf numFmtId="169" fontId="39" fillId="0" borderId="25" xfId="0" applyNumberFormat="1" applyFont="1" applyBorder="1" applyProtection="1"/>
    <xf numFmtId="0" fontId="64" fillId="0" borderId="0" xfId="0" quotePrefix="1" applyFont="1" applyAlignment="1" applyProtection="1">
      <alignment horizontal="left"/>
    </xf>
    <xf numFmtId="0" fontId="7" fillId="0" borderId="0" xfId="0" applyFont="1" applyAlignment="1" applyProtection="1">
      <alignment vertical="center"/>
    </xf>
    <xf numFmtId="169" fontId="72" fillId="0" borderId="0" xfId="86" applyNumberFormat="1" applyFont="1" applyAlignment="1" applyProtection="1">
      <alignment horizontal="center" vertical="center"/>
    </xf>
    <xf numFmtId="43" fontId="53" fillId="0" borderId="0" xfId="86" applyFont="1" applyAlignment="1" applyProtection="1">
      <alignment horizontal="center" vertical="center"/>
    </xf>
    <xf numFmtId="43" fontId="74" fillId="0" borderId="0" xfId="86" applyFont="1" applyAlignment="1" applyProtection="1">
      <alignment horizontal="left" vertical="center"/>
    </xf>
    <xf numFmtId="169" fontId="74" fillId="0" borderId="0" xfId="86" applyNumberFormat="1" applyFont="1" applyAlignment="1" applyProtection="1">
      <alignment horizontal="center" vertical="center"/>
    </xf>
    <xf numFmtId="43" fontId="1" fillId="0" borderId="0" xfId="86" applyAlignment="1" applyProtection="1">
      <alignment vertical="center"/>
    </xf>
    <xf numFmtId="169" fontId="0" fillId="0" borderId="26" xfId="0" applyNumberFormat="1" applyBorder="1" applyProtection="1"/>
    <xf numFmtId="0" fontId="0" fillId="0" borderId="0" xfId="0" quotePrefix="1" applyAlignment="1" applyProtection="1">
      <alignment horizontal="left" vertical="center"/>
    </xf>
    <xf numFmtId="13" fontId="5" fillId="0" borderId="0" xfId="0" applyNumberFormat="1" applyFont="1" applyAlignment="1" applyProtection="1">
      <alignment horizontal="center" vertical="center"/>
    </xf>
    <xf numFmtId="169" fontId="64" fillId="26" borderId="0" xfId="0" applyNumberFormat="1" applyFont="1" applyFill="1" applyAlignment="1" applyProtection="1">
      <alignment vertical="center"/>
    </xf>
    <xf numFmtId="169" fontId="1" fillId="0" borderId="0" xfId="86" applyNumberFormat="1" applyProtection="1"/>
    <xf numFmtId="164" fontId="1" fillId="0" borderId="0" xfId="0" applyNumberFormat="1" applyFont="1" applyFill="1" applyProtection="1"/>
    <xf numFmtId="43" fontId="1" fillId="0" borderId="0" xfId="86" applyProtection="1"/>
    <xf numFmtId="0" fontId="0" fillId="0" borderId="33" xfId="0" applyBorder="1" applyProtection="1"/>
    <xf numFmtId="0" fontId="0" fillId="0" borderId="2" xfId="0" applyBorder="1" applyProtection="1"/>
    <xf numFmtId="169" fontId="1" fillId="0" borderId="2" xfId="86" applyNumberFormat="1" applyBorder="1" applyProtection="1"/>
    <xf numFmtId="0" fontId="0" fillId="0" borderId="34" xfId="0" applyBorder="1" applyProtection="1"/>
    <xf numFmtId="0" fontId="0" fillId="0" borderId="35" xfId="0" applyBorder="1" applyProtection="1"/>
    <xf numFmtId="0" fontId="0" fillId="0" borderId="0" xfId="0" applyBorder="1" applyProtection="1"/>
    <xf numFmtId="0" fontId="0" fillId="0" borderId="0" xfId="0" applyBorder="1" applyAlignment="1" applyProtection="1">
      <alignment horizontal="center"/>
    </xf>
    <xf numFmtId="49" fontId="70" fillId="0" borderId="0" xfId="196" applyNumberFormat="1" applyFont="1" applyFill="1" applyBorder="1" applyAlignment="1" applyProtection="1">
      <alignment horizontal="center"/>
    </xf>
    <xf numFmtId="0" fontId="0" fillId="0" borderId="36" xfId="0" applyBorder="1" applyAlignment="1" applyProtection="1">
      <alignment horizontal="center"/>
    </xf>
    <xf numFmtId="0" fontId="0" fillId="0" borderId="37" xfId="0" applyBorder="1" applyProtection="1"/>
    <xf numFmtId="0" fontId="0" fillId="0" borderId="11" xfId="0" applyBorder="1" applyProtection="1"/>
    <xf numFmtId="169" fontId="1" fillId="0" borderId="11" xfId="86" applyNumberFormat="1" applyBorder="1" applyProtection="1"/>
    <xf numFmtId="0" fontId="0" fillId="0" borderId="38" xfId="0" applyBorder="1" applyProtection="1"/>
    <xf numFmtId="0" fontId="46" fillId="0" borderId="0" xfId="0" applyFont="1" applyAlignment="1" applyProtection="1">
      <alignment horizontal="center"/>
    </xf>
    <xf numFmtId="0" fontId="39" fillId="0" borderId="0" xfId="0" quotePrefix="1" applyFont="1" applyAlignment="1" applyProtection="1">
      <alignment horizontal="left"/>
    </xf>
    <xf numFmtId="0" fontId="7" fillId="0" borderId="0" xfId="0" applyFont="1" applyProtection="1"/>
    <xf numFmtId="0" fontId="7" fillId="0" borderId="0" xfId="0" applyFont="1" applyAlignment="1" applyProtection="1">
      <alignment horizontal="center"/>
    </xf>
    <xf numFmtId="169" fontId="7" fillId="0" borderId="0" xfId="86" applyNumberFormat="1" applyFont="1" applyProtection="1"/>
    <xf numFmtId="0" fontId="7" fillId="0" borderId="0" xfId="0" applyFont="1" applyBorder="1" applyProtection="1"/>
    <xf numFmtId="0" fontId="47" fillId="0" borderId="0" xfId="0" applyFont="1" applyFill="1" applyProtection="1"/>
    <xf numFmtId="0" fontId="0" fillId="0" borderId="0" xfId="0" applyAlignment="1" applyProtection="1">
      <alignment wrapText="1"/>
    </xf>
    <xf numFmtId="170" fontId="0" fillId="0" borderId="0" xfId="108" applyNumberFormat="1" applyFont="1" applyProtection="1"/>
    <xf numFmtId="0" fontId="9" fillId="0" borderId="0" xfId="0" applyFont="1" applyAlignment="1" applyProtection="1">
      <alignment horizontal="left"/>
    </xf>
    <xf numFmtId="41" fontId="0" fillId="0" borderId="0" xfId="0" applyNumberFormat="1" applyProtection="1"/>
    <xf numFmtId="3" fontId="0" fillId="0" borderId="0" xfId="0" applyNumberFormat="1" applyProtection="1"/>
    <xf numFmtId="0" fontId="7" fillId="0" borderId="0" xfId="196" applyNumberFormat="1" applyFont="1" applyBorder="1" applyAlignment="1" applyProtection="1"/>
    <xf numFmtId="3" fontId="7" fillId="0" borderId="0" xfId="196" applyNumberFormat="1" applyFont="1" applyAlignment="1" applyProtection="1"/>
    <xf numFmtId="10" fontId="7" fillId="0" borderId="0" xfId="196" applyNumberFormat="1" applyFont="1" applyAlignment="1" applyProtection="1"/>
    <xf numFmtId="166" fontId="7" fillId="0" borderId="0" xfId="196" applyNumberFormat="1" applyFont="1" applyAlignment="1" applyProtection="1"/>
    <xf numFmtId="43" fontId="7" fillId="0" borderId="0" xfId="86" applyFont="1" applyAlignment="1" applyProtection="1"/>
    <xf numFmtId="168" fontId="7" fillId="0" borderId="0" xfId="196" applyFont="1" applyAlignment="1" applyProtection="1"/>
    <xf numFmtId="168" fontId="7" fillId="0" borderId="0" xfId="196" applyFont="1" applyBorder="1" applyAlignment="1" applyProtection="1"/>
    <xf numFmtId="0" fontId="7" fillId="0" borderId="0" xfId="0" applyFont="1" applyFill="1" applyProtection="1"/>
    <xf numFmtId="0" fontId="7" fillId="27" borderId="0" xfId="86" applyNumberFormat="1" applyFont="1" applyFill="1" applyAlignment="1" applyProtection="1"/>
    <xf numFmtId="10" fontId="7" fillId="0" borderId="0" xfId="196" applyNumberFormat="1" applyFont="1" applyFill="1" applyAlignment="1" applyProtection="1">
      <alignment horizontal="right"/>
    </xf>
    <xf numFmtId="3" fontId="39" fillId="0" borderId="0" xfId="196" applyNumberFormat="1" applyFont="1" applyAlignment="1" applyProtection="1"/>
    <xf numFmtId="0" fontId="7" fillId="0" borderId="0" xfId="0" applyFont="1" applyFill="1" applyBorder="1" applyProtection="1"/>
    <xf numFmtId="3" fontId="48" fillId="0" borderId="0" xfId="196" applyNumberFormat="1" applyFont="1" applyAlignment="1" applyProtection="1">
      <alignment horizontal="center"/>
    </xf>
    <xf numFmtId="10" fontId="48" fillId="0" borderId="0" xfId="196" applyNumberFormat="1" applyFont="1" applyFill="1" applyAlignment="1" applyProtection="1">
      <alignment horizontal="center"/>
    </xf>
    <xf numFmtId="0" fontId="7" fillId="0" borderId="0" xfId="196" applyNumberFormat="1" applyFont="1" applyFill="1" applyBorder="1" applyAlignment="1" applyProtection="1">
      <alignment horizontal="right"/>
    </xf>
    <xf numFmtId="10" fontId="0" fillId="0" borderId="0" xfId="0" applyNumberFormat="1" applyAlignment="1" applyProtection="1">
      <alignment horizontal="center"/>
    </xf>
    <xf numFmtId="166" fontId="7" fillId="0" borderId="0" xfId="196" applyNumberFormat="1" applyFont="1" applyAlignment="1" applyProtection="1">
      <alignment horizontal="center"/>
    </xf>
    <xf numFmtId="167" fontId="7" fillId="0" borderId="0" xfId="196" applyNumberFormat="1" applyFont="1" applyFill="1" applyAlignment="1" applyProtection="1"/>
    <xf numFmtId="165" fontId="7" fillId="0" borderId="0" xfId="196" applyNumberFormat="1" applyFont="1" applyAlignment="1" applyProtection="1">
      <alignment horizontal="center"/>
    </xf>
    <xf numFmtId="165" fontId="7" fillId="0" borderId="0" xfId="196" applyNumberFormat="1" applyFont="1" applyBorder="1" applyAlignment="1" applyProtection="1">
      <alignment horizontal="center"/>
    </xf>
    <xf numFmtId="168" fontId="7" fillId="0" borderId="16" xfId="196" applyFont="1" applyBorder="1" applyAlignment="1" applyProtection="1"/>
    <xf numFmtId="0" fontId="7" fillId="0" borderId="0" xfId="196" applyNumberFormat="1" applyFont="1" applyBorder="1" applyAlignment="1" applyProtection="1">
      <alignment horizontal="center"/>
    </xf>
    <xf numFmtId="3" fontId="7" fillId="0" borderId="23" xfId="196" applyNumberFormat="1" applyFont="1" applyBorder="1" applyAlignment="1" applyProtection="1"/>
    <xf numFmtId="0" fontId="7" fillId="0" borderId="0" xfId="196" applyNumberFormat="1" applyFont="1" applyAlignment="1" applyProtection="1">
      <alignment horizontal="center"/>
    </xf>
    <xf numFmtId="41" fontId="7" fillId="0" borderId="0" xfId="196" applyNumberFormat="1" applyFont="1" applyAlignment="1" applyProtection="1"/>
    <xf numFmtId="41" fontId="7" fillId="0" borderId="0" xfId="196" applyNumberFormat="1" applyFont="1" applyAlignment="1" applyProtection="1">
      <alignment horizontal="center"/>
    </xf>
    <xf numFmtId="41" fontId="7" fillId="0" borderId="0" xfId="196" applyNumberFormat="1" applyFont="1" applyBorder="1" applyAlignment="1" applyProtection="1">
      <alignment horizontal="center"/>
    </xf>
    <xf numFmtId="0" fontId="0" fillId="0" borderId="16" xfId="0" applyBorder="1" applyProtection="1"/>
    <xf numFmtId="0" fontId="0" fillId="0" borderId="23" xfId="0" applyBorder="1" applyProtection="1"/>
    <xf numFmtId="0" fontId="7" fillId="0" borderId="0" xfId="196" applyNumberFormat="1" applyFont="1" applyBorder="1" applyAlignment="1" applyProtection="1">
      <alignment horizontal="right"/>
    </xf>
    <xf numFmtId="167" fontId="48" fillId="0" borderId="0" xfId="196" applyNumberFormat="1" applyFont="1" applyFill="1" applyAlignment="1" applyProtection="1"/>
    <xf numFmtId="165" fontId="15" fillId="0" borderId="18" xfId="196" applyNumberFormat="1" applyFont="1" applyBorder="1" applyAlignment="1" applyProtection="1">
      <alignment horizontal="center"/>
    </xf>
    <xf numFmtId="0" fontId="7" fillId="27" borderId="6" xfId="196" applyNumberFormat="1" applyFont="1" applyFill="1" applyBorder="1" applyAlignment="1" applyProtection="1">
      <alignment horizontal="center"/>
    </xf>
    <xf numFmtId="169" fontId="7" fillId="0" borderId="6" xfId="196" applyNumberFormat="1" applyFont="1" applyBorder="1" applyAlignment="1" applyProtection="1">
      <alignment horizontal="center"/>
    </xf>
    <xf numFmtId="170" fontId="0" fillId="0" borderId="19" xfId="0" applyNumberFormat="1" applyBorder="1" applyProtection="1"/>
    <xf numFmtId="3" fontId="7" fillId="0" borderId="0" xfId="196" applyNumberFormat="1" applyFont="1" applyAlignment="1" applyProtection="1">
      <alignment horizontal="right"/>
    </xf>
    <xf numFmtId="0" fontId="63" fillId="0" borderId="0" xfId="0" applyFont="1" applyAlignment="1" applyProtection="1">
      <alignment horizontal="center"/>
    </xf>
    <xf numFmtId="10" fontId="7" fillId="0" borderId="0" xfId="196" applyNumberFormat="1" applyFont="1" applyFill="1" applyAlignment="1" applyProtection="1">
      <alignment horizontal="left"/>
    </xf>
    <xf numFmtId="41" fontId="7" fillId="0" borderId="0" xfId="196" applyNumberFormat="1" applyFont="1" applyBorder="1" applyAlignment="1" applyProtection="1"/>
    <xf numFmtId="41" fontId="7" fillId="0" borderId="0" xfId="196" applyNumberFormat="1" applyFont="1" applyFill="1" applyAlignment="1" applyProtection="1"/>
    <xf numFmtId="169" fontId="0" fillId="0" borderId="0" xfId="0" applyNumberFormat="1" applyProtection="1"/>
    <xf numFmtId="41" fontId="7" fillId="0" borderId="0" xfId="196" quotePrefix="1" applyNumberFormat="1" applyFont="1" applyBorder="1" applyAlignment="1" applyProtection="1"/>
    <xf numFmtId="41" fontId="7" fillId="0" borderId="0" xfId="196" applyNumberFormat="1" applyFont="1" applyFill="1" applyBorder="1" applyAlignment="1" applyProtection="1">
      <alignment horizontal="right"/>
    </xf>
    <xf numFmtId="171" fontId="7" fillId="0" borderId="11" xfId="196" applyNumberFormat="1" applyFont="1" applyBorder="1" applyAlignment="1" applyProtection="1"/>
    <xf numFmtId="164" fontId="7" fillId="0" borderId="0" xfId="196" applyNumberFormat="1" applyFont="1" applyFill="1" applyBorder="1" applyAlignment="1" applyProtection="1">
      <alignment horizontal="left"/>
    </xf>
    <xf numFmtId="164" fontId="7" fillId="0" borderId="0" xfId="196" applyNumberFormat="1" applyFont="1" applyBorder="1" applyAlignment="1" applyProtection="1">
      <alignment horizontal="left"/>
    </xf>
    <xf numFmtId="3" fontId="7" fillId="0" borderId="0" xfId="196" applyNumberFormat="1" applyFont="1" applyAlignment="1" applyProtection="1">
      <alignment vertical="center" wrapText="1"/>
    </xf>
    <xf numFmtId="41" fontId="7" fillId="0" borderId="0" xfId="196" applyNumberFormat="1" applyFont="1" applyBorder="1" applyAlignment="1" applyProtection="1">
      <alignment vertical="center"/>
    </xf>
    <xf numFmtId="41" fontId="7" fillId="0" borderId="0" xfId="196" applyNumberFormat="1" applyFont="1" applyBorder="1" applyAlignment="1" applyProtection="1">
      <alignment horizontal="center" vertical="center"/>
    </xf>
    <xf numFmtId="0" fontId="39" fillId="0" borderId="0" xfId="0" applyFont="1" applyFill="1" applyBorder="1" applyProtection="1"/>
    <xf numFmtId="41" fontId="7" fillId="0" borderId="0" xfId="196" applyNumberFormat="1" applyFont="1" applyAlignment="1" applyProtection="1">
      <alignment horizontal="right"/>
    </xf>
    <xf numFmtId="10" fontId="7" fillId="0" borderId="0" xfId="0" applyNumberFormat="1" applyFont="1" applyBorder="1" applyProtection="1"/>
    <xf numFmtId="0" fontId="7" fillId="0" borderId="0" xfId="0" applyFont="1" applyFill="1" applyAlignment="1" applyProtection="1">
      <alignment horizontal="center"/>
    </xf>
    <xf numFmtId="41" fontId="7" fillId="0" borderId="0" xfId="0" applyNumberFormat="1" applyFont="1" applyProtection="1"/>
    <xf numFmtId="0" fontId="7" fillId="0" borderId="0" xfId="0" applyFont="1" applyFill="1" applyBorder="1" applyAlignment="1" applyProtection="1"/>
    <xf numFmtId="3" fontId="14" fillId="0" borderId="0" xfId="196" applyNumberFormat="1" applyFont="1" applyFill="1" applyBorder="1" applyAlignment="1" applyProtection="1"/>
    <xf numFmtId="41" fontId="7" fillId="0" borderId="11" xfId="196" applyNumberFormat="1" applyFont="1" applyFill="1" applyBorder="1" applyAlignment="1" applyProtection="1"/>
    <xf numFmtId="3" fontId="14" fillId="0" borderId="0" xfId="196" applyNumberFormat="1" applyFont="1" applyFill="1" applyBorder="1" applyAlignment="1" applyProtection="1">
      <alignment horizontal="center"/>
    </xf>
    <xf numFmtId="41" fontId="7" fillId="0" borderId="0" xfId="196" applyNumberFormat="1" applyFont="1" applyFill="1" applyBorder="1" applyAlignment="1" applyProtection="1"/>
    <xf numFmtId="41" fontId="14" fillId="0" borderId="0" xfId="196" applyNumberFormat="1" applyFont="1" applyFill="1" applyBorder="1" applyAlignment="1" applyProtection="1"/>
    <xf numFmtId="0" fontId="14" fillId="0" borderId="0" xfId="196" applyNumberFormat="1" applyFont="1" applyFill="1" applyBorder="1" applyAlignment="1" applyProtection="1"/>
    <xf numFmtId="0" fontId="6" fillId="0" borderId="0" xfId="0" applyFont="1" applyFill="1" applyProtection="1"/>
    <xf numFmtId="0" fontId="14" fillId="0" borderId="0" xfId="196" applyNumberFormat="1" applyFont="1" applyFill="1" applyBorder="1" applyProtection="1"/>
    <xf numFmtId="0" fontId="7" fillId="0" borderId="0" xfId="196" applyNumberFormat="1" applyFont="1" applyFill="1" applyBorder="1" applyAlignment="1" applyProtection="1"/>
    <xf numFmtId="3" fontId="7" fillId="0" borderId="0" xfId="196" applyNumberFormat="1" applyFont="1" applyFill="1" applyBorder="1" applyAlignment="1" applyProtection="1"/>
    <xf numFmtId="41" fontId="7" fillId="0" borderId="0" xfId="196" applyNumberFormat="1" applyFont="1" applyFill="1" applyBorder="1" applyAlignment="1" applyProtection="1">
      <alignment horizontal="center"/>
    </xf>
    <xf numFmtId="0" fontId="7" fillId="0" borderId="0" xfId="196" applyNumberFormat="1" applyFont="1" applyFill="1" applyBorder="1" applyProtection="1"/>
    <xf numFmtId="3" fontId="7" fillId="0" borderId="0" xfId="196" applyNumberFormat="1" applyFont="1" applyFill="1" applyBorder="1" applyAlignment="1" applyProtection="1">
      <alignment horizontal="center"/>
    </xf>
    <xf numFmtId="0" fontId="7" fillId="0" borderId="0" xfId="196" applyNumberFormat="1" applyFont="1" applyFill="1" applyBorder="1" applyAlignment="1" applyProtection="1">
      <alignment horizontal="center"/>
    </xf>
    <xf numFmtId="10" fontId="7" fillId="0" borderId="0" xfId="196" applyNumberFormat="1" applyFont="1" applyFill="1" applyBorder="1" applyAlignment="1" applyProtection="1"/>
    <xf numFmtId="167" fontId="7" fillId="0" borderId="0" xfId="196" applyNumberFormat="1" applyFont="1" applyFill="1" applyBorder="1" applyAlignment="1" applyProtection="1"/>
    <xf numFmtId="168" fontId="7" fillId="0" borderId="0" xfId="196" applyFont="1" applyFill="1" applyBorder="1" applyAlignment="1" applyProtection="1"/>
    <xf numFmtId="3" fontId="7" fillId="0" borderId="0" xfId="196" quotePrefix="1" applyNumberFormat="1" applyFont="1" applyFill="1" applyBorder="1" applyAlignment="1" applyProtection="1"/>
    <xf numFmtId="3" fontId="39" fillId="0" borderId="0" xfId="196" applyNumberFormat="1" applyFont="1" applyFill="1" applyBorder="1" applyAlignment="1" applyProtection="1">
      <alignment horizontal="right"/>
    </xf>
    <xf numFmtId="167" fontId="39" fillId="0" borderId="0" xfId="196" applyNumberFormat="1" applyFont="1" applyFill="1" applyBorder="1" applyAlignment="1" applyProtection="1"/>
    <xf numFmtId="3" fontId="39" fillId="0" borderId="0" xfId="196" quotePrefix="1" applyNumberFormat="1" applyFont="1" applyFill="1" applyBorder="1" applyAlignment="1" applyProtection="1"/>
    <xf numFmtId="0" fontId="7" fillId="0" borderId="0" xfId="0" applyFont="1" applyFill="1" applyBorder="1" applyAlignment="1" applyProtection="1">
      <alignment horizontal="center"/>
    </xf>
    <xf numFmtId="41" fontId="7" fillId="0" borderId="0" xfId="0" applyNumberFormat="1" applyFont="1" applyFill="1" applyBorder="1" applyProtection="1"/>
    <xf numFmtId="169" fontId="7" fillId="0" borderId="0" xfId="86" applyNumberFormat="1" applyFont="1" applyFill="1" applyBorder="1" applyProtection="1"/>
    <xf numFmtId="41" fontId="48" fillId="0" borderId="0" xfId="196" applyNumberFormat="1" applyFont="1" applyFill="1" applyBorder="1" applyAlignment="1" applyProtection="1"/>
    <xf numFmtId="0" fontId="0" fillId="0" borderId="0" xfId="0" applyAlignment="1" applyProtection="1"/>
    <xf numFmtId="41" fontId="7" fillId="0" borderId="11" xfId="0" applyNumberFormat="1" applyFont="1" applyFill="1" applyBorder="1" applyProtection="1"/>
    <xf numFmtId="41" fontId="7" fillId="0" borderId="0" xfId="0" applyNumberFormat="1" applyFont="1" applyBorder="1" applyProtection="1"/>
    <xf numFmtId="41" fontId="48" fillId="0" borderId="0" xfId="0" applyNumberFormat="1" applyFont="1" applyProtection="1"/>
    <xf numFmtId="0" fontId="9" fillId="0" borderId="0" xfId="0" applyFont="1" applyFill="1" applyAlignment="1" applyProtection="1">
      <alignment horizontal="left"/>
    </xf>
    <xf numFmtId="0" fontId="0" fillId="0" borderId="0" xfId="0" applyFill="1" applyAlignment="1" applyProtection="1"/>
    <xf numFmtId="41" fontId="7" fillId="0" borderId="0" xfId="0" applyNumberFormat="1" applyFont="1" applyFill="1" applyProtection="1"/>
    <xf numFmtId="169" fontId="7" fillId="0" borderId="0" xfId="86" applyNumberFormat="1" applyFont="1" applyFill="1" applyProtection="1"/>
    <xf numFmtId="10" fontId="7" fillId="0" borderId="11" xfId="0" applyNumberFormat="1" applyFont="1" applyFill="1" applyBorder="1" applyProtection="1"/>
    <xf numFmtId="9" fontId="7" fillId="0" borderId="11" xfId="201" applyFont="1" applyFill="1" applyBorder="1" applyProtection="1"/>
    <xf numFmtId="169" fontId="7" fillId="0" borderId="11" xfId="86" applyNumberFormat="1" applyFont="1" applyFill="1" applyBorder="1" applyAlignment="1" applyProtection="1"/>
    <xf numFmtId="43" fontId="0" fillId="0" borderId="0" xfId="0" applyNumberFormat="1" applyProtection="1"/>
    <xf numFmtId="174" fontId="7" fillId="0" borderId="0" xfId="0" applyNumberFormat="1" applyFont="1" applyProtection="1"/>
    <xf numFmtId="41" fontId="7" fillId="0" borderId="11" xfId="0" applyNumberFormat="1" applyFont="1" applyBorder="1" applyProtection="1"/>
    <xf numFmtId="10" fontId="7" fillId="0" borderId="0" xfId="0" applyNumberFormat="1" applyFont="1" applyProtection="1"/>
    <xf numFmtId="10" fontId="48" fillId="0" borderId="0" xfId="0" applyNumberFormat="1" applyFont="1" applyProtection="1"/>
    <xf numFmtId="0" fontId="7" fillId="0" borderId="0" xfId="0" applyFont="1" applyFill="1" applyBorder="1" applyAlignment="1" applyProtection="1">
      <alignment wrapText="1"/>
    </xf>
    <xf numFmtId="169" fontId="7" fillId="0" borderId="11" xfId="86" applyNumberFormat="1" applyFont="1" applyFill="1" applyBorder="1" applyProtection="1"/>
    <xf numFmtId="173" fontId="7" fillId="0" borderId="0" xfId="0" applyNumberFormat="1" applyFont="1" applyProtection="1"/>
    <xf numFmtId="43" fontId="7" fillId="0" borderId="0" xfId="86" applyFont="1" applyProtection="1"/>
    <xf numFmtId="43" fontId="7" fillId="0" borderId="0" xfId="86" applyNumberFormat="1" applyFont="1" applyProtection="1"/>
    <xf numFmtId="169" fontId="7" fillId="0" borderId="0" xfId="0" applyNumberFormat="1" applyFont="1" applyProtection="1"/>
    <xf numFmtId="0" fontId="7" fillId="0" borderId="0" xfId="0" applyNumberFormat="1" applyFont="1" applyBorder="1" applyAlignment="1" applyProtection="1">
      <alignment horizontal="center"/>
    </xf>
    <xf numFmtId="169" fontId="7" fillId="0" borderId="0" xfId="0" applyNumberFormat="1" applyFont="1" applyBorder="1" applyProtection="1"/>
    <xf numFmtId="169" fontId="7" fillId="0" borderId="0" xfId="86" applyNumberFormat="1" applyFont="1" applyBorder="1" applyProtection="1"/>
    <xf numFmtId="170" fontId="7" fillId="0" borderId="0" xfId="0" applyNumberFormat="1" applyFont="1" applyBorder="1" applyProtection="1"/>
    <xf numFmtId="0" fontId="65" fillId="0" borderId="0" xfId="0" quotePrefix="1" applyFont="1" applyAlignment="1" applyProtection="1">
      <alignment horizontal="left"/>
    </xf>
    <xf numFmtId="0" fontId="0" fillId="0" borderId="0" xfId="0" quotePrefix="1" applyAlignment="1" applyProtection="1">
      <alignment horizontal="left"/>
    </xf>
    <xf numFmtId="0" fontId="66" fillId="0" borderId="0" xfId="0" quotePrefix="1" applyFont="1" applyAlignment="1" applyProtection="1">
      <alignment horizontal="left"/>
    </xf>
    <xf numFmtId="0" fontId="7" fillId="0" borderId="13" xfId="0" quotePrefix="1" applyFont="1" applyFill="1" applyBorder="1" applyAlignment="1" applyProtection="1">
      <alignment horizontal="left"/>
    </xf>
    <xf numFmtId="0" fontId="0" fillId="0" borderId="39" xfId="0" quotePrefix="1" applyBorder="1" applyAlignment="1" applyProtection="1">
      <alignment horizontal="left"/>
    </xf>
    <xf numFmtId="0" fontId="54" fillId="0" borderId="40" xfId="0" applyNumberFormat="1" applyFont="1" applyBorder="1" applyProtection="1"/>
    <xf numFmtId="0" fontId="75" fillId="0" borderId="23" xfId="0" applyFont="1" applyBorder="1" applyProtection="1"/>
    <xf numFmtId="10" fontId="54" fillId="0" borderId="40" xfId="0" applyNumberFormat="1" applyFont="1" applyBorder="1" applyProtection="1"/>
    <xf numFmtId="169" fontId="54" fillId="0" borderId="40" xfId="93" applyNumberFormat="1" applyFont="1" applyBorder="1" applyProtection="1"/>
    <xf numFmtId="0" fontId="75" fillId="0" borderId="41" xfId="0" applyFont="1" applyBorder="1" applyProtection="1"/>
    <xf numFmtId="0" fontId="5" fillId="0" borderId="0" xfId="0" applyFont="1" applyProtection="1"/>
    <xf numFmtId="166" fontId="54" fillId="0" borderId="40" xfId="0" applyNumberFormat="1" applyFont="1" applyBorder="1" applyProtection="1"/>
    <xf numFmtId="0" fontId="75" fillId="0" borderId="42" xfId="0" applyFont="1" applyBorder="1" applyProtection="1"/>
    <xf numFmtId="41" fontId="54" fillId="0" borderId="16" xfId="0" applyNumberFormat="1" applyFont="1" applyBorder="1" applyProtection="1"/>
    <xf numFmtId="3" fontId="54" fillId="0" borderId="43" xfId="0" applyNumberFormat="1" applyFont="1" applyBorder="1" applyProtection="1"/>
    <xf numFmtId="10" fontId="54" fillId="0" borderId="16" xfId="0" applyNumberFormat="1" applyFont="1" applyBorder="1" applyProtection="1"/>
    <xf numFmtId="0" fontId="54" fillId="0" borderId="23" xfId="0" applyFont="1" applyBorder="1" applyProtection="1"/>
    <xf numFmtId="0" fontId="54" fillId="0" borderId="17" xfId="0" applyFont="1" applyBorder="1" applyProtection="1"/>
    <xf numFmtId="169" fontId="54" fillId="0" borderId="40" xfId="0" applyNumberFormat="1" applyFont="1" applyBorder="1" applyProtection="1"/>
    <xf numFmtId="169" fontId="54" fillId="0" borderId="44" xfId="0" applyNumberFormat="1" applyFont="1" applyBorder="1" applyProtection="1"/>
    <xf numFmtId="0" fontId="75" fillId="0" borderId="45" xfId="0" applyFont="1" applyBorder="1" applyProtection="1"/>
    <xf numFmtId="0" fontId="54" fillId="0" borderId="46" xfId="0" applyFont="1" applyBorder="1" applyProtection="1"/>
    <xf numFmtId="169" fontId="54" fillId="0" borderId="47" xfId="0" applyNumberFormat="1" applyFont="1" applyBorder="1" applyProtection="1"/>
    <xf numFmtId="0" fontId="54" fillId="0" borderId="19" xfId="0" applyFont="1" applyBorder="1" applyProtection="1"/>
    <xf numFmtId="0" fontId="7" fillId="0" borderId="0" xfId="0" applyNumberFormat="1" applyFont="1" applyFill="1" applyAlignment="1" applyProtection="1">
      <alignment horizontal="center"/>
    </xf>
    <xf numFmtId="169" fontId="54" fillId="0" borderId="24" xfId="0" applyNumberFormat="1" applyFont="1" applyBorder="1" applyProtection="1"/>
    <xf numFmtId="169" fontId="54" fillId="0" borderId="25" xfId="0" applyNumberFormat="1" applyFont="1" applyBorder="1" applyProtection="1"/>
    <xf numFmtId="43" fontId="54" fillId="0" borderId="26" xfId="86" applyFont="1" applyBorder="1" applyProtection="1"/>
    <xf numFmtId="0" fontId="50" fillId="0" borderId="0" xfId="0" applyFont="1" applyFill="1" applyProtection="1"/>
    <xf numFmtId="0" fontId="7" fillId="28" borderId="0" xfId="86" applyNumberFormat="1" applyFont="1" applyFill="1" applyAlignment="1" applyProtection="1"/>
    <xf numFmtId="0" fontId="7" fillId="0" borderId="0" xfId="86" applyNumberFormat="1" applyFont="1" applyFill="1" applyAlignment="1" applyProtection="1"/>
    <xf numFmtId="168" fontId="15" fillId="0" borderId="13" xfId="196" applyFont="1" applyBorder="1" applyAlignment="1" applyProtection="1"/>
    <xf numFmtId="168" fontId="7" fillId="0" borderId="14" xfId="196" applyFont="1" applyBorder="1" applyAlignment="1" applyProtection="1"/>
    <xf numFmtId="3" fontId="7" fillId="0" borderId="15" xfId="196" applyNumberFormat="1" applyFont="1" applyBorder="1" applyAlignment="1" applyProtection="1"/>
    <xf numFmtId="0" fontId="7" fillId="0" borderId="0" xfId="196" quotePrefix="1" applyNumberFormat="1" applyFont="1" applyBorder="1" applyAlignment="1" applyProtection="1">
      <alignment horizontal="left"/>
    </xf>
    <xf numFmtId="0" fontId="7" fillId="27" borderId="0" xfId="196" applyNumberFormat="1" applyFont="1" applyFill="1" applyBorder="1" applyAlignment="1" applyProtection="1">
      <alignment horizontal="center"/>
    </xf>
    <xf numFmtId="167" fontId="7" fillId="0" borderId="0" xfId="196" applyNumberFormat="1" applyFont="1" applyAlignment="1" applyProtection="1"/>
    <xf numFmtId="0" fontId="7" fillId="0" borderId="0" xfId="0" quotePrefix="1" applyFont="1" applyBorder="1" applyAlignment="1" applyProtection="1">
      <alignment horizontal="right"/>
    </xf>
    <xf numFmtId="170" fontId="0" fillId="0" borderId="0" xfId="0" applyNumberFormat="1" applyBorder="1" applyProtection="1"/>
    <xf numFmtId="170" fontId="0" fillId="0" borderId="23" xfId="0" applyNumberFormat="1" applyBorder="1" applyProtection="1"/>
    <xf numFmtId="0" fontId="0" fillId="0" borderId="0" xfId="0" quotePrefix="1" applyBorder="1" applyAlignment="1" applyProtection="1">
      <alignment horizontal="right"/>
    </xf>
    <xf numFmtId="170" fontId="0" fillId="0" borderId="6" xfId="0" applyNumberFormat="1" applyBorder="1" applyProtection="1"/>
    <xf numFmtId="167" fontId="48" fillId="0" borderId="0" xfId="196" applyNumberFormat="1" applyFont="1" applyAlignment="1" applyProtection="1"/>
    <xf numFmtId="0" fontId="0" fillId="0" borderId="0" xfId="0" applyBorder="1" applyAlignment="1" applyProtection="1">
      <alignment horizontal="right"/>
    </xf>
    <xf numFmtId="169" fontId="0" fillId="0" borderId="0" xfId="0" applyNumberFormat="1" applyBorder="1" applyProtection="1"/>
    <xf numFmtId="169" fontId="0" fillId="0" borderId="15" xfId="0" applyNumberFormat="1" applyBorder="1" applyProtection="1"/>
    <xf numFmtId="172" fontId="7" fillId="0" borderId="0" xfId="196" applyNumberFormat="1" applyFont="1" applyAlignment="1" applyProtection="1"/>
    <xf numFmtId="165" fontId="7" fillId="0" borderId="18" xfId="196" applyNumberFormat="1" applyFont="1" applyBorder="1" applyAlignment="1" applyProtection="1">
      <alignment horizontal="center"/>
    </xf>
    <xf numFmtId="0" fontId="7" fillId="0" borderId="6" xfId="196" applyNumberFormat="1" applyFont="1" applyBorder="1" applyAlignment="1" applyProtection="1">
      <alignment horizontal="center"/>
    </xf>
    <xf numFmtId="169" fontId="7" fillId="0" borderId="6" xfId="196" quotePrefix="1" applyNumberFormat="1" applyFont="1" applyBorder="1" applyAlignment="1" applyProtection="1">
      <alignment horizontal="center"/>
    </xf>
    <xf numFmtId="41" fontId="48" fillId="0" borderId="11" xfId="196" applyNumberFormat="1" applyFont="1" applyFill="1" applyBorder="1" applyAlignment="1" applyProtection="1"/>
    <xf numFmtId="10" fontId="7" fillId="0" borderId="0" xfId="0" applyNumberFormat="1" applyFont="1" applyFill="1" applyBorder="1" applyProtection="1"/>
    <xf numFmtId="9" fontId="7" fillId="0" borderId="0" xfId="201" applyFont="1" applyFill="1" applyBorder="1" applyProtection="1"/>
    <xf numFmtId="169" fontId="7" fillId="0" borderId="0" xfId="86" applyNumberFormat="1" applyFont="1" applyFill="1" applyBorder="1" applyAlignment="1" applyProtection="1"/>
    <xf numFmtId="41" fontId="56" fillId="0" borderId="0" xfId="0" applyNumberFormat="1" applyFont="1" applyProtection="1"/>
    <xf numFmtId="10" fontId="0" fillId="0" borderId="0" xfId="0" applyNumberFormat="1" applyProtection="1"/>
    <xf numFmtId="164" fontId="1" fillId="0" borderId="0" xfId="201" applyNumberFormat="1" applyProtection="1"/>
    <xf numFmtId="0" fontId="7" fillId="0" borderId="48" xfId="0" quotePrefix="1" applyFont="1" applyFill="1" applyBorder="1" applyAlignment="1" applyProtection="1">
      <alignment horizontal="left"/>
    </xf>
    <xf numFmtId="0" fontId="0" fillId="0" borderId="15" xfId="0" applyBorder="1" applyProtection="1"/>
    <xf numFmtId="43" fontId="54" fillId="0" borderId="25" xfId="86" applyFont="1" applyBorder="1" applyProtection="1"/>
    <xf numFmtId="0" fontId="50" fillId="0" borderId="0" xfId="0" quotePrefix="1" applyFont="1" applyAlignment="1" applyProtection="1">
      <alignment horizontal="left"/>
    </xf>
    <xf numFmtId="0" fontId="46" fillId="0" borderId="0" xfId="0" applyFont="1" applyAlignment="1" applyProtection="1">
      <alignment horizontal="right"/>
    </xf>
    <xf numFmtId="0" fontId="67" fillId="0" borderId="0" xfId="0" applyFont="1" applyFill="1" applyAlignment="1" applyProtection="1">
      <alignment horizontal="right"/>
    </xf>
    <xf numFmtId="0" fontId="50" fillId="0" borderId="0" xfId="0" applyFont="1" applyProtection="1"/>
    <xf numFmtId="0" fontId="46" fillId="0" borderId="0" xfId="0" quotePrefix="1" applyFont="1" applyAlignment="1" applyProtection="1">
      <alignment horizontal="right"/>
    </xf>
    <xf numFmtId="0" fontId="68" fillId="0" borderId="0" xfId="0" quotePrefix="1" applyFont="1" applyAlignment="1" applyProtection="1">
      <alignment horizontal="left"/>
    </xf>
    <xf numFmtId="0" fontId="39" fillId="0" borderId="0" xfId="0" applyFont="1" applyAlignment="1" applyProtection="1">
      <alignment horizontal="left"/>
    </xf>
    <xf numFmtId="0" fontId="51" fillId="26" borderId="0" xfId="86" applyNumberFormat="1" applyFont="1" applyFill="1" applyAlignment="1" applyProtection="1">
      <alignment horizontal="left"/>
    </xf>
    <xf numFmtId="0" fontId="39" fillId="0" borderId="13" xfId="0" applyFont="1" applyBorder="1" applyProtection="1"/>
    <xf numFmtId="0" fontId="39" fillId="0" borderId="14" xfId="0" applyFont="1" applyBorder="1" applyProtection="1"/>
    <xf numFmtId="0" fontId="7" fillId="0" borderId="14" xfId="0" applyFont="1" applyBorder="1" applyProtection="1"/>
    <xf numFmtId="169" fontId="39" fillId="0" borderId="15" xfId="86" applyNumberFormat="1" applyFont="1" applyBorder="1" applyProtection="1"/>
    <xf numFmtId="0" fontId="14" fillId="0" borderId="0" xfId="86" applyNumberFormat="1" applyFont="1" applyFill="1" applyAlignment="1" applyProtection="1">
      <alignment horizontal="left"/>
    </xf>
    <xf numFmtId="0" fontId="14" fillId="0" borderId="0" xfId="86" applyNumberFormat="1" applyFont="1" applyFill="1" applyBorder="1" applyAlignment="1" applyProtection="1">
      <alignment horizontal="left"/>
    </xf>
    <xf numFmtId="0" fontId="39" fillId="0" borderId="16" xfId="0" applyFont="1" applyBorder="1" applyProtection="1"/>
    <xf numFmtId="0" fontId="9" fillId="0" borderId="0" xfId="86" applyNumberFormat="1" applyFont="1" applyFill="1" applyBorder="1" applyAlignment="1" applyProtection="1">
      <alignment horizontal="left"/>
    </xf>
    <xf numFmtId="169" fontId="39" fillId="0" borderId="17" xfId="86" applyNumberFormat="1" applyFont="1" applyBorder="1" applyProtection="1"/>
    <xf numFmtId="0" fontId="39" fillId="0" borderId="0" xfId="0" applyFont="1" applyFill="1" applyProtection="1"/>
    <xf numFmtId="0" fontId="52" fillId="0" borderId="0" xfId="0" applyFont="1" applyFill="1" applyAlignment="1" applyProtection="1">
      <alignment horizontal="left"/>
    </xf>
    <xf numFmtId="169" fontId="39" fillId="0" borderId="18" xfId="86" applyNumberFormat="1" applyFont="1" applyBorder="1" applyProtection="1"/>
    <xf numFmtId="169" fontId="7" fillId="0" borderId="6" xfId="86" applyNumberFormat="1" applyFont="1" applyBorder="1" applyProtection="1"/>
    <xf numFmtId="169" fontId="7" fillId="0" borderId="19" xfId="86" applyNumberFormat="1" applyFont="1" applyBorder="1" applyProtection="1"/>
    <xf numFmtId="0" fontId="53" fillId="0" borderId="0" xfId="0" applyFont="1" applyFill="1" applyAlignment="1" applyProtection="1"/>
    <xf numFmtId="0" fontId="55" fillId="0" borderId="0" xfId="0" applyFont="1" applyFill="1" applyAlignment="1" applyProtection="1"/>
    <xf numFmtId="0" fontId="7" fillId="0" borderId="0" xfId="0" applyFont="1" applyFill="1" applyAlignment="1" applyProtection="1">
      <alignment wrapText="1"/>
    </xf>
    <xf numFmtId="0" fontId="39" fillId="0" borderId="20" xfId="0" applyFont="1" applyFill="1" applyBorder="1" applyAlignment="1" applyProtection="1">
      <alignment horizontal="center"/>
    </xf>
    <xf numFmtId="0" fontId="61" fillId="27" borderId="21" xfId="0" applyFont="1" applyFill="1" applyBorder="1" applyAlignment="1" applyProtection="1">
      <alignment horizontal="center"/>
    </xf>
    <xf numFmtId="0" fontId="39" fillId="0" borderId="21" xfId="0" applyFont="1" applyFill="1" applyBorder="1" applyAlignment="1" applyProtection="1">
      <alignment horizontal="center"/>
    </xf>
    <xf numFmtId="0" fontId="39" fillId="0" borderId="22" xfId="0" applyFont="1" applyFill="1" applyBorder="1" applyAlignment="1" applyProtection="1">
      <alignment horizontal="center"/>
    </xf>
    <xf numFmtId="0" fontId="39" fillId="0" borderId="0" xfId="0" applyFont="1" applyFill="1" applyBorder="1" applyAlignment="1" applyProtection="1">
      <alignment horizontal="center"/>
    </xf>
    <xf numFmtId="0" fontId="0" fillId="0" borderId="0" xfId="0" applyBorder="1" applyAlignment="1" applyProtection="1"/>
    <xf numFmtId="0" fontId="7" fillId="0" borderId="16" xfId="0" applyFont="1" applyFill="1" applyBorder="1" applyAlignment="1" applyProtection="1"/>
    <xf numFmtId="169" fontId="54" fillId="26" borderId="23" xfId="86" applyNumberFormat="1" applyFont="1" applyFill="1" applyBorder="1" applyAlignment="1" applyProtection="1">
      <alignment horizontal="right"/>
    </xf>
    <xf numFmtId="0" fontId="7" fillId="0" borderId="0" xfId="0" quotePrefix="1" applyFont="1" applyFill="1" applyBorder="1" applyAlignment="1" applyProtection="1">
      <alignment horizontal="left"/>
    </xf>
    <xf numFmtId="0" fontId="7" fillId="0" borderId="0" xfId="0" applyFont="1" applyBorder="1" applyAlignment="1" applyProtection="1">
      <alignment horizontal="center"/>
    </xf>
    <xf numFmtId="0" fontId="39" fillId="0" borderId="15" xfId="0" applyFont="1" applyFill="1" applyBorder="1" applyAlignment="1" applyProtection="1">
      <alignment horizontal="center"/>
    </xf>
    <xf numFmtId="0" fontId="7" fillId="0" borderId="16" xfId="0" applyFont="1" applyFill="1" applyBorder="1" applyProtection="1"/>
    <xf numFmtId="0" fontId="54" fillId="26" borderId="23" xfId="0" applyFont="1" applyFill="1" applyBorder="1" applyAlignment="1" applyProtection="1">
      <alignment horizontal="right"/>
    </xf>
    <xf numFmtId="169" fontId="7" fillId="0" borderId="23" xfId="0" applyNumberFormat="1" applyFont="1" applyFill="1" applyBorder="1" applyAlignment="1" applyProtection="1">
      <alignment horizontal="right"/>
    </xf>
    <xf numFmtId="169" fontId="7" fillId="0" borderId="0" xfId="0" applyNumberFormat="1" applyFont="1" applyFill="1" applyBorder="1" applyAlignment="1" applyProtection="1">
      <alignment horizontal="right"/>
    </xf>
    <xf numFmtId="10" fontId="7" fillId="0" borderId="23" xfId="0" applyNumberFormat="1" applyFont="1" applyBorder="1" applyProtection="1"/>
    <xf numFmtId="169" fontId="7" fillId="0" borderId="23" xfId="86" applyNumberFormat="1" applyFont="1" applyBorder="1" applyProtection="1"/>
    <xf numFmtId="0" fontId="39" fillId="0" borderId="24" xfId="0" applyFont="1" applyBorder="1" applyAlignment="1" applyProtection="1">
      <alignment horizontal="center"/>
    </xf>
    <xf numFmtId="169" fontId="39" fillId="0" borderId="24" xfId="86" quotePrefix="1" applyNumberFormat="1" applyFont="1" applyBorder="1" applyAlignment="1" applyProtection="1">
      <alignment horizontal="center" wrapText="1"/>
    </xf>
    <xf numFmtId="169" fontId="39" fillId="0" borderId="24" xfId="86" applyNumberFormat="1" applyFont="1" applyBorder="1" applyAlignment="1" applyProtection="1">
      <alignment horizontal="center"/>
    </xf>
    <xf numFmtId="169" fontId="39" fillId="0" borderId="15" xfId="87" applyNumberFormat="1" applyFont="1" applyFill="1" applyBorder="1" applyAlignment="1" applyProtection="1">
      <alignment horizontal="center" wrapText="1"/>
    </xf>
    <xf numFmtId="169" fontId="39" fillId="0" borderId="15" xfId="87" applyNumberFormat="1" applyFont="1" applyBorder="1" applyAlignment="1" applyProtection="1">
      <alignment horizontal="center" wrapText="1"/>
    </xf>
    <xf numFmtId="0" fontId="39" fillId="0" borderId="25" xfId="0" applyFont="1" applyBorder="1" applyAlignment="1" applyProtection="1">
      <alignment horizontal="center"/>
    </xf>
    <xf numFmtId="169" fontId="39" fillId="0" borderId="24" xfId="86" applyNumberFormat="1" applyFont="1" applyFill="1" applyBorder="1" applyAlignment="1" applyProtection="1">
      <alignment horizontal="center" wrapText="1"/>
    </xf>
    <xf numFmtId="169" fontId="39" fillId="0" borderId="24" xfId="86" applyNumberFormat="1" applyFont="1" applyBorder="1" applyAlignment="1" applyProtection="1">
      <alignment horizontal="center" wrapText="1"/>
    </xf>
    <xf numFmtId="0" fontId="39" fillId="0" borderId="26" xfId="0" applyFont="1" applyBorder="1" applyAlignment="1" applyProtection="1">
      <alignment horizontal="center"/>
    </xf>
    <xf numFmtId="0" fontId="39" fillId="0" borderId="26" xfId="0" applyFont="1" applyBorder="1" applyAlignment="1" applyProtection="1">
      <alignment horizontal="center" wrapText="1"/>
    </xf>
    <xf numFmtId="169" fontId="39" fillId="0" borderId="19" xfId="86" applyNumberFormat="1" applyFont="1" applyFill="1" applyBorder="1" applyAlignment="1" applyProtection="1">
      <alignment horizontal="center"/>
    </xf>
    <xf numFmtId="169" fontId="39" fillId="0" borderId="19" xfId="86" applyNumberFormat="1" applyFont="1" applyBorder="1" applyAlignment="1" applyProtection="1">
      <alignment horizontal="center"/>
    </xf>
    <xf numFmtId="0" fontId="39" fillId="0" borderId="26" xfId="0" applyFont="1" applyFill="1" applyBorder="1" applyAlignment="1" applyProtection="1">
      <alignment horizontal="center"/>
    </xf>
    <xf numFmtId="0" fontId="39" fillId="0" borderId="25" xfId="0" applyFont="1" applyFill="1" applyBorder="1" applyAlignment="1" applyProtection="1">
      <alignment horizontal="center"/>
    </xf>
    <xf numFmtId="169" fontId="39" fillId="0" borderId="26" xfId="86" applyNumberFormat="1" applyFont="1" applyBorder="1" applyAlignment="1" applyProtection="1">
      <alignment horizontal="center"/>
    </xf>
    <xf numFmtId="169" fontId="39" fillId="0" borderId="26" xfId="86" applyNumberFormat="1" applyFont="1" applyFill="1" applyBorder="1" applyAlignment="1" applyProtection="1">
      <alignment horizontal="center"/>
    </xf>
    <xf numFmtId="169" fontId="39" fillId="0" borderId="18" xfId="86" applyNumberFormat="1" applyFont="1" applyFill="1" applyBorder="1" applyAlignment="1" applyProtection="1">
      <alignment horizontal="center"/>
    </xf>
    <xf numFmtId="0" fontId="7" fillId="0" borderId="25" xfId="0" applyNumberFormat="1" applyFont="1" applyBorder="1" applyAlignment="1" applyProtection="1">
      <alignment horizontal="center"/>
    </xf>
    <xf numFmtId="169" fontId="7" fillId="0" borderId="24" xfId="86" applyNumberFormat="1" applyFont="1" applyBorder="1" applyProtection="1"/>
    <xf numFmtId="169" fontId="7" fillId="0" borderId="24" xfId="86" applyNumberFormat="1" applyFont="1" applyFill="1" applyBorder="1" applyProtection="1"/>
    <xf numFmtId="169" fontId="7" fillId="0" borderId="23" xfId="86" applyNumberFormat="1" applyFont="1" applyFill="1" applyBorder="1" applyProtection="1"/>
    <xf numFmtId="170" fontId="7" fillId="0" borderId="23" xfId="0" applyNumberFormat="1" applyFont="1" applyBorder="1" applyProtection="1"/>
    <xf numFmtId="170" fontId="54" fillId="26" borderId="24" xfId="0" applyNumberFormat="1" applyFont="1" applyFill="1" applyBorder="1" applyProtection="1"/>
    <xf numFmtId="170" fontId="7" fillId="0" borderId="24" xfId="0" applyNumberFormat="1" applyFont="1" applyBorder="1" applyProtection="1"/>
    <xf numFmtId="170" fontId="7" fillId="0" borderId="25" xfId="0" applyNumberFormat="1" applyFont="1" applyBorder="1" applyProtection="1"/>
    <xf numFmtId="169" fontId="7" fillId="0" borderId="25" xfId="0" applyNumberFormat="1" applyFont="1" applyBorder="1" applyProtection="1"/>
    <xf numFmtId="169" fontId="1" fillId="0" borderId="25" xfId="86" applyNumberFormat="1" applyBorder="1" applyProtection="1"/>
    <xf numFmtId="169" fontId="7" fillId="0" borderId="25" xfId="86" applyNumberFormat="1" applyFont="1" applyBorder="1" applyProtection="1"/>
    <xf numFmtId="170" fontId="54" fillId="26" borderId="25" xfId="0" applyNumberFormat="1" applyFont="1" applyFill="1" applyBorder="1" applyProtection="1"/>
    <xf numFmtId="169" fontId="7" fillId="0" borderId="25" xfId="86" applyNumberFormat="1" applyFont="1" applyFill="1" applyBorder="1" applyProtection="1"/>
    <xf numFmtId="0" fontId="7" fillId="0" borderId="26" xfId="0" applyNumberFormat="1" applyFont="1" applyBorder="1" applyAlignment="1" applyProtection="1">
      <alignment horizontal="center"/>
    </xf>
    <xf numFmtId="169" fontId="7" fillId="0" borderId="26" xfId="0" applyNumberFormat="1" applyFont="1" applyBorder="1" applyProtection="1"/>
    <xf numFmtId="169" fontId="1" fillId="0" borderId="26" xfId="86" applyNumberFormat="1" applyBorder="1" applyProtection="1"/>
    <xf numFmtId="169" fontId="7" fillId="0" borderId="26" xfId="86" applyNumberFormat="1" applyFont="1" applyFill="1" applyBorder="1" applyProtection="1"/>
    <xf numFmtId="170" fontId="7" fillId="0" borderId="19" xfId="0" applyNumberFormat="1" applyFont="1" applyBorder="1" applyProtection="1"/>
    <xf numFmtId="170" fontId="54" fillId="26" borderId="26" xfId="0" applyNumberFormat="1" applyFont="1" applyFill="1" applyBorder="1" applyProtection="1"/>
    <xf numFmtId="170" fontId="7" fillId="0" borderId="26" xfId="0" applyNumberFormat="1" applyFont="1" applyBorder="1" applyProtection="1"/>
    <xf numFmtId="0" fontId="53" fillId="0" borderId="0" xfId="0" applyFont="1" applyFill="1" applyProtection="1"/>
    <xf numFmtId="0" fontId="46" fillId="0" borderId="0" xfId="0" applyFont="1" applyFill="1" applyAlignment="1" applyProtection="1">
      <alignment horizontal="right"/>
    </xf>
    <xf numFmtId="0" fontId="69" fillId="0" borderId="0" xfId="0" applyFont="1" applyProtection="1"/>
    <xf numFmtId="0" fontId="7" fillId="0" borderId="0" xfId="0" applyFont="1" applyAlignment="1" applyProtection="1">
      <alignment horizontal="left"/>
    </xf>
    <xf numFmtId="0" fontId="46" fillId="0" borderId="0" xfId="0" quotePrefix="1" applyFont="1" applyAlignment="1" applyProtection="1">
      <alignment horizontal="center"/>
    </xf>
    <xf numFmtId="0" fontId="9" fillId="0" borderId="0" xfId="0" applyFont="1" applyFill="1" applyProtection="1"/>
    <xf numFmtId="0" fontId="39" fillId="0" borderId="27" xfId="0" applyFont="1" applyFill="1" applyBorder="1" applyAlignment="1" applyProtection="1">
      <alignment horizontal="center"/>
    </xf>
    <xf numFmtId="168" fontId="7" fillId="0" borderId="28" xfId="196" applyFont="1" applyBorder="1" applyAlignment="1" applyProtection="1">
      <alignment horizontal="center"/>
    </xf>
    <xf numFmtId="168" fontId="7" fillId="0" borderId="28" xfId="196" quotePrefix="1" applyFont="1" applyBorder="1" applyAlignment="1" applyProtection="1">
      <alignment horizontal="center"/>
    </xf>
    <xf numFmtId="3" fontId="7" fillId="0" borderId="29" xfId="196" applyNumberFormat="1" applyFont="1" applyBorder="1" applyAlignment="1" applyProtection="1">
      <alignment horizontal="center"/>
    </xf>
    <xf numFmtId="0" fontId="55" fillId="0" borderId="24" xfId="0" applyFont="1" applyBorder="1" applyProtection="1"/>
    <xf numFmtId="169" fontId="7" fillId="0" borderId="16" xfId="86" quotePrefix="1" applyNumberFormat="1" applyFont="1" applyBorder="1" applyAlignment="1" applyProtection="1">
      <alignment horizontal="right"/>
    </xf>
    <xf numFmtId="169" fontId="39" fillId="0" borderId="0" xfId="86" applyNumberFormat="1" applyFont="1" applyBorder="1" applyProtection="1"/>
    <xf numFmtId="169" fontId="7" fillId="0" borderId="23" xfId="0" applyNumberFormat="1" applyFont="1" applyBorder="1" applyProtection="1"/>
    <xf numFmtId="0" fontId="57" fillId="0" borderId="30" xfId="86" applyNumberFormat="1" applyFont="1" applyFill="1" applyBorder="1" applyAlignment="1" applyProtection="1">
      <alignment horizontal="left"/>
    </xf>
    <xf numFmtId="169" fontId="7" fillId="0" borderId="31" xfId="86" quotePrefix="1" applyNumberFormat="1" applyFont="1" applyBorder="1" applyAlignment="1" applyProtection="1">
      <alignment horizontal="right"/>
    </xf>
    <xf numFmtId="169" fontId="39" fillId="0" borderId="11" xfId="86" applyNumberFormat="1" applyFont="1" applyBorder="1" applyProtection="1"/>
    <xf numFmtId="169" fontId="7" fillId="0" borderId="17" xfId="0" applyNumberFormat="1" applyFont="1" applyBorder="1" applyProtection="1"/>
    <xf numFmtId="0" fontId="52" fillId="0" borderId="0" xfId="0" applyFont="1" applyAlignment="1" applyProtection="1">
      <alignment horizontal="left"/>
    </xf>
    <xf numFmtId="169" fontId="55" fillId="0" borderId="26" xfId="86" applyNumberFormat="1" applyFont="1" applyBorder="1" applyProtection="1"/>
    <xf numFmtId="0" fontId="7" fillId="0" borderId="18" xfId="0" quotePrefix="1" applyFont="1" applyBorder="1" applyAlignment="1" applyProtection="1">
      <alignment horizontal="right"/>
    </xf>
    <xf numFmtId="169" fontId="39" fillId="0" borderId="6" xfId="86" applyNumberFormat="1" applyFont="1" applyFill="1" applyBorder="1" applyAlignment="1" applyProtection="1">
      <alignment horizontal="left"/>
    </xf>
    <xf numFmtId="169" fontId="39" fillId="0" borderId="19" xfId="86" applyNumberFormat="1" applyFont="1" applyFill="1" applyBorder="1" applyAlignment="1" applyProtection="1">
      <alignment horizontal="left"/>
    </xf>
    <xf numFmtId="169" fontId="55" fillId="0" borderId="0" xfId="0" applyNumberFormat="1" applyFont="1" applyAlignment="1" applyProtection="1">
      <alignment horizontal="left"/>
    </xf>
    <xf numFmtId="0" fontId="7" fillId="0" borderId="20" xfId="0" applyFont="1" applyFill="1" applyBorder="1" applyAlignment="1" applyProtection="1">
      <alignment horizontal="center"/>
    </xf>
    <xf numFmtId="0" fontId="39" fillId="0" borderId="21" xfId="0" applyFont="1" applyFill="1" applyBorder="1" applyAlignment="1" applyProtection="1"/>
    <xf numFmtId="0" fontId="0" fillId="0" borderId="21" xfId="0" applyBorder="1" applyAlignment="1" applyProtection="1"/>
    <xf numFmtId="0" fontId="0" fillId="0" borderId="22" xfId="0" applyBorder="1" applyAlignment="1" applyProtection="1"/>
    <xf numFmtId="0" fontId="0" fillId="0" borderId="0" xfId="0" applyFill="1" applyBorder="1" applyAlignment="1" applyProtection="1"/>
    <xf numFmtId="0" fontId="7" fillId="0" borderId="23" xfId="0" applyFont="1" applyFill="1" applyBorder="1" applyAlignment="1" applyProtection="1">
      <alignment horizontal="right"/>
    </xf>
    <xf numFmtId="169" fontId="7" fillId="0" borderId="23" xfId="86" applyNumberFormat="1" applyFont="1" applyFill="1" applyBorder="1" applyAlignment="1" applyProtection="1">
      <alignment horizontal="right"/>
    </xf>
    <xf numFmtId="0" fontId="7" fillId="0" borderId="19" xfId="0" applyFont="1" applyFill="1" applyBorder="1" applyAlignment="1" applyProtection="1">
      <alignment horizontal="right"/>
    </xf>
    <xf numFmtId="0" fontId="7" fillId="0" borderId="18" xfId="0" applyFont="1" applyBorder="1" applyProtection="1"/>
    <xf numFmtId="0" fontId="7" fillId="0" borderId="6" xfId="0" applyFont="1" applyBorder="1" applyAlignment="1" applyProtection="1">
      <alignment horizontal="center"/>
    </xf>
    <xf numFmtId="0" fontId="0" fillId="0" borderId="6" xfId="0" applyBorder="1" applyProtection="1"/>
    <xf numFmtId="0" fontId="39" fillId="0" borderId="24" xfId="0" applyFont="1" applyBorder="1" applyAlignment="1" applyProtection="1">
      <alignment horizontal="center" wrapText="1"/>
    </xf>
    <xf numFmtId="169" fontId="39" fillId="0" borderId="0" xfId="86" quotePrefix="1" applyNumberFormat="1" applyFont="1" applyBorder="1" applyAlignment="1" applyProtection="1">
      <alignment horizontal="center" wrapText="1"/>
    </xf>
    <xf numFmtId="0" fontId="39" fillId="0" borderId="25" xfId="0" applyFont="1" applyBorder="1" applyAlignment="1" applyProtection="1">
      <alignment horizontal="center" wrapText="1"/>
    </xf>
    <xf numFmtId="0" fontId="39" fillId="0" borderId="6" xfId="0" applyFont="1" applyBorder="1" applyAlignment="1" applyProtection="1">
      <alignment horizontal="center"/>
    </xf>
    <xf numFmtId="169" fontId="7" fillId="0" borderId="0" xfId="0" applyNumberFormat="1" applyFont="1" applyFill="1" applyBorder="1" applyProtection="1"/>
    <xf numFmtId="169" fontId="7" fillId="0" borderId="25" xfId="0" applyNumberFormat="1" applyFont="1" applyFill="1" applyBorder="1" applyProtection="1"/>
    <xf numFmtId="169" fontId="7" fillId="0" borderId="24" xfId="0" applyNumberFormat="1" applyFont="1" applyBorder="1" applyProtection="1"/>
    <xf numFmtId="169" fontId="7" fillId="0" borderId="19" xfId="86" applyNumberFormat="1" applyFont="1" applyFill="1" applyBorder="1" applyProtection="1"/>
    <xf numFmtId="0" fontId="55" fillId="0" borderId="0" xfId="0" applyFont="1" applyProtection="1"/>
    <xf numFmtId="0" fontId="58" fillId="0" borderId="0" xfId="0" applyFont="1" applyFill="1" applyProtection="1"/>
    <xf numFmtId="0" fontId="54" fillId="0" borderId="40" xfId="0" quotePrefix="1" applyFont="1" applyBorder="1" applyAlignment="1">
      <alignment horizontal="right"/>
    </xf>
    <xf numFmtId="10" fontId="54" fillId="0" borderId="40" xfId="0" applyNumberFormat="1" applyFont="1" applyBorder="1"/>
    <xf numFmtId="169" fontId="54" fillId="0" borderId="40" xfId="86" applyNumberFormat="1" applyFont="1" applyFill="1" applyBorder="1" applyProtection="1"/>
    <xf numFmtId="166" fontId="54" fillId="0" borderId="40" xfId="0" applyNumberFormat="1" applyFont="1" applyBorder="1"/>
    <xf numFmtId="41" fontId="54" fillId="0" borderId="16" xfId="0" applyNumberFormat="1" applyFont="1" applyBorder="1"/>
    <xf numFmtId="10" fontId="54" fillId="0" borderId="16" xfId="0" applyNumberFormat="1" applyFont="1" applyBorder="1"/>
    <xf numFmtId="0" fontId="39" fillId="0" borderId="11" xfId="0" applyFont="1" applyBorder="1" applyAlignment="1" applyProtection="1">
      <alignment horizontal="center"/>
    </xf>
    <xf numFmtId="0" fontId="65" fillId="0" borderId="0" xfId="0" applyFont="1" applyFill="1" applyBorder="1" applyAlignment="1" applyProtection="1">
      <alignment horizontal="center" wrapText="1"/>
    </xf>
    <xf numFmtId="49" fontId="46" fillId="0" borderId="0" xfId="0" applyNumberFormat="1" applyFont="1" applyAlignment="1" applyProtection="1">
      <alignment horizontal="center"/>
    </xf>
    <xf numFmtId="0" fontId="46" fillId="0" borderId="0" xfId="0" applyFont="1" applyAlignment="1" applyProtection="1">
      <alignment horizontal="center"/>
    </xf>
    <xf numFmtId="0" fontId="6" fillId="0" borderId="0" xfId="182" quotePrefix="1" applyFont="1" applyBorder="1" applyAlignment="1" applyProtection="1">
      <alignment horizontal="center"/>
    </xf>
    <xf numFmtId="0" fontId="46" fillId="0" borderId="0" xfId="182" applyFont="1" applyBorder="1" applyAlignment="1" applyProtection="1">
      <alignment horizontal="center"/>
    </xf>
    <xf numFmtId="3" fontId="6" fillId="0" borderId="0" xfId="0" quotePrefix="1" applyNumberFormat="1" applyFont="1" applyAlignment="1" applyProtection="1">
      <alignment horizontal="center"/>
    </xf>
    <xf numFmtId="3" fontId="6" fillId="0" borderId="0" xfId="0" applyNumberFormat="1" applyFont="1" applyAlignment="1" applyProtection="1">
      <alignment horizontal="center"/>
    </xf>
    <xf numFmtId="0" fontId="0" fillId="0" borderId="0" xfId="0" applyAlignment="1" applyProtection="1">
      <alignment horizontal="left" vertical="top" wrapText="1"/>
    </xf>
    <xf numFmtId="168" fontId="7" fillId="0" borderId="13" xfId="196" applyFont="1" applyBorder="1" applyAlignment="1" applyProtection="1">
      <alignment wrapText="1"/>
    </xf>
    <xf numFmtId="0" fontId="7" fillId="0" borderId="14" xfId="0" applyFont="1" applyBorder="1" applyAlignment="1" applyProtection="1">
      <alignment wrapText="1"/>
    </xf>
    <xf numFmtId="0" fontId="7" fillId="0" borderId="15" xfId="0" applyFont="1" applyBorder="1" applyAlignment="1" applyProtection="1">
      <alignment wrapText="1"/>
    </xf>
    <xf numFmtId="0" fontId="7" fillId="0" borderId="16" xfId="0" applyFont="1" applyBorder="1" applyAlignment="1" applyProtection="1">
      <alignment wrapText="1"/>
    </xf>
    <xf numFmtId="0" fontId="7" fillId="0" borderId="0" xfId="0" applyFont="1" applyBorder="1" applyAlignment="1" applyProtection="1">
      <alignment wrapText="1"/>
    </xf>
    <xf numFmtId="0" fontId="7" fillId="0" borderId="23" xfId="0" applyFont="1" applyBorder="1" applyAlignment="1" applyProtection="1">
      <alignment wrapText="1"/>
    </xf>
    <xf numFmtId="0" fontId="6" fillId="0" borderId="0" xfId="0" applyFont="1" applyFill="1" applyAlignment="1" applyProtection="1">
      <alignment wrapText="1"/>
    </xf>
    <xf numFmtId="0" fontId="0" fillId="0" borderId="0" xfId="0" applyAlignment="1" applyProtection="1">
      <alignment wrapText="1"/>
    </xf>
    <xf numFmtId="0" fontId="7" fillId="0" borderId="0" xfId="0" applyFont="1" applyFill="1" applyBorder="1" applyAlignment="1" applyProtection="1">
      <alignment wrapText="1"/>
    </xf>
    <xf numFmtId="0" fontId="46" fillId="0" borderId="0" xfId="0" applyNumberFormat="1" applyFont="1" applyAlignment="1" applyProtection="1">
      <alignment horizontal="center"/>
    </xf>
    <xf numFmtId="49" fontId="6" fillId="0" borderId="0" xfId="0" applyNumberFormat="1" applyFont="1" applyAlignment="1" applyProtection="1">
      <alignment horizontal="center"/>
    </xf>
    <xf numFmtId="0" fontId="6" fillId="0" borderId="0" xfId="0" applyNumberFormat="1" applyFont="1" applyAlignment="1" applyProtection="1">
      <alignment horizontal="center"/>
    </xf>
  </cellXfs>
  <cellStyles count="270">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00A" xfId="51" xr:uid="{00000000-0005-0000-0000-000032000000}"/>
    <cellStyle name="C00B" xfId="52" xr:uid="{00000000-0005-0000-0000-000033000000}"/>
    <cellStyle name="C00L" xfId="53" xr:uid="{00000000-0005-0000-0000-000034000000}"/>
    <cellStyle name="C01A" xfId="54" xr:uid="{00000000-0005-0000-0000-000035000000}"/>
    <cellStyle name="C01B" xfId="55" xr:uid="{00000000-0005-0000-0000-000036000000}"/>
    <cellStyle name="C01H" xfId="56" xr:uid="{00000000-0005-0000-0000-000037000000}"/>
    <cellStyle name="C01L" xfId="57" xr:uid="{00000000-0005-0000-0000-000038000000}"/>
    <cellStyle name="C02A" xfId="58" xr:uid="{00000000-0005-0000-0000-000039000000}"/>
    <cellStyle name="C02B" xfId="59" xr:uid="{00000000-0005-0000-0000-00003A000000}"/>
    <cellStyle name="C02H" xfId="60" xr:uid="{00000000-0005-0000-0000-00003B000000}"/>
    <cellStyle name="C02L" xfId="61" xr:uid="{00000000-0005-0000-0000-00003C000000}"/>
    <cellStyle name="C03A" xfId="62" xr:uid="{00000000-0005-0000-0000-00003D000000}"/>
    <cellStyle name="C03B" xfId="63" xr:uid="{00000000-0005-0000-0000-00003E000000}"/>
    <cellStyle name="C03H" xfId="64" xr:uid="{00000000-0005-0000-0000-00003F000000}"/>
    <cellStyle name="C03L" xfId="65" xr:uid="{00000000-0005-0000-0000-000040000000}"/>
    <cellStyle name="C04A" xfId="66" xr:uid="{00000000-0005-0000-0000-000041000000}"/>
    <cellStyle name="C04B" xfId="67" xr:uid="{00000000-0005-0000-0000-000042000000}"/>
    <cellStyle name="C04H" xfId="68" xr:uid="{00000000-0005-0000-0000-000043000000}"/>
    <cellStyle name="C04L" xfId="69" xr:uid="{00000000-0005-0000-0000-000044000000}"/>
    <cellStyle name="C05A" xfId="70" xr:uid="{00000000-0005-0000-0000-000045000000}"/>
    <cellStyle name="C05B" xfId="71" xr:uid="{00000000-0005-0000-0000-000046000000}"/>
    <cellStyle name="C05H" xfId="72" xr:uid="{00000000-0005-0000-0000-000047000000}"/>
    <cellStyle name="C05L" xfId="73" xr:uid="{00000000-0005-0000-0000-000048000000}"/>
    <cellStyle name="C06A" xfId="74" xr:uid="{00000000-0005-0000-0000-000049000000}"/>
    <cellStyle name="C06B" xfId="75" xr:uid="{00000000-0005-0000-0000-00004A000000}"/>
    <cellStyle name="C06H" xfId="76" xr:uid="{00000000-0005-0000-0000-00004B000000}"/>
    <cellStyle name="C06L" xfId="77" xr:uid="{00000000-0005-0000-0000-00004C000000}"/>
    <cellStyle name="C07A" xfId="78" xr:uid="{00000000-0005-0000-0000-00004D000000}"/>
    <cellStyle name="C07B" xfId="79" xr:uid="{00000000-0005-0000-0000-00004E000000}"/>
    <cellStyle name="C07H" xfId="80" xr:uid="{00000000-0005-0000-0000-00004F000000}"/>
    <cellStyle name="C07L" xfId="81" xr:uid="{00000000-0005-0000-0000-000050000000}"/>
    <cellStyle name="Calculation" xfId="82" builtinId="22" customBuiltin="1"/>
    <cellStyle name="Calculation 2" xfId="83" xr:uid="{00000000-0005-0000-0000-000052000000}"/>
    <cellStyle name="Check Cell" xfId="84" builtinId="23" customBuiltin="1"/>
    <cellStyle name="Check Cell 2" xfId="85" xr:uid="{00000000-0005-0000-0000-000054000000}"/>
    <cellStyle name="Comma" xfId="86" builtinId="3"/>
    <cellStyle name="Comma 2" xfId="87" xr:uid="{00000000-0005-0000-0000-000056000000}"/>
    <cellStyle name="Comma 2 2" xfId="88" xr:uid="{00000000-0005-0000-0000-000057000000}"/>
    <cellStyle name="Comma 3" xfId="89" xr:uid="{00000000-0005-0000-0000-000058000000}"/>
    <cellStyle name="Comma 3 2" xfId="90" xr:uid="{00000000-0005-0000-0000-000059000000}"/>
    <cellStyle name="Comma 3 3" xfId="91" xr:uid="{00000000-0005-0000-0000-00005A000000}"/>
    <cellStyle name="Comma 3 3 2" xfId="92" xr:uid="{00000000-0005-0000-0000-00005B000000}"/>
    <cellStyle name="Comma 3 4" xfId="93" xr:uid="{00000000-0005-0000-0000-00005C000000}"/>
    <cellStyle name="Comma 3 5" xfId="94" xr:uid="{00000000-0005-0000-0000-00005D000000}"/>
    <cellStyle name="Comma 3 6" xfId="95" xr:uid="{00000000-0005-0000-0000-00005E000000}"/>
    <cellStyle name="Comma 4" xfId="96" xr:uid="{00000000-0005-0000-0000-00005F000000}"/>
    <cellStyle name="Comma 4 2" xfId="97" xr:uid="{00000000-0005-0000-0000-000060000000}"/>
    <cellStyle name="Comma 4 3" xfId="98" xr:uid="{00000000-0005-0000-0000-000061000000}"/>
    <cellStyle name="Comma 5" xfId="99" xr:uid="{00000000-0005-0000-0000-000062000000}"/>
    <cellStyle name="Comma 5 2" xfId="100" xr:uid="{00000000-0005-0000-0000-000063000000}"/>
    <cellStyle name="Comma 6" xfId="101" xr:uid="{00000000-0005-0000-0000-000064000000}"/>
    <cellStyle name="Comma 7" xfId="102" xr:uid="{00000000-0005-0000-0000-000065000000}"/>
    <cellStyle name="Comma 8" xfId="103" xr:uid="{00000000-0005-0000-0000-000066000000}"/>
    <cellStyle name="Comma0" xfId="104" xr:uid="{00000000-0005-0000-0000-000067000000}"/>
    <cellStyle name="Comma0 2" xfId="105" xr:uid="{00000000-0005-0000-0000-000068000000}"/>
    <cellStyle name="Comma0 2 2" xfId="106" xr:uid="{00000000-0005-0000-0000-000069000000}"/>
    <cellStyle name="Comma0 3" xfId="107" xr:uid="{00000000-0005-0000-0000-00006A000000}"/>
    <cellStyle name="Currency" xfId="108" builtinId="4"/>
    <cellStyle name="Currency 2" xfId="109" xr:uid="{00000000-0005-0000-0000-00006C000000}"/>
    <cellStyle name="Currency 2 2" xfId="110" xr:uid="{00000000-0005-0000-0000-00006D000000}"/>
    <cellStyle name="Currency 2 2 2" xfId="111" xr:uid="{00000000-0005-0000-0000-00006E000000}"/>
    <cellStyle name="Currency 3" xfId="112" xr:uid="{00000000-0005-0000-0000-00006F000000}"/>
    <cellStyle name="Currency 3 2" xfId="113" xr:uid="{00000000-0005-0000-0000-000070000000}"/>
    <cellStyle name="Currency 3 3" xfId="114" xr:uid="{00000000-0005-0000-0000-000071000000}"/>
    <cellStyle name="Currency 3 3 2" xfId="115" xr:uid="{00000000-0005-0000-0000-000072000000}"/>
    <cellStyle name="Currency 3 4" xfId="116" xr:uid="{00000000-0005-0000-0000-000073000000}"/>
    <cellStyle name="Currency 3 5" xfId="117" xr:uid="{00000000-0005-0000-0000-000074000000}"/>
    <cellStyle name="Currency 3 6" xfId="118" xr:uid="{00000000-0005-0000-0000-000075000000}"/>
    <cellStyle name="Currency 4" xfId="119" xr:uid="{00000000-0005-0000-0000-000076000000}"/>
    <cellStyle name="Currency 4 2" xfId="120" xr:uid="{00000000-0005-0000-0000-000077000000}"/>
    <cellStyle name="Currency 4 2 2" xfId="121" xr:uid="{00000000-0005-0000-0000-000078000000}"/>
    <cellStyle name="Currency 5" xfId="122" xr:uid="{00000000-0005-0000-0000-000079000000}"/>
    <cellStyle name="Currency 5 2" xfId="123" xr:uid="{00000000-0005-0000-0000-00007A000000}"/>
    <cellStyle name="Currency 6" xfId="124" xr:uid="{00000000-0005-0000-0000-00007B000000}"/>
    <cellStyle name="Currency 6 2" xfId="125" xr:uid="{00000000-0005-0000-0000-00007C000000}"/>
    <cellStyle name="Currency 6 3" xfId="126" xr:uid="{00000000-0005-0000-0000-00007D000000}"/>
    <cellStyle name="Currency 6 4" xfId="127" xr:uid="{00000000-0005-0000-0000-00007E000000}"/>
    <cellStyle name="Currency 7" xfId="128" xr:uid="{00000000-0005-0000-0000-00007F000000}"/>
    <cellStyle name="Currency0" xfId="129" xr:uid="{00000000-0005-0000-0000-000080000000}"/>
    <cellStyle name="Currency0 2" xfId="130" xr:uid="{00000000-0005-0000-0000-000081000000}"/>
    <cellStyle name="Currency0 2 2" xfId="131" xr:uid="{00000000-0005-0000-0000-000082000000}"/>
    <cellStyle name="Currency0 3" xfId="132" xr:uid="{00000000-0005-0000-0000-000083000000}"/>
    <cellStyle name="Date" xfId="133" xr:uid="{00000000-0005-0000-0000-000084000000}"/>
    <cellStyle name="Date 2" xfId="134" xr:uid="{00000000-0005-0000-0000-000085000000}"/>
    <cellStyle name="Date 2 2" xfId="135" xr:uid="{00000000-0005-0000-0000-000086000000}"/>
    <cellStyle name="Date 3" xfId="136" xr:uid="{00000000-0005-0000-0000-000087000000}"/>
    <cellStyle name="Explanatory Text" xfId="137" builtinId="53" customBuiltin="1"/>
    <cellStyle name="Explanatory Text 2" xfId="138" xr:uid="{00000000-0005-0000-0000-000089000000}"/>
    <cellStyle name="Fixed" xfId="139" xr:uid="{00000000-0005-0000-0000-00008A000000}"/>
    <cellStyle name="Fixed 2" xfId="140" xr:uid="{00000000-0005-0000-0000-00008B000000}"/>
    <cellStyle name="Fixed 2 2" xfId="141" xr:uid="{00000000-0005-0000-0000-00008C000000}"/>
    <cellStyle name="Fixed 3" xfId="142" xr:uid="{00000000-0005-0000-0000-00008D000000}"/>
    <cellStyle name="Good" xfId="143" builtinId="26" customBuiltin="1"/>
    <cellStyle name="Good 2" xfId="144" xr:uid="{00000000-0005-0000-0000-00008F000000}"/>
    <cellStyle name="Heading 1" xfId="145" builtinId="16" customBuiltin="1"/>
    <cellStyle name="Heading 1 2" xfId="146" xr:uid="{00000000-0005-0000-0000-000091000000}"/>
    <cellStyle name="Heading 1 3" xfId="147" xr:uid="{00000000-0005-0000-0000-000092000000}"/>
    <cellStyle name="Heading 1 3 2" xfId="148" xr:uid="{00000000-0005-0000-0000-000093000000}"/>
    <cellStyle name="Heading 2" xfId="149" builtinId="17" customBuiltin="1"/>
    <cellStyle name="Heading 2 2" xfId="150" xr:uid="{00000000-0005-0000-0000-000095000000}"/>
    <cellStyle name="Heading 2 3" xfId="151" xr:uid="{00000000-0005-0000-0000-000096000000}"/>
    <cellStyle name="Heading 2 3 2" xfId="152" xr:uid="{00000000-0005-0000-0000-000097000000}"/>
    <cellStyle name="Heading 3" xfId="153" builtinId="18" customBuiltin="1"/>
    <cellStyle name="Heading 3 2" xfId="154" xr:uid="{00000000-0005-0000-0000-000099000000}"/>
    <cellStyle name="Heading 4" xfId="155" builtinId="19" customBuiltin="1"/>
    <cellStyle name="Heading 4 2" xfId="156" xr:uid="{00000000-0005-0000-0000-00009B000000}"/>
    <cellStyle name="Heading1" xfId="157" xr:uid="{00000000-0005-0000-0000-00009C000000}"/>
    <cellStyle name="Heading2" xfId="158" xr:uid="{00000000-0005-0000-0000-00009D000000}"/>
    <cellStyle name="Input" xfId="159" builtinId="20" customBuiltin="1"/>
    <cellStyle name="Input 2" xfId="160" xr:uid="{00000000-0005-0000-0000-00009F000000}"/>
    <cellStyle name="Linked Cell" xfId="161" builtinId="24" customBuiltin="1"/>
    <cellStyle name="Linked Cell 2" xfId="162" xr:uid="{00000000-0005-0000-0000-0000A1000000}"/>
    <cellStyle name="M" xfId="163" xr:uid="{00000000-0005-0000-0000-0000A2000000}"/>
    <cellStyle name="M 2" xfId="164" xr:uid="{00000000-0005-0000-0000-0000A3000000}"/>
    <cellStyle name="M 2 2" xfId="165" xr:uid="{00000000-0005-0000-0000-0000A4000000}"/>
    <cellStyle name="M 2 2 2" xfId="166" xr:uid="{00000000-0005-0000-0000-0000A5000000}"/>
    <cellStyle name="M 3" xfId="167" xr:uid="{00000000-0005-0000-0000-0000A6000000}"/>
    <cellStyle name="M 3 2" xfId="168" xr:uid="{00000000-0005-0000-0000-0000A7000000}"/>
    <cellStyle name="M 3 2 2" xfId="169" xr:uid="{00000000-0005-0000-0000-0000A8000000}"/>
    <cellStyle name="M 4" xfId="170" xr:uid="{00000000-0005-0000-0000-0000A9000000}"/>
    <cellStyle name="M 5" xfId="171" xr:uid="{00000000-0005-0000-0000-0000AA000000}"/>
    <cellStyle name="M 5 2" xfId="172" xr:uid="{00000000-0005-0000-0000-0000AB000000}"/>
    <cellStyle name="M 6" xfId="173" xr:uid="{00000000-0005-0000-0000-0000AC000000}"/>
    <cellStyle name="M 6 2" xfId="174" xr:uid="{00000000-0005-0000-0000-0000AD000000}"/>
    <cellStyle name="M 7" xfId="175" xr:uid="{00000000-0005-0000-0000-0000AE000000}"/>
    <cellStyle name="Neutral" xfId="176" builtinId="28" customBuiltin="1"/>
    <cellStyle name="Neutral 2" xfId="177" xr:uid="{00000000-0005-0000-0000-0000B0000000}"/>
    <cellStyle name="Normal" xfId="0" builtinId="0"/>
    <cellStyle name="Normal 12" xfId="178" xr:uid="{00000000-0005-0000-0000-0000B2000000}"/>
    <cellStyle name="Normal 2" xfId="179" xr:uid="{00000000-0005-0000-0000-0000B3000000}"/>
    <cellStyle name="Normal 2 2" xfId="180" xr:uid="{00000000-0005-0000-0000-0000B4000000}"/>
    <cellStyle name="Normal 3" xfId="181" xr:uid="{00000000-0005-0000-0000-0000B5000000}"/>
    <cellStyle name="Normal 3 2" xfId="182" xr:uid="{00000000-0005-0000-0000-0000B6000000}"/>
    <cellStyle name="Normal 3 3" xfId="183" xr:uid="{00000000-0005-0000-0000-0000B7000000}"/>
    <cellStyle name="Normal 3_OPCo Period I PJM  Formula Rate" xfId="184" xr:uid="{00000000-0005-0000-0000-0000B8000000}"/>
    <cellStyle name="Normal 4" xfId="185" xr:uid="{00000000-0005-0000-0000-0000B9000000}"/>
    <cellStyle name="Normal 4 2" xfId="186" xr:uid="{00000000-0005-0000-0000-0000BA000000}"/>
    <cellStyle name="Normal 4 3" xfId="187" xr:uid="{00000000-0005-0000-0000-0000BB000000}"/>
    <cellStyle name="Normal 4 3 2" xfId="188" xr:uid="{00000000-0005-0000-0000-0000BC000000}"/>
    <cellStyle name="Normal 4 4" xfId="189" xr:uid="{00000000-0005-0000-0000-0000BD000000}"/>
    <cellStyle name="Normal 4 5" xfId="190" xr:uid="{00000000-0005-0000-0000-0000BE000000}"/>
    <cellStyle name="Normal 4 5 2" xfId="191" xr:uid="{00000000-0005-0000-0000-0000BF000000}"/>
    <cellStyle name="Normal 4 5 3" xfId="192" xr:uid="{00000000-0005-0000-0000-0000C0000000}"/>
    <cellStyle name="Normal 4 6" xfId="193" xr:uid="{00000000-0005-0000-0000-0000C1000000}"/>
    <cellStyle name="Normal 4_PBOP Exhibit 1" xfId="194" xr:uid="{00000000-0005-0000-0000-0000C2000000}"/>
    <cellStyle name="Normal 5" xfId="195" xr:uid="{00000000-0005-0000-0000-0000C3000000}"/>
    <cellStyle name="Normal_FN1 Ratebase Draft SPP template (6-11-04) v2" xfId="196" xr:uid="{00000000-0005-0000-0000-0000C4000000}"/>
    <cellStyle name="Note" xfId="197" builtinId="10" customBuiltin="1"/>
    <cellStyle name="Note 2" xfId="198" xr:uid="{00000000-0005-0000-0000-0000C6000000}"/>
    <cellStyle name="Output" xfId="199" builtinId="21" customBuiltin="1"/>
    <cellStyle name="Output 2" xfId="200" xr:uid="{00000000-0005-0000-0000-0000C8000000}"/>
    <cellStyle name="Percent" xfId="201" builtinId="5"/>
    <cellStyle name="Percent 2" xfId="202" xr:uid="{00000000-0005-0000-0000-0000CA000000}"/>
    <cellStyle name="Percent 2 2" xfId="203" xr:uid="{00000000-0005-0000-0000-0000CB000000}"/>
    <cellStyle name="Percent 2 2 2" xfId="204" xr:uid="{00000000-0005-0000-0000-0000CC000000}"/>
    <cellStyle name="Percent 3" xfId="205" xr:uid="{00000000-0005-0000-0000-0000CD000000}"/>
    <cellStyle name="Percent 3 2" xfId="206" xr:uid="{00000000-0005-0000-0000-0000CE000000}"/>
    <cellStyle name="Percent 3 3" xfId="207" xr:uid="{00000000-0005-0000-0000-0000CF000000}"/>
    <cellStyle name="Percent 3 3 2" xfId="208" xr:uid="{00000000-0005-0000-0000-0000D0000000}"/>
    <cellStyle name="Percent 3 4" xfId="209" xr:uid="{00000000-0005-0000-0000-0000D1000000}"/>
    <cellStyle name="Percent 3 5" xfId="210" xr:uid="{00000000-0005-0000-0000-0000D2000000}"/>
    <cellStyle name="Percent 3 6" xfId="211" xr:uid="{00000000-0005-0000-0000-0000D3000000}"/>
    <cellStyle name="Percent 4" xfId="212" xr:uid="{00000000-0005-0000-0000-0000D4000000}"/>
    <cellStyle name="Percent 4 2" xfId="213" xr:uid="{00000000-0005-0000-0000-0000D5000000}"/>
    <cellStyle name="Percent 4 3" xfId="214" xr:uid="{00000000-0005-0000-0000-0000D6000000}"/>
    <cellStyle name="Percent 5" xfId="215" xr:uid="{00000000-0005-0000-0000-0000D7000000}"/>
    <cellStyle name="Percent 5 2" xfId="216" xr:uid="{00000000-0005-0000-0000-0000D8000000}"/>
    <cellStyle name="Percent 5 3" xfId="217" xr:uid="{00000000-0005-0000-0000-0000D9000000}"/>
    <cellStyle name="Percent 6" xfId="218" xr:uid="{00000000-0005-0000-0000-0000DA000000}"/>
    <cellStyle name="Percent 7" xfId="219" xr:uid="{00000000-0005-0000-0000-0000DB000000}"/>
    <cellStyle name="Percent 8" xfId="220" xr:uid="{00000000-0005-0000-0000-0000DC000000}"/>
    <cellStyle name="PSChar" xfId="221" xr:uid="{00000000-0005-0000-0000-0000DD000000}"/>
    <cellStyle name="PSChar 2" xfId="222" xr:uid="{00000000-0005-0000-0000-0000DE000000}"/>
    <cellStyle name="PSChar 2 2" xfId="223" xr:uid="{00000000-0005-0000-0000-0000DF000000}"/>
    <cellStyle name="PSDate" xfId="224" xr:uid="{00000000-0005-0000-0000-0000E0000000}"/>
    <cellStyle name="PSDec" xfId="225" xr:uid="{00000000-0005-0000-0000-0000E1000000}"/>
    <cellStyle name="PSdesc" xfId="226" xr:uid="{00000000-0005-0000-0000-0000E2000000}"/>
    <cellStyle name="PSHeading" xfId="227" xr:uid="{00000000-0005-0000-0000-0000E3000000}"/>
    <cellStyle name="PSInt" xfId="228" xr:uid="{00000000-0005-0000-0000-0000E4000000}"/>
    <cellStyle name="PSSpacer" xfId="229" xr:uid="{00000000-0005-0000-0000-0000E5000000}"/>
    <cellStyle name="PStest" xfId="230" xr:uid="{00000000-0005-0000-0000-0000E6000000}"/>
    <cellStyle name="R00A" xfId="231" xr:uid="{00000000-0005-0000-0000-0000E7000000}"/>
    <cellStyle name="R00B" xfId="232" xr:uid="{00000000-0005-0000-0000-0000E8000000}"/>
    <cellStyle name="R00L" xfId="233" xr:uid="{00000000-0005-0000-0000-0000E9000000}"/>
    <cellStyle name="R01A" xfId="234" xr:uid="{00000000-0005-0000-0000-0000EA000000}"/>
    <cellStyle name="R01B" xfId="235" xr:uid="{00000000-0005-0000-0000-0000EB000000}"/>
    <cellStyle name="R01H" xfId="236" xr:uid="{00000000-0005-0000-0000-0000EC000000}"/>
    <cellStyle name="R01L" xfId="237" xr:uid="{00000000-0005-0000-0000-0000ED000000}"/>
    <cellStyle name="R02A" xfId="238" xr:uid="{00000000-0005-0000-0000-0000EE000000}"/>
    <cellStyle name="R02B" xfId="239" xr:uid="{00000000-0005-0000-0000-0000EF000000}"/>
    <cellStyle name="R02H" xfId="240" xr:uid="{00000000-0005-0000-0000-0000F0000000}"/>
    <cellStyle name="R02L" xfId="241" xr:uid="{00000000-0005-0000-0000-0000F1000000}"/>
    <cellStyle name="R03A" xfId="242" xr:uid="{00000000-0005-0000-0000-0000F2000000}"/>
    <cellStyle name="R03B" xfId="243" xr:uid="{00000000-0005-0000-0000-0000F3000000}"/>
    <cellStyle name="R03H" xfId="244" xr:uid="{00000000-0005-0000-0000-0000F4000000}"/>
    <cellStyle name="R03L" xfId="245" xr:uid="{00000000-0005-0000-0000-0000F5000000}"/>
    <cellStyle name="R04A" xfId="246" xr:uid="{00000000-0005-0000-0000-0000F6000000}"/>
    <cellStyle name="R04B" xfId="247" xr:uid="{00000000-0005-0000-0000-0000F7000000}"/>
    <cellStyle name="R04H" xfId="248" xr:uid="{00000000-0005-0000-0000-0000F8000000}"/>
    <cellStyle name="R04L" xfId="249" xr:uid="{00000000-0005-0000-0000-0000F9000000}"/>
    <cellStyle name="R05A" xfId="250" xr:uid="{00000000-0005-0000-0000-0000FA000000}"/>
    <cellStyle name="R05B" xfId="251" xr:uid="{00000000-0005-0000-0000-0000FB000000}"/>
    <cellStyle name="R05H" xfId="252" xr:uid="{00000000-0005-0000-0000-0000FC000000}"/>
    <cellStyle name="R05L" xfId="253" xr:uid="{00000000-0005-0000-0000-0000FD000000}"/>
    <cellStyle name="R06A" xfId="254" xr:uid="{00000000-0005-0000-0000-0000FE000000}"/>
    <cellStyle name="R06B" xfId="255" xr:uid="{00000000-0005-0000-0000-0000FF000000}"/>
    <cellStyle name="R06H" xfId="256" xr:uid="{00000000-0005-0000-0000-000000010000}"/>
    <cellStyle name="R06L" xfId="257" xr:uid="{00000000-0005-0000-0000-000001010000}"/>
    <cellStyle name="R07A" xfId="258" xr:uid="{00000000-0005-0000-0000-000002010000}"/>
    <cellStyle name="R07B" xfId="259" xr:uid="{00000000-0005-0000-0000-000003010000}"/>
    <cellStyle name="R07H" xfId="260" xr:uid="{00000000-0005-0000-0000-000004010000}"/>
    <cellStyle name="R07L" xfId="261" xr:uid="{00000000-0005-0000-0000-000005010000}"/>
    <cellStyle name="Title" xfId="262" builtinId="15" customBuiltin="1"/>
    <cellStyle name="Title 2" xfId="263" xr:uid="{00000000-0005-0000-0000-000007010000}"/>
    <cellStyle name="Total" xfId="264" builtinId="25" customBuiltin="1"/>
    <cellStyle name="Total 2" xfId="265" xr:uid="{00000000-0005-0000-0000-000009010000}"/>
    <cellStyle name="Total 3" xfId="266" xr:uid="{00000000-0005-0000-0000-00000A010000}"/>
    <cellStyle name="Total 3 2" xfId="267" xr:uid="{00000000-0005-0000-0000-00000B010000}"/>
    <cellStyle name="Warning Text" xfId="268" builtinId="11" customBuiltin="1"/>
    <cellStyle name="Warning Text 2" xfId="269" xr:uid="{00000000-0005-0000-0000-00000D010000}"/>
  </cellStyles>
  <dxfs count="4">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drawing1.xml><?xml version="1.0" encoding="utf-8"?>
<xdr:wsDr xmlns:xdr="http://schemas.openxmlformats.org/drawingml/2006/spreadsheetDrawing" xmlns:a="http://schemas.openxmlformats.org/drawingml/2006/main">
  <xdr:twoCellAnchor editAs="oneCell">
    <xdr:from>
      <xdr:col>4</xdr:col>
      <xdr:colOff>428625</xdr:colOff>
      <xdr:row>28</xdr:row>
      <xdr:rowOff>114300</xdr:rowOff>
    </xdr:from>
    <xdr:to>
      <xdr:col>4</xdr:col>
      <xdr:colOff>501650</xdr:colOff>
      <xdr:row>29</xdr:row>
      <xdr:rowOff>152400</xdr:rowOff>
    </xdr:to>
    <xdr:sp macro="" textlink="">
      <xdr:nvSpPr>
        <xdr:cNvPr id="1254" name="Text Box 1">
          <a:extLst>
            <a:ext uri="{FF2B5EF4-FFF2-40B4-BE49-F238E27FC236}">
              <a16:creationId xmlns:a16="http://schemas.microsoft.com/office/drawing/2014/main" id="{00000000-0008-0000-0100-0000E6040000}"/>
            </a:ext>
          </a:extLst>
        </xdr:cNvPr>
        <xdr:cNvSpPr txBox="1">
          <a:spLocks noChangeArrowheads="1"/>
        </xdr:cNvSpPr>
      </xdr:nvSpPr>
      <xdr:spPr bwMode="auto">
        <a:xfrm>
          <a:off x="3924300" y="5181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419100</xdr:colOff>
      <xdr:row>0</xdr:row>
      <xdr:rowOff>0</xdr:rowOff>
    </xdr:from>
    <xdr:to>
      <xdr:col>4</xdr:col>
      <xdr:colOff>504825</xdr:colOff>
      <xdr:row>0</xdr:row>
      <xdr:rowOff>209550</xdr:rowOff>
    </xdr:to>
    <xdr:sp macro="" textlink="">
      <xdr:nvSpPr>
        <xdr:cNvPr id="2255" name="Text Box 1">
          <a:extLst>
            <a:ext uri="{FF2B5EF4-FFF2-40B4-BE49-F238E27FC236}">
              <a16:creationId xmlns:a16="http://schemas.microsoft.com/office/drawing/2014/main" id="{00000000-0008-0000-0300-0000CF080000}"/>
            </a:ext>
          </a:extLst>
        </xdr:cNvPr>
        <xdr:cNvSpPr txBox="1">
          <a:spLocks noChangeArrowheads="1"/>
        </xdr:cNvSpPr>
      </xdr:nvSpPr>
      <xdr:spPr bwMode="auto">
        <a:xfrm>
          <a:off x="3914775" y="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409575</xdr:colOff>
      <xdr:row>0</xdr:row>
      <xdr:rowOff>0</xdr:rowOff>
    </xdr:from>
    <xdr:to>
      <xdr:col>4</xdr:col>
      <xdr:colOff>523875</xdr:colOff>
      <xdr:row>0</xdr:row>
      <xdr:rowOff>238125</xdr:rowOff>
    </xdr:to>
    <xdr:sp macro="" textlink="">
      <xdr:nvSpPr>
        <xdr:cNvPr id="12493" name="Text Box 1">
          <a:extLst>
            <a:ext uri="{FF2B5EF4-FFF2-40B4-BE49-F238E27FC236}">
              <a16:creationId xmlns:a16="http://schemas.microsoft.com/office/drawing/2014/main" id="{00000000-0008-0000-0400-0000CD300000}"/>
            </a:ext>
          </a:extLst>
        </xdr:cNvPr>
        <xdr:cNvSpPr txBox="1">
          <a:spLocks noChangeArrowheads="1"/>
        </xdr:cNvSpPr>
      </xdr:nvSpPr>
      <xdr:spPr bwMode="auto">
        <a:xfrm>
          <a:off x="3905250" y="0"/>
          <a:ext cx="1143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44"/>
  <sheetViews>
    <sheetView tabSelected="1" topLeftCell="L1" zoomScaleNormal="100" zoomScaleSheetLayoutView="75" workbookViewId="0">
      <selection activeCell="V1" sqref="V1"/>
    </sheetView>
  </sheetViews>
  <sheetFormatPr defaultColWidth="8.7265625" defaultRowHeight="12.5"/>
  <cols>
    <col min="1" max="1" width="9.81640625" style="151" customWidth="1"/>
    <col min="2" max="2" width="7" style="151" bestFit="1" customWidth="1"/>
    <col min="3" max="3" width="43.1796875" style="151" customWidth="1"/>
    <col min="4" max="4" width="11.7265625" style="151" customWidth="1"/>
    <col min="5" max="5" width="11.81640625" style="151" customWidth="1"/>
    <col min="6" max="6" width="13.1796875" style="151" customWidth="1"/>
    <col min="7" max="7" width="14.453125" style="151" customWidth="1"/>
    <col min="8" max="8" width="2.81640625" style="151" customWidth="1"/>
    <col min="9" max="9" width="14" style="151" customWidth="1"/>
    <col min="10" max="10" width="13.26953125" style="151" customWidth="1"/>
    <col min="11" max="11" width="11.7265625" style="151" customWidth="1"/>
    <col min="12" max="12" width="16.1796875" style="151" customWidth="1"/>
    <col min="13" max="13" width="2.453125" style="151" customWidth="1"/>
    <col min="14" max="14" width="6.1796875" style="151" customWidth="1"/>
    <col min="15" max="15" width="8.1796875" style="151" customWidth="1"/>
    <col min="16" max="17" width="10.7265625" style="151" customWidth="1"/>
    <col min="18" max="18" width="18.7265625" style="151" customWidth="1"/>
    <col min="19" max="19" width="2.453125" style="151" customWidth="1"/>
    <col min="20" max="20" width="14.26953125" style="151" customWidth="1"/>
    <col min="21" max="21" width="8.7265625" style="151"/>
    <col min="22" max="22" width="13.81640625" style="151" customWidth="1"/>
    <col min="23" max="16384" width="8.7265625" style="151"/>
  </cols>
  <sheetData>
    <row r="1" spans="1:22" ht="15.5">
      <c r="H1" s="152" t="s">
        <v>139</v>
      </c>
      <c r="U1" s="151">
        <v>2024</v>
      </c>
      <c r="V1" s="159"/>
    </row>
    <row r="2" spans="1:22" ht="15.5">
      <c r="H2" s="153" t="s">
        <v>162</v>
      </c>
    </row>
    <row r="3" spans="1:22" ht="15.5">
      <c r="H3" s="154" t="str">
        <f>"For Calendar Year "&amp;U1&amp;" and Projected Year "&amp;U1</f>
        <v>For Calendar Year 2024 and Projected Year 2024</v>
      </c>
    </row>
    <row r="4" spans="1:22" ht="15.5">
      <c r="H4" s="155"/>
    </row>
    <row r="5" spans="1:22" ht="15.5">
      <c r="H5" s="156" t="s">
        <v>140</v>
      </c>
    </row>
    <row r="7" spans="1:22" ht="18">
      <c r="C7" s="157"/>
      <c r="E7" s="157"/>
      <c r="F7" s="157"/>
      <c r="G7" s="157"/>
      <c r="H7" s="158" t="s">
        <v>189</v>
      </c>
      <c r="I7" s="157"/>
      <c r="J7" s="157"/>
      <c r="K7" s="157"/>
      <c r="L7" s="157"/>
    </row>
    <row r="8" spans="1:22">
      <c r="D8" s="159"/>
    </row>
    <row r="9" spans="1:22">
      <c r="A9" s="151" t="str">
        <f>"Note: Some project's final trued-up cost may not meet SPP's $100,000 threshold for socialization.  In that case a true-up of the pirior year ARR will be made in columns "&amp;I12&amp;" through "&amp;Q12&amp;", but no projected ARR will be shown in columns "&amp;E12&amp;" through "&amp;LEFT(G12,3)&amp;" for the current year."</f>
        <v>Note: Some project's final trued-up cost may not meet SPP's $100,000 threshold for socialization.  In that case a true-up of the pirior year ARR will be made in columns (H) through (O), but no projected ARR will be shown in columns (E) through (G) for the current year.</v>
      </c>
    </row>
    <row r="12" spans="1:22" s="163" customFormat="1" ht="22.5" customHeight="1">
      <c r="A12" s="160" t="s">
        <v>141</v>
      </c>
      <c r="B12" s="160" t="s">
        <v>142</v>
      </c>
      <c r="C12" s="161" t="s">
        <v>143</v>
      </c>
      <c r="D12" s="160" t="s">
        <v>144</v>
      </c>
      <c r="E12" s="160" t="s">
        <v>145</v>
      </c>
      <c r="F12" s="160" t="s">
        <v>146</v>
      </c>
      <c r="G12" s="160" t="str">
        <f>"(G) = "&amp;E12&amp;" + "&amp;F12</f>
        <v>(G) = (E) + (F)</v>
      </c>
      <c r="H12" s="160"/>
      <c r="I12" s="160" t="s">
        <v>147</v>
      </c>
      <c r="J12" s="160" t="s">
        <v>148</v>
      </c>
      <c r="K12" s="162" t="s">
        <v>171</v>
      </c>
      <c r="L12" s="160" t="str">
        <f>"(K) = "&amp;J12&amp;" - "&amp;K12</f>
        <v>(K) = (I) - (J)</v>
      </c>
      <c r="M12" s="160"/>
      <c r="N12" s="160" t="s">
        <v>172</v>
      </c>
      <c r="O12" s="160" t="s">
        <v>149</v>
      </c>
      <c r="P12" s="160" t="str">
        <f>"(N) = "&amp;N12&amp;"-"&amp;O12</f>
        <v>(N) = (L)-(M)</v>
      </c>
      <c r="Q12" s="160" t="s">
        <v>173</v>
      </c>
      <c r="R12" s="160" t="str">
        <f>"(P) = "&amp;I12&amp;"+"&amp;LEFT(L12,3)&amp;"+"&amp;LEFT(P12,3)&amp;"+"&amp;Q12</f>
        <v>(P) = (H)+(K)+(N)+(O)</v>
      </c>
      <c r="S12" s="160"/>
      <c r="T12" s="160" t="str">
        <f>"(Q) = "&amp;LEFT(G12,3)&amp;" + "&amp;LEFT(R12,3)</f>
        <v>(Q) = (G) + (P)</v>
      </c>
      <c r="U12" s="160"/>
    </row>
    <row r="13" spans="1:22" ht="16.5" customHeight="1">
      <c r="A13" s="164"/>
      <c r="B13" s="164"/>
      <c r="C13" s="164"/>
      <c r="D13" s="164"/>
      <c r="E13" s="535" t="str">
        <f>"Projected ARR For "&amp;U1&amp;" From WS-F"</f>
        <v>Projected ARR For 2024 From WS-F</v>
      </c>
      <c r="F13" s="535"/>
      <c r="G13" s="535"/>
      <c r="H13" s="164"/>
      <c r="I13" s="165" t="str">
        <f>"True-Up ARR CY"&amp;U1&amp;" From Worksheet G  (includes adjustment for SPP Collections)"</f>
        <v>True-Up ARR CY2024 From Worksheet G  (includes adjustment for SPP Collections)</v>
      </c>
      <c r="J13" s="165"/>
      <c r="K13" s="165"/>
      <c r="L13" s="165"/>
      <c r="M13" s="165"/>
      <c r="N13" s="165"/>
      <c r="O13" s="165"/>
      <c r="P13" s="165"/>
      <c r="Q13" s="165"/>
      <c r="R13" s="166"/>
      <c r="S13" s="164"/>
      <c r="T13" s="164"/>
      <c r="U13" s="164"/>
    </row>
    <row r="14" spans="1:22" ht="18" customHeight="1">
      <c r="I14" s="167"/>
      <c r="T14" s="536" t="str">
        <f>"Total ADJUSTED Revenue Requirement Effective
7/1/"&amp;U1&amp;""</f>
        <v>Total ADJUSTED Revenue Requirement Effective
7/1/2024</v>
      </c>
    </row>
    <row r="15" spans="1:22" ht="18" customHeight="1" thickBot="1">
      <c r="D15" s="164"/>
      <c r="E15" s="169"/>
      <c r="F15" s="169"/>
      <c r="G15" s="169"/>
      <c r="I15" s="165" t="s">
        <v>150</v>
      </c>
      <c r="J15" s="170"/>
      <c r="K15" s="170"/>
      <c r="L15" s="170"/>
      <c r="M15" s="171"/>
      <c r="N15" s="165" t="s">
        <v>170</v>
      </c>
      <c r="O15" s="172"/>
      <c r="P15" s="172"/>
      <c r="Q15" s="173"/>
      <c r="T15" s="536"/>
    </row>
    <row r="16" spans="1:22" ht="57.75" customHeight="1">
      <c r="A16" s="174" t="s">
        <v>159</v>
      </c>
      <c r="B16" s="175" t="s">
        <v>151</v>
      </c>
      <c r="C16" s="175" t="s">
        <v>120</v>
      </c>
      <c r="D16" s="176" t="s">
        <v>152</v>
      </c>
      <c r="E16" s="177" t="s">
        <v>168</v>
      </c>
      <c r="F16" s="178" t="s">
        <v>153</v>
      </c>
      <c r="G16" s="178" t="s">
        <v>154</v>
      </c>
      <c r="I16" s="179" t="s">
        <v>167</v>
      </c>
      <c r="J16" s="168" t="s">
        <v>166</v>
      </c>
      <c r="K16" s="179" t="s">
        <v>183</v>
      </c>
      <c r="L16" s="179" t="s">
        <v>169</v>
      </c>
      <c r="M16" s="179"/>
      <c r="N16" s="168" t="s">
        <v>155</v>
      </c>
      <c r="O16" s="168" t="s">
        <v>156</v>
      </c>
      <c r="P16" s="180" t="s">
        <v>157</v>
      </c>
      <c r="Q16" s="180" t="s">
        <v>158</v>
      </c>
      <c r="R16" s="177" t="s">
        <v>186</v>
      </c>
      <c r="T16" s="536"/>
      <c r="V16" s="181" t="s">
        <v>174</v>
      </c>
    </row>
    <row r="17" spans="1:23" ht="13">
      <c r="B17" s="164"/>
      <c r="C17" s="164"/>
      <c r="E17" s="182"/>
      <c r="F17" s="182"/>
      <c r="G17" s="182"/>
      <c r="I17" s="182"/>
      <c r="J17" s="182"/>
      <c r="K17" s="182"/>
      <c r="L17" s="182"/>
      <c r="M17" s="182"/>
      <c r="N17" s="182"/>
      <c r="O17" s="182"/>
      <c r="P17" s="182"/>
      <c r="Q17" s="182"/>
      <c r="R17" s="182"/>
      <c r="T17" s="182"/>
      <c r="V17" s="183"/>
    </row>
    <row r="18" spans="1:23" ht="13">
      <c r="A18" s="162" t="s">
        <v>190</v>
      </c>
      <c r="B18" s="160" t="s">
        <v>222</v>
      </c>
      <c r="C18" s="184" t="str">
        <f ca="1">INDIRECT("'"&amp; $A18 &amp; "'!" &amp;C$27)</f>
        <v>insert project name here</v>
      </c>
      <c r="D18" s="185">
        <f ca="1">INDIRECT("'"&amp; $A18 &amp; "'!" &amp;D$27)</f>
        <v>2015</v>
      </c>
      <c r="E18" s="186">
        <f ca="1">INDIRECT("'"&amp; $A18 &amp; "'!" &amp;E$27)</f>
        <v>0</v>
      </c>
      <c r="F18" s="187">
        <f ca="1">INDIRECT("'"&amp; $A18 &amp; "'!" &amp;F$27)</f>
        <v>0</v>
      </c>
      <c r="G18" s="187">
        <f ca="1">+E18+F18</f>
        <v>0</v>
      </c>
      <c r="H18" s="188"/>
      <c r="I18" s="186">
        <f ca="1">INDIRECT("'"&amp; $A18 &amp; "'!" &amp;I$27)</f>
        <v>0</v>
      </c>
      <c r="J18" s="189">
        <v>0</v>
      </c>
      <c r="K18" s="189">
        <v>0</v>
      </c>
      <c r="L18" s="186">
        <f>+J18-K18</f>
        <v>0</v>
      </c>
      <c r="M18" s="186"/>
      <c r="N18" s="187">
        <v>0</v>
      </c>
      <c r="O18" s="187">
        <v>0</v>
      </c>
      <c r="P18" s="187">
        <f>+N18-O18</f>
        <v>0</v>
      </c>
      <c r="Q18" s="186">
        <f ca="1">+V18/$V$20 * $Q$20</f>
        <v>0</v>
      </c>
      <c r="R18" s="190">
        <f ca="1">I18+L18+P18+Q18</f>
        <v>0</v>
      </c>
      <c r="S18" s="190"/>
      <c r="T18" s="191">
        <f ca="1">+G18+R18</f>
        <v>0</v>
      </c>
      <c r="V18" s="192">
        <f ca="1">+I18+L18+P18</f>
        <v>0</v>
      </c>
      <c r="W18" s="151" t="str">
        <f>A18</f>
        <v>SWT.001</v>
      </c>
    </row>
    <row r="19" spans="1:23" ht="13">
      <c r="A19" s="163"/>
      <c r="B19" s="163"/>
      <c r="C19" s="163"/>
      <c r="D19" s="160"/>
      <c r="E19" s="193"/>
      <c r="F19" s="193"/>
      <c r="G19" s="193"/>
      <c r="H19" s="190"/>
      <c r="I19" s="193"/>
      <c r="J19" s="193"/>
      <c r="K19" s="194"/>
      <c r="L19" s="193"/>
      <c r="M19" s="193"/>
      <c r="N19" s="193"/>
      <c r="O19" s="193"/>
      <c r="P19" s="193"/>
      <c r="Q19" s="193"/>
      <c r="R19" s="193"/>
      <c r="S19" s="190"/>
      <c r="T19" s="195"/>
      <c r="V19" s="196"/>
    </row>
    <row r="20" spans="1:23" ht="13">
      <c r="A20" s="163"/>
      <c r="B20" s="163"/>
      <c r="C20" s="197" t="s">
        <v>223</v>
      </c>
      <c r="D20" s="160"/>
      <c r="E20" s="190">
        <f ca="1">SUM(E18:E19)</f>
        <v>0</v>
      </c>
      <c r="F20" s="190">
        <f ca="1">SUM(F18:F19)</f>
        <v>0</v>
      </c>
      <c r="G20" s="190">
        <f ca="1">SUM(G18:G19)</f>
        <v>0</v>
      </c>
      <c r="H20" s="190"/>
      <c r="I20" s="190">
        <f ca="1">ROUND(SUM(I18:I19),0)</f>
        <v>0</v>
      </c>
      <c r="J20" s="190">
        <f>SUM(J18:J19)</f>
        <v>0</v>
      </c>
      <c r="K20" s="189">
        <f>SUM(K18:K19)</f>
        <v>0</v>
      </c>
      <c r="L20" s="190">
        <f>SUM(L18:L19)</f>
        <v>0</v>
      </c>
      <c r="M20" s="190"/>
      <c r="N20" s="190">
        <f>SUM(N18:N19)</f>
        <v>0</v>
      </c>
      <c r="O20" s="190">
        <f>SUM(O18:O19)</f>
        <v>0</v>
      </c>
      <c r="P20" s="190">
        <f>SUM(P18:P19)</f>
        <v>0</v>
      </c>
      <c r="Q20" s="189">
        <v>0</v>
      </c>
      <c r="R20" s="190">
        <f ca="1">SUM(R18:R19)</f>
        <v>0</v>
      </c>
      <c r="S20" s="190"/>
      <c r="T20" s="198">
        <f ca="1">SUM(T18:T19)</f>
        <v>0</v>
      </c>
      <c r="V20" s="199">
        <v>1E-4</v>
      </c>
      <c r="W20" s="200" t="s">
        <v>185</v>
      </c>
    </row>
    <row r="21" spans="1:23" ht="13.5" thickBot="1">
      <c r="A21" s="163"/>
      <c r="B21" s="163"/>
      <c r="C21" s="201"/>
      <c r="D21" s="163"/>
      <c r="E21" s="202" t="str">
        <f ca="1">IF(E20='SWT.WS.F.BPU.ATRR.Projected'!M19,"","Error")</f>
        <v/>
      </c>
      <c r="F21" s="203" t="str">
        <f ca="1">IF(F20='SWT.WS.F.BPU.ATRR.Projected'!O19,"","Error")</f>
        <v/>
      </c>
      <c r="G21" s="203" t="str">
        <f ca="1">IF(G20='SWT.WS.F.BPU.ATRR.Projected'!N19,"","Error")</f>
        <v/>
      </c>
      <c r="H21" s="163"/>
      <c r="I21" s="204"/>
      <c r="J21" s="205"/>
      <c r="K21" s="206"/>
      <c r="L21" s="206"/>
      <c r="M21" s="206"/>
      <c r="N21" s="206"/>
      <c r="O21" s="206"/>
      <c r="P21" s="206"/>
      <c r="Q21" s="206"/>
      <c r="R21" s="190"/>
      <c r="S21" s="190"/>
      <c r="T21" s="190"/>
      <c r="V21" s="207">
        <f>+K20</f>
        <v>0</v>
      </c>
      <c r="W21" s="200" t="s">
        <v>187</v>
      </c>
    </row>
    <row r="22" spans="1:23">
      <c r="A22" s="163"/>
      <c r="B22" s="163"/>
      <c r="C22" s="208" t="s">
        <v>184</v>
      </c>
      <c r="D22" s="163"/>
      <c r="E22" s="190"/>
      <c r="F22" s="190"/>
      <c r="G22" s="190"/>
      <c r="H22" s="163"/>
      <c r="I22" s="209"/>
      <c r="J22" s="209"/>
      <c r="K22" s="163"/>
      <c r="L22" s="163"/>
      <c r="M22" s="163"/>
      <c r="N22" s="206"/>
      <c r="O22" s="206"/>
      <c r="P22" s="206"/>
      <c r="Q22" s="206"/>
      <c r="R22" s="190"/>
      <c r="S22" s="190"/>
      <c r="T22" s="190"/>
    </row>
    <row r="23" spans="1:23">
      <c r="A23" s="163"/>
      <c r="B23" s="163"/>
      <c r="C23" s="208" t="s">
        <v>160</v>
      </c>
      <c r="D23" s="163"/>
      <c r="E23" s="190"/>
      <c r="F23" s="190"/>
      <c r="G23" s="190"/>
      <c r="H23" s="163"/>
      <c r="J23" s="210"/>
      <c r="L23" s="163"/>
      <c r="M23" s="163"/>
      <c r="N23" s="206"/>
      <c r="O23" s="206"/>
      <c r="P23" s="206"/>
      <c r="Q23" s="206"/>
      <c r="R23" s="206"/>
      <c r="S23" s="163"/>
      <c r="T23" s="163"/>
    </row>
    <row r="24" spans="1:23">
      <c r="E24" s="211"/>
      <c r="F24" s="211"/>
      <c r="G24" s="211"/>
      <c r="I24" s="211"/>
      <c r="J24" s="212"/>
      <c r="N24" s="213"/>
      <c r="O24" s="213"/>
      <c r="P24" s="213"/>
      <c r="Q24" s="213"/>
      <c r="R24" s="213"/>
    </row>
    <row r="25" spans="1:23">
      <c r="E25" s="211"/>
      <c r="F25" s="211"/>
      <c r="G25" s="211"/>
    </row>
    <row r="26" spans="1:23">
      <c r="A26" s="214" t="s">
        <v>161</v>
      </c>
      <c r="B26" s="215"/>
      <c r="C26" s="215"/>
      <c r="D26" s="215"/>
      <c r="E26" s="216"/>
      <c r="F26" s="216"/>
      <c r="G26" s="216"/>
      <c r="H26" s="215"/>
      <c r="I26" s="215"/>
      <c r="J26" s="215"/>
      <c r="K26" s="215"/>
      <c r="L26" s="215"/>
      <c r="M26" s="215"/>
      <c r="N26" s="215"/>
      <c r="O26" s="217"/>
      <c r="V26" s="151" t="s">
        <v>175</v>
      </c>
    </row>
    <row r="27" spans="1:23" ht="15.5">
      <c r="A27" s="218" t="s">
        <v>164</v>
      </c>
      <c r="B27" s="219"/>
      <c r="C27" s="220" t="str">
        <f ca="1">RIGHT(CELL("address",SWT.001!D7),4)</f>
        <v>$D$7</v>
      </c>
      <c r="D27" s="220" t="str">
        <f ca="1">RIGHT(CELL("address",SWT.001!D11),4)</f>
        <v>D$11</v>
      </c>
      <c r="E27" s="220" t="str">
        <f ca="1">RIGHT(CELL("address",SWT.001!N5),4)</f>
        <v>$N$5</v>
      </c>
      <c r="F27" s="220" t="str">
        <f ca="1">RIGHT(CELL("address",SWT.001!N7),4)</f>
        <v>$N$7</v>
      </c>
      <c r="G27" s="219"/>
      <c r="H27" s="221"/>
      <c r="I27" s="220" t="str">
        <f ca="1">RIGHT(CELL("address",SWT.001!M89),4)</f>
        <v>M$89</v>
      </c>
      <c r="J27" s="220"/>
      <c r="K27" s="219"/>
      <c r="L27" s="219"/>
      <c r="M27" s="219"/>
      <c r="N27" s="220" t="str">
        <f ca="1">RIGHT(CELL("address",SWT.001!N87),4)</f>
        <v>N$87</v>
      </c>
      <c r="O27" s="222" t="str">
        <f ca="1">RIGHT(CELL("address",SWT.001!N88),4)</f>
        <v>N$88</v>
      </c>
      <c r="P27" s="182" t="s">
        <v>163</v>
      </c>
      <c r="V27" s="151" t="s">
        <v>176</v>
      </c>
    </row>
    <row r="28" spans="1:23">
      <c r="A28" s="223" t="s">
        <v>165</v>
      </c>
      <c r="B28" s="224"/>
      <c r="C28" s="224"/>
      <c r="D28" s="224"/>
      <c r="E28" s="225"/>
      <c r="F28" s="225"/>
      <c r="G28" s="225"/>
      <c r="H28" s="224"/>
      <c r="I28" s="224"/>
      <c r="J28" s="224"/>
      <c r="K28" s="224"/>
      <c r="L28" s="224"/>
      <c r="M28" s="224"/>
      <c r="N28" s="224"/>
      <c r="O28" s="226"/>
      <c r="V28" s="151" t="s">
        <v>177</v>
      </c>
    </row>
    <row r="29" spans="1:23">
      <c r="E29" s="211"/>
      <c r="F29" s="211"/>
      <c r="G29" s="211"/>
      <c r="V29" s="151" t="s">
        <v>178</v>
      </c>
    </row>
    <row r="30" spans="1:23">
      <c r="E30" s="211"/>
      <c r="F30" s="211"/>
      <c r="G30" s="211"/>
      <c r="V30" s="151" t="s">
        <v>179</v>
      </c>
    </row>
    <row r="31" spans="1:23">
      <c r="E31" s="211"/>
      <c r="F31" s="211"/>
      <c r="G31" s="211"/>
    </row>
    <row r="32" spans="1:23">
      <c r="E32" s="211"/>
      <c r="F32" s="211"/>
      <c r="G32" s="211"/>
    </row>
    <row r="33" spans="5:7">
      <c r="E33" s="211"/>
      <c r="F33" s="211"/>
      <c r="G33" s="211"/>
    </row>
    <row r="34" spans="5:7">
      <c r="E34" s="211"/>
      <c r="F34" s="211"/>
      <c r="G34" s="211"/>
    </row>
    <row r="35" spans="5:7">
      <c r="E35" s="211"/>
      <c r="F35" s="211"/>
      <c r="G35" s="211"/>
    </row>
    <row r="36" spans="5:7">
      <c r="E36" s="211"/>
      <c r="F36" s="211"/>
      <c r="G36" s="211"/>
    </row>
    <row r="37" spans="5:7">
      <c r="E37" s="211"/>
      <c r="F37" s="211"/>
      <c r="G37" s="211"/>
    </row>
    <row r="38" spans="5:7">
      <c r="E38" s="211"/>
      <c r="F38" s="211"/>
      <c r="G38" s="211"/>
    </row>
    <row r="39" spans="5:7">
      <c r="E39" s="211"/>
      <c r="F39" s="211"/>
      <c r="G39" s="211"/>
    </row>
    <row r="40" spans="5:7">
      <c r="E40" s="211"/>
      <c r="F40" s="211"/>
      <c r="G40" s="211"/>
    </row>
    <row r="41" spans="5:7">
      <c r="E41" s="211"/>
      <c r="F41" s="211"/>
      <c r="G41" s="211"/>
    </row>
    <row r="42" spans="5:7">
      <c r="E42" s="211"/>
      <c r="F42" s="211"/>
      <c r="G42" s="211"/>
    </row>
    <row r="43" spans="5:7">
      <c r="E43" s="211"/>
      <c r="F43" s="211"/>
      <c r="G43" s="211"/>
    </row>
    <row r="44" spans="5:7">
      <c r="E44" s="211"/>
      <c r="F44" s="211"/>
      <c r="G44" s="211"/>
    </row>
  </sheetData>
  <mergeCells count="2">
    <mergeCell ref="E13:G13"/>
    <mergeCell ref="T14:T16"/>
  </mergeCells>
  <phoneticPr fontId="62" type="noConversion"/>
  <pageMargins left="0.5" right="0.5" top="1" bottom="1" header="0.65" footer="0.5"/>
  <pageSetup scale="53" orientation="landscape" r:id="rId1"/>
  <headerFooter alignWithMargins="0">
    <oddHeader xml:space="preserve">&amp;R&amp;16AEPTCo - SPP Formula Rate
Schedule 11 Revenue Requirements
&amp;A
Page: &amp;P of &amp;N
</oddHeader>
    <oddFooter>&amp;L&amp;A</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8"/>
  <dimension ref="A1:BI137"/>
  <sheetViews>
    <sheetView topLeftCell="F88" zoomScaleNormal="100" zoomScaleSheetLayoutView="100" workbookViewId="0">
      <selection activeCell="V1" sqref="V1"/>
    </sheetView>
  </sheetViews>
  <sheetFormatPr defaultColWidth="8.7265625" defaultRowHeight="12.5"/>
  <cols>
    <col min="1" max="1" width="4.7265625" style="151" customWidth="1"/>
    <col min="2" max="2" width="6.7265625" style="151" customWidth="1"/>
    <col min="3" max="3" width="23.26953125" style="151" customWidth="1"/>
    <col min="4" max="4" width="17.7265625" style="164" customWidth="1"/>
    <col min="5" max="7" width="17.7265625" style="151" customWidth="1"/>
    <col min="8" max="8" width="17.7265625" style="211" customWidth="1"/>
    <col min="9" max="9" width="16.1796875" style="151" customWidth="1"/>
    <col min="10" max="10" width="2.1796875" style="219" customWidth="1"/>
    <col min="11" max="11" width="17.7265625" style="151" customWidth="1"/>
    <col min="12" max="12" width="16.1796875" style="151" customWidth="1"/>
    <col min="13" max="13" width="17.7265625" style="151" customWidth="1"/>
    <col min="14" max="14" width="16.7265625" style="151" customWidth="1"/>
    <col min="15" max="15" width="16.81640625" style="151" customWidth="1"/>
    <col min="16" max="16" width="3.54296875" style="151" bestFit="1" customWidth="1"/>
    <col min="17" max="17" width="4.7265625" style="151" customWidth="1"/>
    <col min="18" max="18" width="15.453125" style="151" customWidth="1"/>
    <col min="19" max="19" width="81.81640625" style="151" bestFit="1" customWidth="1"/>
    <col min="20" max="22" width="8.7265625" style="151"/>
    <col min="23" max="23" width="14.26953125" style="151" customWidth="1"/>
    <col min="24" max="16384" width="8.7265625" style="151"/>
  </cols>
  <sheetData>
    <row r="1" spans="1:61" ht="17.5">
      <c r="A1" s="537" t="s">
        <v>113</v>
      </c>
      <c r="B1" s="538"/>
      <c r="C1" s="538"/>
      <c r="D1" s="538"/>
      <c r="E1" s="538"/>
      <c r="F1" s="538"/>
      <c r="G1" s="538"/>
      <c r="H1" s="538"/>
      <c r="I1" s="538"/>
      <c r="J1" s="538"/>
    </row>
    <row r="2" spans="1:61" ht="17.5">
      <c r="A2" s="540" t="str">
        <f>L19&amp;" Cost of Service Formula Rate Projected on "&amp;L19-1&amp;" FF1 Balances"</f>
        <v>2024 Cost of Service Formula Rate Projected on 2023 FF1 Balances</v>
      </c>
      <c r="B2" s="540"/>
      <c r="C2" s="540"/>
      <c r="D2" s="540"/>
      <c r="E2" s="540"/>
      <c r="F2" s="540"/>
      <c r="G2" s="540"/>
      <c r="H2" s="540"/>
      <c r="I2" s="540"/>
      <c r="J2" s="540"/>
    </row>
    <row r="3" spans="1:61" ht="18">
      <c r="A3" s="539" t="s">
        <v>128</v>
      </c>
      <c r="B3" s="540"/>
      <c r="C3" s="540"/>
      <c r="D3" s="540"/>
      <c r="E3" s="540"/>
      <c r="F3" s="540"/>
      <c r="G3" s="540"/>
      <c r="H3" s="540"/>
      <c r="I3" s="540"/>
      <c r="J3" s="540"/>
      <c r="Q3" s="228" t="s">
        <v>114</v>
      </c>
    </row>
    <row r="4" spans="1:61" ht="17.5">
      <c r="A4" s="540" t="str">
        <f>"Based on a Carrying Charge Derived from ""Historic"" "&amp;L19-1&amp;" Data"</f>
        <v>Based on a Carrying Charge Derived from "Historic" 2023 Data</v>
      </c>
      <c r="B4" s="540"/>
      <c r="C4" s="540"/>
      <c r="D4" s="540"/>
      <c r="E4" s="540"/>
      <c r="F4" s="540"/>
      <c r="G4" s="540"/>
      <c r="H4" s="540"/>
      <c r="I4" s="540"/>
      <c r="J4" s="540"/>
    </row>
    <row r="5" spans="1:61" ht="18">
      <c r="A5" s="541" t="str">
        <f>'SWT.Sch.11.Rates'!H7</f>
        <v>SOUTHWESTERN TRANSMISSION COMPANY</v>
      </c>
      <c r="B5" s="542"/>
      <c r="C5" s="542"/>
      <c r="D5" s="542"/>
      <c r="E5" s="542"/>
      <c r="F5" s="542"/>
      <c r="G5" s="542"/>
      <c r="H5" s="542"/>
      <c r="I5" s="542"/>
      <c r="J5" s="542"/>
    </row>
    <row r="6" spans="1:61">
      <c r="A6" s="229"/>
      <c r="B6" s="229"/>
      <c r="C6" s="229"/>
      <c r="D6" s="230"/>
      <c r="E6" s="229"/>
      <c r="F6" s="229"/>
      <c r="G6" s="229"/>
      <c r="H6" s="231"/>
      <c r="I6" s="229"/>
      <c r="J6" s="232"/>
    </row>
    <row r="8" spans="1:61" ht="17.5">
      <c r="B8" s="233" t="s">
        <v>0</v>
      </c>
      <c r="C8" s="550" t="str">
        <f>"Calculate Return and Income Taxes with "&amp;F13&amp;" basis point ROE increase for Projects Qualified for Incentive."</f>
        <v>Calculate Return and Income Taxes with 0 basis point ROE increase for Projects Qualified for Incentive.</v>
      </c>
      <c r="D8" s="551"/>
      <c r="E8" s="551"/>
      <c r="F8" s="551"/>
      <c r="G8" s="551"/>
      <c r="H8" s="551"/>
      <c r="R8" s="235"/>
    </row>
    <row r="10" spans="1:61" ht="15.5">
      <c r="C10" s="236" t="str">
        <f>"A.   Determine 'R' with hypothetical "&amp;F13&amp;" basis point increase in ROE for Identified Projects"</f>
        <v>A.   Determine 'R' with hypothetical 0 basis point increase in ROE for Identified Projects</v>
      </c>
      <c r="K10" s="237"/>
      <c r="L10" s="238"/>
    </row>
    <row r="12" spans="1:61">
      <c r="C12" s="239" t="str">
        <f>S103</f>
        <v xml:space="preserve">   ROE w/o incentives  (Projected TCOS, ln 163)</v>
      </c>
      <c r="E12" s="240"/>
      <c r="F12" s="241">
        <f>+R103</f>
        <v>0.105</v>
      </c>
      <c r="G12" s="242"/>
      <c r="H12" s="243"/>
      <c r="I12" s="244"/>
      <c r="J12" s="245"/>
      <c r="K12" s="244"/>
      <c r="L12" s="244"/>
      <c r="M12" s="244"/>
      <c r="N12" s="244"/>
      <c r="O12" s="240"/>
      <c r="P12" s="244"/>
      <c r="Q12" s="229"/>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239" t="s">
        <v>1</v>
      </c>
      <c r="E13" s="240"/>
      <c r="F13" s="247">
        <f>+R104</f>
        <v>0</v>
      </c>
      <c r="G13" s="151" t="s">
        <v>136</v>
      </c>
      <c r="H13" s="151"/>
      <c r="J13" s="151"/>
      <c r="K13" s="244"/>
      <c r="L13" s="244"/>
      <c r="M13" s="244"/>
      <c r="N13" s="244"/>
      <c r="O13" s="240"/>
      <c r="P13" s="244"/>
      <c r="Q13" s="229"/>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5" thickBot="1">
      <c r="C14" s="239" t="str">
        <f>"   ROE with additional "&amp;F13&amp;" basis point incentive"</f>
        <v xml:space="preserve">   ROE with additional 0 basis point incentive</v>
      </c>
      <c r="D14" s="240"/>
      <c r="E14" s="240"/>
      <c r="F14" s="248">
        <f>IF((F12+(F13/10000)&gt;0.1245),"ERROR",F12+(F13/10000))</f>
        <v>0.105</v>
      </c>
      <c r="G14" s="249" t="s">
        <v>2</v>
      </c>
      <c r="H14" s="244"/>
      <c r="I14" s="244"/>
      <c r="J14" s="245"/>
      <c r="K14" s="244"/>
      <c r="L14" s="244"/>
      <c r="M14" s="244"/>
      <c r="N14" s="244"/>
      <c r="O14" s="240"/>
      <c r="P14" s="244"/>
      <c r="Q14" s="22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239" t="s">
        <v>208</v>
      </c>
      <c r="E15" s="240"/>
      <c r="F15" s="248"/>
      <c r="G15" s="240"/>
      <c r="H15" s="244"/>
      <c r="I15" s="244"/>
      <c r="J15" s="245"/>
      <c r="K15" s="544" t="s">
        <v>3</v>
      </c>
      <c r="L15" s="545"/>
      <c r="M15" s="545"/>
      <c r="N15" s="545"/>
      <c r="O15" s="546"/>
      <c r="P15" s="244"/>
      <c r="Q15" s="22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40"/>
      <c r="H16" s="244"/>
      <c r="I16" s="244"/>
      <c r="J16" s="245"/>
      <c r="K16" s="547"/>
      <c r="L16" s="548"/>
      <c r="M16" s="548"/>
      <c r="N16" s="548"/>
      <c r="O16" s="549"/>
      <c r="P16" s="244"/>
      <c r="Q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0.51834894116286756</v>
      </c>
      <c r="E17" s="255">
        <f>+R106</f>
        <v>4.8261264090602898E-2</v>
      </c>
      <c r="F17" s="256">
        <f>E17*D17</f>
        <v>2.5016175140545535E-2</v>
      </c>
      <c r="G17" s="240"/>
      <c r="H17" s="244"/>
      <c r="I17" s="257"/>
      <c r="J17" s="258"/>
      <c r="K17" s="259"/>
      <c r="L17" s="260"/>
      <c r="M17" s="245" t="s">
        <v>8</v>
      </c>
      <c r="N17" s="245" t="s">
        <v>9</v>
      </c>
      <c r="O17" s="261" t="s">
        <v>10</v>
      </c>
      <c r="P17" s="244"/>
      <c r="Q17" s="229"/>
      <c r="U17" s="244"/>
      <c r="V17" s="262"/>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c r="C18" s="253" t="s">
        <v>11</v>
      </c>
      <c r="D18" s="254">
        <f>+R107</f>
        <v>0</v>
      </c>
      <c r="E18" s="255">
        <f>+R108</f>
        <v>0</v>
      </c>
      <c r="F18" s="256">
        <f>E18*D18</f>
        <v>0</v>
      </c>
      <c r="G18" s="263"/>
      <c r="H18" s="263"/>
      <c r="I18" s="264"/>
      <c r="J18" s="265"/>
      <c r="K18" s="266"/>
      <c r="L18" s="219"/>
      <c r="M18" s="219"/>
      <c r="N18" s="219"/>
      <c r="O18" s="267"/>
      <c r="P18" s="263"/>
      <c r="Q18" s="22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ht="13" thickBot="1">
      <c r="C19" s="268" t="s">
        <v>12</v>
      </c>
      <c r="D19" s="254">
        <f>+R109</f>
        <v>0.48165105883713233</v>
      </c>
      <c r="E19" s="255">
        <f>+F14</f>
        <v>0.105</v>
      </c>
      <c r="F19" s="269">
        <f>E19*D19</f>
        <v>5.0573361177898894E-2</v>
      </c>
      <c r="G19" s="263"/>
      <c r="H19" s="263"/>
      <c r="I19" s="248"/>
      <c r="J19" s="265"/>
      <c r="K19" s="270" t="s">
        <v>13</v>
      </c>
      <c r="L19" s="271">
        <f>R102</f>
        <v>2024</v>
      </c>
      <c r="M19" s="272">
        <f>SUM('SWT.001:SWT.xyz - blank'!N5)</f>
        <v>0</v>
      </c>
      <c r="N19" s="272">
        <f>SUM('SWT.001:SWT.xyz - blank'!N6)</f>
        <v>0</v>
      </c>
      <c r="O19" s="273">
        <f>+N19-M19</f>
        <v>0</v>
      </c>
      <c r="P19" s="264"/>
      <c r="Q19" s="22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256">
        <f>SUM(F17:F19)</f>
        <v>7.5589536318444422E-2</v>
      </c>
      <c r="G20" s="263"/>
      <c r="H20" s="263"/>
      <c r="I20" s="264"/>
      <c r="J20" s="265"/>
      <c r="M20" s="275" t="str">
        <f>IF(M19=SUM('SWT.001:SWT.xyz - blank'!N5),"","ERROR")</f>
        <v/>
      </c>
      <c r="N20" s="275" t="str">
        <f>IF(N19=SUM('SWT.001:SWT.xyz - blank'!N6),"","ERROR")</f>
        <v/>
      </c>
      <c r="O20" s="275" t="str">
        <f>IF(O19=SUM('SWT.001:SWT.xyz - blank'!N7),"","ERROR")</f>
        <v/>
      </c>
      <c r="P20" s="263"/>
      <c r="Q20" s="22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ht="13">
      <c r="D21" s="276"/>
      <c r="E21" s="276"/>
      <c r="F21" s="263"/>
      <c r="G21" s="263"/>
      <c r="H21" s="263"/>
      <c r="I21" s="263"/>
      <c r="J21" s="277"/>
      <c r="K21" s="182" t="s">
        <v>15</v>
      </c>
      <c r="P21" s="263"/>
      <c r="Q21" s="229"/>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5">
      <c r="C22" s="236" t="str">
        <f>"B.   Determine Return using 'R' with hypothetical "&amp;F13&amp;" basis point ROE increase for Identified Projects."</f>
        <v>B.   Determine Return using 'R' with hypothetical 0 basis point ROE increase for Identified Projects.</v>
      </c>
      <c r="D22" s="276"/>
      <c r="E22" s="276"/>
      <c r="F22" s="278"/>
      <c r="G22" s="263"/>
      <c r="H22" s="240"/>
      <c r="I22" s="263"/>
      <c r="J22" s="277"/>
      <c r="K22" s="151" t="s">
        <v>16</v>
      </c>
      <c r="P22" s="263"/>
      <c r="Q22" s="22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c r="C23" s="245"/>
      <c r="D23" s="276"/>
      <c r="E23" s="276"/>
      <c r="F23" s="277"/>
      <c r="G23" s="277"/>
      <c r="H23" s="277"/>
      <c r="I23" s="277"/>
      <c r="J23" s="277"/>
      <c r="K23" s="264"/>
      <c r="L23" s="262"/>
      <c r="M23" s="279"/>
      <c r="N23" s="264"/>
      <c r="O23" s="263"/>
      <c r="P23" s="277"/>
      <c r="Q23" s="232"/>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(Projected TCOS, ln 75)</v>
      </c>
      <c r="D24" s="240"/>
      <c r="E24" s="280">
        <f>+R110</f>
        <v>2076.6800000000003</v>
      </c>
      <c r="F24" s="281"/>
      <c r="G24" s="277"/>
      <c r="H24" s="277"/>
      <c r="I24" s="277"/>
      <c r="J24" s="277"/>
      <c r="K24" s="277"/>
      <c r="L24" s="277"/>
      <c r="M24" s="277"/>
      <c r="N24" s="277"/>
      <c r="O24" s="277"/>
      <c r="P24" s="281"/>
      <c r="Q24" s="232"/>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7.5589536318444422E-2</v>
      </c>
      <c r="F25" s="277"/>
      <c r="G25" s="277"/>
      <c r="H25" s="277"/>
      <c r="I25" s="277"/>
      <c r="J25" s="277"/>
      <c r="K25" s="277"/>
      <c r="L25" s="277"/>
      <c r="M25" s="277"/>
      <c r="N25" s="277"/>
      <c r="O25" s="277"/>
      <c r="P25" s="277"/>
      <c r="Q25" s="232"/>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156.97527828178718</v>
      </c>
      <c r="F26" s="277"/>
      <c r="G26" s="277"/>
      <c r="H26" s="277"/>
      <c r="I26" s="265"/>
      <c r="J26" s="265"/>
      <c r="K26" s="265"/>
      <c r="L26" s="265"/>
      <c r="M26" s="265"/>
      <c r="N26" s="265"/>
      <c r="O26" s="277"/>
      <c r="P26" s="277"/>
      <c r="Q26" s="232"/>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65"/>
      <c r="J27" s="265"/>
      <c r="K27" s="265"/>
      <c r="L27" s="265"/>
      <c r="M27" s="265"/>
      <c r="N27" s="265"/>
      <c r="O27" s="277"/>
      <c r="P27" s="277"/>
      <c r="Q27" s="232"/>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7"/>
      <c r="J28" s="287"/>
      <c r="K28" s="287"/>
      <c r="L28" s="287"/>
      <c r="M28" s="287"/>
      <c r="N28" s="287"/>
      <c r="O28" s="286"/>
      <c r="P28" s="286"/>
      <c r="Q28" s="232"/>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ht="13">
      <c r="C29" s="239"/>
      <c r="D29" s="244"/>
      <c r="E29" s="244"/>
      <c r="F29" s="277"/>
      <c r="G29" s="277"/>
      <c r="H29" s="277"/>
      <c r="I29" s="265"/>
      <c r="J29" s="265"/>
      <c r="K29" s="265"/>
      <c r="L29" s="265"/>
      <c r="M29" s="265"/>
      <c r="N29" s="265"/>
      <c r="O29" s="277"/>
      <c r="P29" s="277"/>
      <c r="Q29" s="232"/>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156.97527828178718</v>
      </c>
      <c r="F30" s="277"/>
      <c r="G30" s="277"/>
      <c r="H30" s="277"/>
      <c r="I30" s="277"/>
      <c r="J30" s="277"/>
      <c r="K30" s="277"/>
      <c r="L30" s="277"/>
      <c r="M30" s="277"/>
      <c r="N30" s="277"/>
      <c r="O30" s="277"/>
      <c r="P30" s="277"/>
      <c r="Q30" s="232"/>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(Projected TCOS, ln 108)</v>
      </c>
      <c r="D31" s="274"/>
      <c r="E31" s="290">
        <f>+R111</f>
        <v>0.40199999999999991</v>
      </c>
      <c r="F31" s="277"/>
      <c r="G31" s="277"/>
      <c r="H31" s="277"/>
      <c r="I31" s="277"/>
      <c r="J31" s="277"/>
      <c r="K31" s="277"/>
      <c r="L31" s="277"/>
      <c r="M31" s="277"/>
      <c r="N31" s="277"/>
      <c r="O31" s="277"/>
      <c r="P31" s="277"/>
      <c r="Q31" s="232"/>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0.4497643267582444</v>
      </c>
      <c r="F32" s="229"/>
      <c r="G32" s="248"/>
      <c r="H32" s="231"/>
      <c r="I32" s="229"/>
      <c r="J32" s="232"/>
      <c r="K32" s="229"/>
      <c r="L32" s="229"/>
      <c r="M32" s="229"/>
      <c r="N32" s="229"/>
      <c r="O32" s="229"/>
      <c r="P32" s="229"/>
      <c r="Q32" s="22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3" t="s">
        <v>21</v>
      </c>
      <c r="D33" s="291"/>
      <c r="E33" s="292">
        <f>E30*E32</f>
        <v>70.601880354096082</v>
      </c>
      <c r="F33" s="292"/>
      <c r="G33" s="229"/>
      <c r="H33" s="231"/>
      <c r="I33" s="229"/>
      <c r="J33" s="232"/>
      <c r="K33" s="229"/>
      <c r="L33" s="229"/>
      <c r="M33" s="229"/>
      <c r="N33" s="229"/>
      <c r="O33" s="229"/>
      <c r="P33" s="229"/>
      <c r="Q33" s="22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5">
      <c r="C34" s="239" t="str">
        <f>+S112</f>
        <v xml:space="preserve">   ITC Adjustment  (Projected TCOS, ln 115)</v>
      </c>
      <c r="D34" s="294"/>
      <c r="E34" s="295">
        <f>+R112</f>
        <v>0</v>
      </c>
      <c r="F34" s="294"/>
      <c r="G34" s="294"/>
      <c r="H34" s="294"/>
      <c r="I34" s="294"/>
      <c r="J34" s="294"/>
      <c r="K34" s="294"/>
      <c r="L34" s="294"/>
      <c r="M34" s="294"/>
      <c r="N34" s="294"/>
      <c r="O34" s="294"/>
      <c r="P34" s="296"/>
      <c r="Q34" s="294"/>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5">
      <c r="C35" s="284" t="s">
        <v>22</v>
      </c>
      <c r="D35" s="294"/>
      <c r="E35" s="297">
        <f>E33+E34</f>
        <v>70.601880354096082</v>
      </c>
      <c r="F35" s="294"/>
      <c r="G35" s="294"/>
      <c r="H35" s="294"/>
      <c r="I35" s="294"/>
      <c r="J35" s="294"/>
      <c r="K35" s="294"/>
      <c r="L35" s="294"/>
      <c r="M35" s="294"/>
      <c r="N35" s="294"/>
      <c r="O35" s="294"/>
      <c r="P35" s="298"/>
      <c r="Q35" s="294"/>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5.75" customHeight="1">
      <c r="B38" s="233"/>
      <c r="C38" s="300" t="str">
        <f>"ROE increase."</f>
        <v>ROE increase.</v>
      </c>
      <c r="D38" s="294"/>
      <c r="E38" s="294"/>
      <c r="F38" s="294"/>
      <c r="G38" s="294"/>
      <c r="H38" s="294"/>
      <c r="I38" s="294"/>
      <c r="J38" s="294"/>
      <c r="K38" s="294"/>
      <c r="L38" s="294"/>
      <c r="M38" s="294"/>
      <c r="N38" s="294"/>
      <c r="O38" s="294"/>
      <c r="P38" s="298"/>
      <c r="Q38" s="294"/>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5">
      <c r="C40" s="236" t="s">
        <v>24</v>
      </c>
      <c r="D40" s="294"/>
      <c r="E40" s="294"/>
      <c r="F40" s="301"/>
      <c r="G40" s="294"/>
      <c r="H40" s="294"/>
      <c r="I40" s="294"/>
      <c r="J40" s="294"/>
      <c r="K40" s="294"/>
      <c r="L40" s="294"/>
      <c r="M40" s="294"/>
      <c r="N40" s="294"/>
      <c r="O40" s="294"/>
      <c r="P40" s="298"/>
      <c r="Q40" s="294"/>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(Projected TCOS, ln 122)</v>
      </c>
      <c r="D42" s="303"/>
      <c r="E42" s="303"/>
      <c r="F42" s="297">
        <f>+R113</f>
        <v>76654.002301946472</v>
      </c>
      <c r="G42" s="303"/>
      <c r="H42" s="303"/>
      <c r="I42" s="303"/>
      <c r="J42" s="303"/>
      <c r="K42" s="303"/>
      <c r="L42" s="303"/>
      <c r="M42" s="303"/>
      <c r="N42" s="303"/>
      <c r="O42" s="303"/>
      <c r="P42" s="297"/>
      <c r="Q42" s="303"/>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(Projected TCOS, ln 117)</v>
      </c>
      <c r="D43" s="303"/>
      <c r="E43" s="303"/>
      <c r="F43" s="304">
        <f>+R114</f>
        <v>163.97692412784846</v>
      </c>
      <c r="G43" s="305"/>
      <c r="H43" s="305"/>
      <c r="I43" s="305"/>
      <c r="J43" s="305"/>
      <c r="K43" s="305"/>
      <c r="L43" s="305"/>
      <c r="M43" s="305"/>
      <c r="N43" s="305"/>
      <c r="O43" s="305"/>
      <c r="P43" s="297"/>
      <c r="Q43" s="303"/>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(Projected TCOS, ln 116)</v>
      </c>
      <c r="D44" s="303"/>
      <c r="E44" s="303"/>
      <c r="F44" s="297">
        <f>+R115</f>
        <v>75.308672377702479</v>
      </c>
      <c r="G44" s="303"/>
      <c r="H44" s="303"/>
      <c r="I44" s="306"/>
      <c r="J44" s="306"/>
      <c r="K44" s="306"/>
      <c r="L44" s="306"/>
      <c r="M44" s="306"/>
      <c r="N44" s="306"/>
      <c r="O44" s="303"/>
      <c r="P44" s="303"/>
      <c r="Q44" s="303"/>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302" t="str">
        <f>+S116</f>
        <v xml:space="preserve">  Gross Margin Taxes  (Projected TCOS, ln 121)</v>
      </c>
      <c r="D45" s="303"/>
      <c r="E45" s="303"/>
      <c r="F45" s="295">
        <f>+R116</f>
        <v>0</v>
      </c>
      <c r="G45" s="303"/>
      <c r="H45" s="303"/>
      <c r="I45" s="306"/>
      <c r="J45" s="306"/>
      <c r="K45" s="306"/>
      <c r="L45" s="306"/>
      <c r="M45" s="306"/>
      <c r="N45" s="306"/>
      <c r="O45" s="303"/>
      <c r="P45" s="303"/>
      <c r="Q45" s="303"/>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76414.716705440907</v>
      </c>
      <c r="G46" s="307"/>
      <c r="H46" s="303"/>
      <c r="I46" s="307"/>
      <c r="J46" s="307"/>
      <c r="K46" s="307"/>
      <c r="L46" s="307"/>
      <c r="M46" s="307"/>
      <c r="N46" s="307"/>
      <c r="O46" s="303"/>
      <c r="P46" s="307"/>
      <c r="Q46" s="303"/>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308"/>
      <c r="H47" s="309"/>
      <c r="I47" s="309"/>
      <c r="J47" s="309"/>
      <c r="K47" s="309"/>
      <c r="L47" s="309"/>
      <c r="M47" s="309"/>
      <c r="N47" s="309"/>
      <c r="O47" s="310"/>
      <c r="P47" s="309"/>
      <c r="Q47" s="311"/>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5">
      <c r="B48" s="229"/>
      <c r="C48" s="236" t="str">
        <f>"B.   Determine Net Revenue Requirement with hypothetical "&amp;F13&amp;" basis point increase in ROE."</f>
        <v>B.   Determine Net Revenue Requirement with hypothetical 0 basis point increase in ROE.</v>
      </c>
      <c r="D48" s="310"/>
      <c r="E48" s="310"/>
      <c r="F48" s="297"/>
      <c r="G48" s="308"/>
      <c r="H48" s="309"/>
      <c r="I48" s="309"/>
      <c r="J48" s="309"/>
      <c r="K48" s="309"/>
      <c r="L48" s="309"/>
      <c r="M48" s="309"/>
      <c r="N48" s="309"/>
      <c r="O48" s="310"/>
      <c r="P48" s="309"/>
      <c r="Q48" s="303"/>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308"/>
      <c r="H49" s="309"/>
      <c r="I49" s="309"/>
      <c r="J49" s="309"/>
      <c r="K49" s="309"/>
      <c r="L49" s="309"/>
      <c r="M49" s="309"/>
      <c r="N49" s="309"/>
      <c r="O49" s="310"/>
      <c r="P49" s="309"/>
      <c r="Q49" s="303"/>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ht="13">
      <c r="B50" s="229"/>
      <c r="C50" s="302" t="str">
        <f>C46</f>
        <v xml:space="preserve">   Net Revenue Requirement, Less Return and Taxes</v>
      </c>
      <c r="D50" s="310"/>
      <c r="E50" s="310"/>
      <c r="F50" s="297">
        <f>F46</f>
        <v>76414.716705440907</v>
      </c>
      <c r="G50" s="303"/>
      <c r="H50" s="303"/>
      <c r="I50" s="303"/>
      <c r="J50" s="303"/>
      <c r="K50" s="303"/>
      <c r="L50" s="303"/>
      <c r="M50" s="303"/>
      <c r="N50" s="303"/>
      <c r="O50" s="312"/>
      <c r="P50" s="313"/>
      <c r="Q50" s="314"/>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ht="13">
      <c r="B51" s="229"/>
      <c r="C51" s="245" t="s">
        <v>95</v>
      </c>
      <c r="D51" s="315"/>
      <c r="E51" s="250"/>
      <c r="F51" s="316">
        <f>E26</f>
        <v>156.97527828178718</v>
      </c>
      <c r="G51" s="250"/>
      <c r="H51" s="317"/>
      <c r="I51" s="250"/>
      <c r="J51" s="250"/>
      <c r="K51" s="250"/>
      <c r="L51" s="250"/>
      <c r="M51" s="250"/>
      <c r="N51" s="250"/>
      <c r="O51" s="250"/>
      <c r="P51" s="250"/>
      <c r="Q51" s="250"/>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18">
        <f>E35</f>
        <v>70.601880354096082</v>
      </c>
      <c r="G52" s="229"/>
      <c r="H52" s="231"/>
      <c r="I52" s="229"/>
      <c r="J52" s="232"/>
      <c r="K52" s="229"/>
      <c r="L52" s="229"/>
      <c r="M52" s="229"/>
      <c r="N52" s="229"/>
      <c r="O52" s="229"/>
      <c r="P52" s="229"/>
      <c r="Q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76642.293864076782</v>
      </c>
      <c r="G53" s="229"/>
      <c r="H53" s="231"/>
      <c r="I53" s="229"/>
      <c r="J53" s="232"/>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229"/>
      <c r="H54" s="231"/>
      <c r="I54" s="229"/>
      <c r="J54" s="232"/>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76642.293864076782</v>
      </c>
      <c r="G55" s="229"/>
      <c r="H55" s="231"/>
      <c r="I55" s="229"/>
      <c r="J55" s="232"/>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(Projected TCOS, ln 94)</v>
      </c>
      <c r="D56" s="230"/>
      <c r="E56" s="229"/>
      <c r="F56" s="322">
        <f>+R117</f>
        <v>0</v>
      </c>
      <c r="G56" s="229"/>
      <c r="H56" s="231"/>
      <c r="I56" s="229"/>
      <c r="J56" s="232"/>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76642.293864076782</v>
      </c>
      <c r="G57" s="229"/>
      <c r="H57" s="231"/>
      <c r="I57" s="229"/>
      <c r="J57" s="232"/>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31"/>
      <c r="I58" s="229"/>
      <c r="J58" s="232"/>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5">
      <c r="B59" s="246"/>
      <c r="C59" s="323" t="str">
        <f>"C.   Determine Gross Margin Tax with hypothetical "&amp;F13&amp;" basis point increase in ROE."</f>
        <v>C.   Determine Gross Margin Tax with hypothetical 0 basis point increase in ROE.</v>
      </c>
      <c r="D59" s="324"/>
      <c r="E59" s="324"/>
      <c r="F59" s="325"/>
      <c r="G59" s="246"/>
      <c r="H59" s="326"/>
      <c r="I59" s="246"/>
      <c r="J59" s="232"/>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46"/>
      <c r="C60" s="293" t="str">
        <f>"   Net Revenue Requirement before Gross Margin Taxes, with "&amp;F13&amp;" "</f>
        <v xml:space="preserve">   Net Revenue Requirement before Gross Margin Taxes, with 0 </v>
      </c>
      <c r="D60" s="324"/>
      <c r="E60" s="324"/>
      <c r="F60" s="325">
        <f>+F53</f>
        <v>76642.293864076782</v>
      </c>
      <c r="G60" s="246"/>
      <c r="H60" s="326"/>
      <c r="I60" s="246"/>
      <c r="J60" s="232"/>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46"/>
      <c r="C61" s="293" t="s">
        <v>28</v>
      </c>
      <c r="D61" s="324"/>
      <c r="E61" s="324"/>
      <c r="F61" s="325"/>
      <c r="G61" s="246"/>
      <c r="H61" s="326"/>
      <c r="I61" s="246"/>
      <c r="J61" s="232"/>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46"/>
      <c r="C62" s="250" t="str">
        <f>+S118</f>
        <v xml:space="preserve">       Apportionment Factor to Texas (Worksheet K, ln 12)</v>
      </c>
      <c r="D62" s="291"/>
      <c r="E62" s="246"/>
      <c r="F62" s="327">
        <f>+R118</f>
        <v>0</v>
      </c>
      <c r="G62" s="246"/>
      <c r="H62" s="326"/>
      <c r="I62" s="246"/>
      <c r="J62" s="232"/>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46"/>
      <c r="C63" s="250" t="s">
        <v>29</v>
      </c>
      <c r="D63" s="291"/>
      <c r="E63" s="246"/>
      <c r="F63" s="325">
        <f>+F60*F62</f>
        <v>0</v>
      </c>
      <c r="G63" s="246"/>
      <c r="H63" s="326"/>
      <c r="I63" s="246"/>
      <c r="J63" s="232"/>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46"/>
      <c r="C64" s="250" t="s">
        <v>236</v>
      </c>
      <c r="D64" s="291"/>
      <c r="E64" s="246"/>
      <c r="F64" s="328">
        <v>0.22</v>
      </c>
      <c r="G64" s="246"/>
      <c r="H64" s="326"/>
      <c r="I64" s="246"/>
      <c r="J64" s="232"/>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46"/>
      <c r="C65" s="250" t="s">
        <v>30</v>
      </c>
      <c r="D65" s="291"/>
      <c r="E65" s="246"/>
      <c r="F65" s="325">
        <f>+F63*F64</f>
        <v>0</v>
      </c>
      <c r="G65" s="246"/>
      <c r="H65" s="326"/>
      <c r="I65" s="246"/>
      <c r="J65" s="232"/>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46"/>
      <c r="C66" s="250" t="s">
        <v>31</v>
      </c>
      <c r="D66" s="291"/>
      <c r="E66" s="246"/>
      <c r="F66" s="328">
        <v>0.01</v>
      </c>
      <c r="G66" s="246"/>
      <c r="H66" s="326"/>
      <c r="I66" s="246"/>
      <c r="J66" s="232"/>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46"/>
      <c r="C67" s="250" t="s">
        <v>32</v>
      </c>
      <c r="D67" s="291"/>
      <c r="E67" s="246"/>
      <c r="F67" s="325">
        <f>+F65*F66</f>
        <v>0</v>
      </c>
      <c r="G67" s="246"/>
      <c r="H67" s="326"/>
      <c r="I67" s="246"/>
      <c r="J67" s="232"/>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46"/>
      <c r="C68" s="250" t="s">
        <v>33</v>
      </c>
      <c r="D68" s="291"/>
      <c r="E68" s="246"/>
      <c r="F68" s="329">
        <f>+ROUND((F67*F64*F62)/(1-F66)*F66,0)</f>
        <v>0</v>
      </c>
      <c r="G68" s="246"/>
      <c r="H68" s="326"/>
      <c r="I68" s="246"/>
      <c r="J68" s="232"/>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46"/>
      <c r="C69" s="250" t="s">
        <v>34</v>
      </c>
      <c r="D69" s="291"/>
      <c r="E69" s="246"/>
      <c r="F69" s="325">
        <f>+F67+F68</f>
        <v>0</v>
      </c>
      <c r="G69" s="246"/>
      <c r="H69" s="326"/>
      <c r="I69" s="246"/>
      <c r="J69" s="232"/>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31"/>
      <c r="I70" s="229"/>
      <c r="J70" s="232"/>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5">
      <c r="B71" s="229"/>
      <c r="C71" s="236" t="str">
        <f>"D.   Determine FCR with hypothetical "&amp;F13&amp;" basis point ROE increase."</f>
        <v>D.   Determine FCR with hypothetical 0 basis point ROE increase.</v>
      </c>
      <c r="D71" s="230"/>
      <c r="E71" s="229"/>
      <c r="F71" s="229"/>
      <c r="G71" s="229"/>
      <c r="H71" s="231"/>
      <c r="I71" s="229"/>
      <c r="J71" s="232"/>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31"/>
      <c r="I72" s="229"/>
      <c r="J72" s="232"/>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239" t="str">
        <f>+S119</f>
        <v xml:space="preserve">   Net Transmission Plant  (Projected TCOS, lns 46, 47,  48, 49, 51)</v>
      </c>
      <c r="D73" s="230"/>
      <c r="E73" s="229"/>
      <c r="F73" s="292">
        <f>+R119</f>
        <v>0</v>
      </c>
      <c r="G73" s="237"/>
      <c r="P73" s="229"/>
      <c r="Q73" s="229"/>
      <c r="R73" s="229"/>
      <c r="S73" s="229"/>
      <c r="T73" s="229"/>
      <c r="U73" s="231"/>
      <c r="W73" s="330"/>
      <c r="X73" s="229"/>
      <c r="Z73" s="331"/>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c r="B74" s="229"/>
      <c r="C74" s="250" t="str">
        <f>"   Net Revenue Requirement, with "&amp;F13&amp;" Basis Point ROE increase"</f>
        <v xml:space="preserve">   Net Revenue Requirement, with 0 Basis Point ROE increase</v>
      </c>
      <c r="D74" s="230"/>
      <c r="E74" s="229"/>
      <c r="F74" s="332">
        <f>F53</f>
        <v>76642.293864076782</v>
      </c>
      <c r="P74" s="229"/>
      <c r="Q74" s="229"/>
      <c r="R74" s="229"/>
      <c r="S74" s="229"/>
      <c r="T74" s="229"/>
      <c r="U74" s="231"/>
      <c r="W74" s="330"/>
      <c r="X74" s="229"/>
      <c r="Z74" s="331"/>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0</v>
      </c>
      <c r="P75" s="229"/>
      <c r="Q75" s="229"/>
      <c r="R75" s="229"/>
      <c r="S75" s="229"/>
      <c r="T75" s="229"/>
      <c r="U75" s="231"/>
      <c r="W75" s="330"/>
      <c r="X75" s="229"/>
      <c r="Z75" s="331"/>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P76" s="229"/>
      <c r="Q76" s="229"/>
      <c r="R76" s="229"/>
      <c r="S76" s="229"/>
      <c r="T76" s="229"/>
      <c r="U76" s="231"/>
      <c r="W76" s="330"/>
      <c r="X76" s="229"/>
      <c r="Z76" s="331"/>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76642.293864076782</v>
      </c>
      <c r="G77" s="237"/>
      <c r="P77" s="229"/>
      <c r="Q77" s="229"/>
      <c r="R77" s="229"/>
      <c r="S77" s="229"/>
      <c r="T77" s="229"/>
      <c r="U77" s="231"/>
      <c r="W77" s="330"/>
      <c r="X77" s="229"/>
      <c r="Z77" s="331"/>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0</v>
      </c>
      <c r="G78" s="333"/>
      <c r="P78" s="229"/>
      <c r="Q78" s="229"/>
      <c r="R78" s="229"/>
      <c r="S78" s="229"/>
      <c r="T78" s="229"/>
      <c r="U78" s="231"/>
      <c r="W78" s="330"/>
      <c r="X78" s="229"/>
      <c r="Z78" s="331"/>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239" t="str">
        <f>+S120</f>
        <v xml:space="preserve">   FCR less Depreciation  (Projected TCOS, ln 12)</v>
      </c>
      <c r="D79" s="230"/>
      <c r="E79" s="229"/>
      <c r="F79" s="334">
        <f>+R120</f>
        <v>0.12389253361641489</v>
      </c>
      <c r="P79" s="229"/>
      <c r="Q79" s="229"/>
      <c r="R79" s="229"/>
      <c r="S79" s="229"/>
      <c r="T79" s="229"/>
      <c r="U79" s="231"/>
      <c r="X79" s="229"/>
      <c r="Z79" s="331"/>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552" t="str">
        <f>"   Incremental FCR with "&amp;F13&amp;" Basis Point ROE increase, less Depreciation"</f>
        <v xml:space="preserve">   Incremental FCR with 0 Basis Point ROE increase, less Depreciation</v>
      </c>
      <c r="D80" s="551"/>
      <c r="E80" s="551"/>
      <c r="F80" s="333">
        <f>F78-F79</f>
        <v>-0.12389253361641489</v>
      </c>
      <c r="P80" s="229"/>
      <c r="Q80" s="229"/>
      <c r="R80" s="229"/>
      <c r="S80" s="229"/>
      <c r="T80" s="229"/>
      <c r="U80" s="231"/>
      <c r="W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551"/>
      <c r="D81" s="551"/>
      <c r="E81" s="551"/>
      <c r="F81" s="333"/>
      <c r="G81" s="229"/>
      <c r="H81" s="231"/>
      <c r="I81" s="229"/>
      <c r="J81" s="232"/>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
      <c r="B82" s="233" t="s">
        <v>35</v>
      </c>
      <c r="C82" s="300" t="s">
        <v>36</v>
      </c>
      <c r="D82" s="230"/>
      <c r="E82" s="229"/>
      <c r="F82" s="333"/>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229"/>
      <c r="H83" s="231"/>
      <c r="I83" s="229"/>
      <c r="J83" s="232"/>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1584069792</v>
      </c>
      <c r="G84" s="229" t="s">
        <v>38</v>
      </c>
      <c r="H84" s="231"/>
      <c r="I84" s="543"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43"/>
      <c r="K84" s="543"/>
      <c r="L84" s="543"/>
      <c r="M84" s="543"/>
      <c r="N84" s="543"/>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1679310700</v>
      </c>
      <c r="G85" s="229" t="s">
        <v>38</v>
      </c>
      <c r="H85" s="231"/>
      <c r="I85" s="543"/>
      <c r="J85" s="543"/>
      <c r="K85" s="543"/>
      <c r="L85" s="543"/>
      <c r="M85" s="543"/>
      <c r="N85" s="543"/>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c r="B86" s="229"/>
      <c r="C86" s="250"/>
      <c r="D86" s="230"/>
      <c r="F86" s="231">
        <f>+F85+F84</f>
        <v>3263380492</v>
      </c>
      <c r="G86" s="292"/>
      <c r="H86" s="231"/>
      <c r="I86" s="543"/>
      <c r="J86" s="543"/>
      <c r="K86" s="543"/>
      <c r="L86" s="543"/>
      <c r="M86" s="543"/>
      <c r="N86" s="543"/>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 xml:space="preserve">Transmission Plant Average Balance for 2017 </v>
      </c>
      <c r="D87" s="291"/>
      <c r="E87" s="159"/>
      <c r="F87" s="317">
        <f>+F86/2</f>
        <v>1631690246</v>
      </c>
      <c r="G87" s="337"/>
      <c r="H87" s="231"/>
      <c r="I87" s="543"/>
      <c r="J87" s="543"/>
      <c r="K87" s="543"/>
      <c r="L87" s="543"/>
      <c r="M87" s="543"/>
      <c r="N87" s="543"/>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(Projected TCOS, ln 94)</v>
      </c>
      <c r="D88" s="291"/>
      <c r="E88" s="246"/>
      <c r="F88" s="317">
        <f>R124</f>
        <v>38531854</v>
      </c>
      <c r="G88" s="229"/>
      <c r="H88" s="231"/>
      <c r="I88" s="543"/>
      <c r="J88" s="543"/>
      <c r="K88" s="543"/>
      <c r="L88" s="543"/>
      <c r="M88" s="543"/>
      <c r="N88" s="543"/>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IF(F87=0,0.0278,F88/F87)</f>
        <v>2.3614686730192049E-2</v>
      </c>
      <c r="G89" s="229"/>
      <c r="H89" s="338"/>
      <c r="I89" s="543"/>
      <c r="J89" s="543"/>
      <c r="K89" s="543"/>
      <c r="L89" s="543"/>
      <c r="M89" s="543"/>
      <c r="N89" s="543"/>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42.346528303569301</v>
      </c>
      <c r="H90" s="231"/>
      <c r="I90" s="229"/>
      <c r="J90" s="232"/>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F90</f>
        <v>42.346528303569301</v>
      </c>
      <c r="G91" s="229"/>
      <c r="H91" s="231"/>
      <c r="I91" s="229"/>
      <c r="J91" s="232"/>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C92" s="341"/>
      <c r="D92" s="342"/>
      <c r="E92" s="342"/>
      <c r="F92" s="342"/>
      <c r="G92" s="343"/>
      <c r="H92" s="343"/>
      <c r="I92" s="344"/>
      <c r="J92" s="344"/>
      <c r="K92" s="344"/>
      <c r="L92" s="344"/>
      <c r="M92" s="344"/>
      <c r="N92" s="344"/>
      <c r="O92" s="232"/>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C93" s="341"/>
      <c r="D93" s="342"/>
      <c r="E93" s="342"/>
      <c r="F93" s="342"/>
      <c r="G93" s="343"/>
      <c r="H93" s="343"/>
      <c r="I93" s="344"/>
      <c r="J93" s="344"/>
      <c r="K93" s="344"/>
      <c r="L93" s="344"/>
      <c r="M93" s="344"/>
      <c r="N93" s="344"/>
      <c r="O93" s="232"/>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D94" s="151"/>
      <c r="H94" s="151"/>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ht="13">
      <c r="D95" s="151"/>
      <c r="H95" s="151"/>
      <c r="P95" s="229"/>
      <c r="Q95" s="229"/>
      <c r="R95" s="345" t="s">
        <v>115</v>
      </c>
      <c r="S95" s="151" t="s">
        <v>116</v>
      </c>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D96" s="151"/>
      <c r="H96" s="151"/>
      <c r="P96" s="229"/>
      <c r="Q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ht="13">
      <c r="C97" s="228" t="s">
        <v>112</v>
      </c>
      <c r="D97" s="151"/>
      <c r="H97" s="151"/>
      <c r="L97" s="228" t="s">
        <v>111</v>
      </c>
      <c r="P97" s="229"/>
      <c r="Q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D98" s="151"/>
      <c r="H98" s="151"/>
      <c r="P98" s="229"/>
      <c r="Q98" s="229"/>
      <c r="S98" s="346" t="s">
        <v>109</v>
      </c>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ht="13">
      <c r="D99" s="151"/>
      <c r="H99" s="151"/>
      <c r="P99" s="229"/>
      <c r="Q99" s="229"/>
      <c r="R99" s="345" t="s">
        <v>106</v>
      </c>
      <c r="S99" s="200" t="s">
        <v>110</v>
      </c>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D100" s="151"/>
      <c r="H100" s="151"/>
      <c r="P100" s="229"/>
      <c r="Q100" s="229"/>
      <c r="R100" s="347" t="s">
        <v>224</v>
      </c>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D101" s="151"/>
      <c r="H101" s="151"/>
      <c r="P101" s="229"/>
      <c r="Q101" s="229"/>
      <c r="R101" s="348" t="s">
        <v>193</v>
      </c>
      <c r="S101" s="349" t="s">
        <v>130</v>
      </c>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D102" s="151"/>
      <c r="H102" s="151"/>
      <c r="P102" s="229"/>
      <c r="Q102" s="229"/>
      <c r="R102" s="350">
        <v>2024</v>
      </c>
      <c r="S102" s="351" t="s">
        <v>13</v>
      </c>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D103" s="151"/>
      <c r="H103" s="151"/>
      <c r="P103" s="229"/>
      <c r="Q103" s="229"/>
      <c r="R103" s="352">
        <v>0.105</v>
      </c>
      <c r="S103" s="351" t="s">
        <v>194</v>
      </c>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D104" s="151"/>
      <c r="H104" s="151"/>
      <c r="P104" s="229"/>
      <c r="Q104" s="229"/>
      <c r="R104" s="353">
        <v>0</v>
      </c>
      <c r="S104" s="351" t="s">
        <v>1</v>
      </c>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D105" s="151"/>
      <c r="H105" s="151"/>
      <c r="P105" s="229"/>
      <c r="Q105" s="229"/>
      <c r="R105" s="352">
        <v>0.51834894116286756</v>
      </c>
      <c r="S105" s="354" t="s">
        <v>101</v>
      </c>
      <c r="T105" s="355" t="b">
        <v>1</v>
      </c>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D106" s="151"/>
      <c r="H106" s="151"/>
      <c r="P106" s="229"/>
      <c r="Q106" s="229"/>
      <c r="R106" s="356">
        <v>4.8261264090602898E-2</v>
      </c>
      <c r="S106" s="354" t="s">
        <v>102</v>
      </c>
      <c r="T106" s="355" t="b">
        <v>1</v>
      </c>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D107" s="151"/>
      <c r="H107" s="151"/>
      <c r="P107" s="229"/>
      <c r="Q107" s="229"/>
      <c r="R107" s="352">
        <v>0</v>
      </c>
      <c r="S107" s="354" t="s">
        <v>103</v>
      </c>
      <c r="T107" s="355" t="b">
        <v>1</v>
      </c>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D108" s="151"/>
      <c r="H108" s="151"/>
      <c r="P108" s="229"/>
      <c r="Q108" s="229"/>
      <c r="R108" s="356">
        <v>0</v>
      </c>
      <c r="S108" s="354" t="s">
        <v>104</v>
      </c>
      <c r="T108" s="355" t="b">
        <v>1</v>
      </c>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D109" s="151"/>
      <c r="H109" s="151"/>
      <c r="P109" s="229"/>
      <c r="Q109" s="229"/>
      <c r="R109" s="352">
        <v>0.48165105883713233</v>
      </c>
      <c r="S109" s="357" t="s">
        <v>105</v>
      </c>
      <c r="T109" s="355" t="b">
        <v>1</v>
      </c>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D110" s="151"/>
      <c r="H110" s="151"/>
      <c r="P110" s="229"/>
      <c r="Q110" s="229"/>
      <c r="R110" s="358">
        <v>2076.6800000000003</v>
      </c>
      <c r="S110" s="359" t="s">
        <v>195</v>
      </c>
      <c r="T110" s="355" t="b">
        <v>1</v>
      </c>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D111" s="151"/>
      <c r="H111" s="151"/>
      <c r="P111" s="229"/>
      <c r="Q111" s="229"/>
      <c r="R111" s="360">
        <v>0.40199999999999991</v>
      </c>
      <c r="S111" s="361" t="s">
        <v>196</v>
      </c>
      <c r="T111" s="355" t="b">
        <v>1</v>
      </c>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D112" s="151"/>
      <c r="H112" s="151"/>
      <c r="P112" s="229"/>
      <c r="Q112" s="229"/>
      <c r="R112" s="358">
        <v>0</v>
      </c>
      <c r="S112" s="361" t="s">
        <v>197</v>
      </c>
      <c r="T112" s="355" t="b">
        <v>1</v>
      </c>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D113" s="151"/>
      <c r="H113" s="151"/>
      <c r="P113" s="229"/>
      <c r="Q113" s="229"/>
      <c r="R113" s="358">
        <v>76654.002301946472</v>
      </c>
      <c r="S113" s="361" t="s">
        <v>198</v>
      </c>
      <c r="T113" s="355" t="b">
        <v>1</v>
      </c>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D114" s="151"/>
      <c r="H114" s="151"/>
      <c r="P114" s="229"/>
      <c r="Q114" s="229"/>
      <c r="R114" s="358">
        <v>163.97692412784846</v>
      </c>
      <c r="S114" s="361" t="s">
        <v>199</v>
      </c>
      <c r="T114" s="355" t="b">
        <v>1</v>
      </c>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31"/>
      <c r="I115" s="229"/>
      <c r="J115" s="232"/>
      <c r="K115" s="229"/>
      <c r="L115" s="229"/>
      <c r="M115" s="229"/>
      <c r="N115" s="229"/>
      <c r="P115" s="229"/>
      <c r="Q115" s="229"/>
      <c r="R115" s="358">
        <v>75.308672377702479</v>
      </c>
      <c r="S115" s="361" t="s">
        <v>200</v>
      </c>
      <c r="T115" s="355" t="b">
        <v>1</v>
      </c>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31"/>
      <c r="I116" s="229"/>
      <c r="J116" s="232"/>
      <c r="K116" s="229"/>
      <c r="L116" s="229"/>
      <c r="M116" s="229"/>
      <c r="N116" s="229"/>
      <c r="P116" s="229"/>
      <c r="Q116" s="229"/>
      <c r="R116" s="358">
        <v>0</v>
      </c>
      <c r="S116" s="361" t="s">
        <v>201</v>
      </c>
      <c r="T116" s="355" t="b">
        <v>1</v>
      </c>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31"/>
      <c r="I117" s="229"/>
      <c r="J117" s="232"/>
      <c r="K117" s="229"/>
      <c r="L117" s="229"/>
      <c r="M117" s="229"/>
      <c r="N117" s="229"/>
      <c r="P117" s="229"/>
      <c r="Q117" s="229"/>
      <c r="R117" s="358">
        <v>0</v>
      </c>
      <c r="S117" s="361" t="s">
        <v>202</v>
      </c>
      <c r="T117" s="355" t="b">
        <v>1</v>
      </c>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31"/>
      <c r="I118" s="229"/>
      <c r="J118" s="232"/>
      <c r="K118" s="229"/>
      <c r="L118" s="229"/>
      <c r="M118" s="229"/>
      <c r="N118" s="229"/>
      <c r="P118" s="229"/>
      <c r="Q118" s="229"/>
      <c r="R118" s="360">
        <v>0</v>
      </c>
      <c r="S118" s="361" t="s">
        <v>108</v>
      </c>
      <c r="T118" s="355" t="b">
        <v>1</v>
      </c>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31"/>
      <c r="I119" s="229"/>
      <c r="J119" s="232"/>
      <c r="K119" s="229"/>
      <c r="L119" s="229"/>
      <c r="M119" s="229"/>
      <c r="N119" s="229"/>
      <c r="P119" s="229"/>
      <c r="Q119" s="229"/>
      <c r="R119" s="358">
        <v>0</v>
      </c>
      <c r="S119" s="361" t="s">
        <v>203</v>
      </c>
      <c r="T119" s="355" t="b">
        <v>1</v>
      </c>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31"/>
      <c r="I120" s="229"/>
      <c r="J120" s="232"/>
      <c r="K120" s="229"/>
      <c r="L120" s="229"/>
      <c r="M120" s="229"/>
      <c r="N120" s="229"/>
      <c r="P120" s="229"/>
      <c r="Q120" s="229"/>
      <c r="R120" s="360">
        <v>0.12389253361641489</v>
      </c>
      <c r="S120" s="362" t="s">
        <v>204</v>
      </c>
      <c r="T120" s="355" t="b">
        <v>1</v>
      </c>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31"/>
      <c r="I121" s="229"/>
      <c r="J121" s="232"/>
      <c r="K121" s="229"/>
      <c r="L121" s="229"/>
      <c r="M121" s="229"/>
      <c r="N121" s="229"/>
      <c r="P121" s="229"/>
      <c r="Q121" s="229"/>
      <c r="R121" s="363">
        <v>1584069792</v>
      </c>
      <c r="S121" s="354" t="s">
        <v>37</v>
      </c>
      <c r="T121" s="355" t="b">
        <v>1</v>
      </c>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31"/>
      <c r="I122" s="229"/>
      <c r="J122" s="232"/>
      <c r="K122" s="229"/>
      <c r="L122" s="229"/>
      <c r="M122" s="229"/>
      <c r="N122" s="229"/>
      <c r="P122" s="229"/>
      <c r="Q122" s="229"/>
      <c r="R122" s="364">
        <v>1679310700</v>
      </c>
      <c r="S122" s="357" t="s">
        <v>39</v>
      </c>
      <c r="T122" s="355" t="b">
        <v>1</v>
      </c>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31"/>
      <c r="I123" s="229"/>
      <c r="J123" s="232"/>
      <c r="K123" s="229"/>
      <c r="L123" s="229"/>
      <c r="M123" s="229"/>
      <c r="N123" s="229"/>
      <c r="P123" s="229"/>
      <c r="Q123" s="229"/>
      <c r="R123" s="365"/>
      <c r="S123" s="366" t="s">
        <v>237</v>
      </c>
      <c r="T123" s="355" t="b">
        <v>1</v>
      </c>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 thickBot="1">
      <c r="C124" s="229"/>
      <c r="D124" s="230"/>
      <c r="E124" s="229"/>
      <c r="F124" s="229"/>
      <c r="G124" s="229"/>
      <c r="H124" s="231"/>
      <c r="I124" s="229"/>
      <c r="J124" s="232"/>
      <c r="K124" s="229"/>
      <c r="L124" s="229"/>
      <c r="M124" s="229"/>
      <c r="N124" s="229"/>
      <c r="P124" s="229"/>
      <c r="Q124" s="229"/>
      <c r="R124" s="367">
        <v>38531854</v>
      </c>
      <c r="S124" s="368" t="s">
        <v>205</v>
      </c>
      <c r="T124" s="355" t="b">
        <v>1</v>
      </c>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31"/>
      <c r="I125" s="229"/>
      <c r="J125" s="232"/>
      <c r="K125" s="229"/>
      <c r="L125" s="229"/>
      <c r="M125" s="229"/>
      <c r="N125" s="229"/>
      <c r="P125" s="229"/>
      <c r="Q125" s="229"/>
      <c r="R125" s="229"/>
      <c r="S125" s="229"/>
      <c r="T125" s="36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ht="13">
      <c r="C126" s="229"/>
      <c r="D126" s="230"/>
      <c r="E126" s="229"/>
      <c r="F126" s="229"/>
      <c r="G126" s="229"/>
      <c r="H126" s="231"/>
      <c r="I126" s="229"/>
      <c r="J126" s="232"/>
      <c r="K126" s="229"/>
      <c r="L126" s="229"/>
      <c r="M126" s="229"/>
      <c r="N126" s="229"/>
      <c r="P126" s="229"/>
      <c r="Q126" s="229"/>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31"/>
      <c r="I127" s="229"/>
      <c r="J127" s="232"/>
      <c r="K127" s="229"/>
      <c r="L127" s="229"/>
      <c r="M127" s="229"/>
      <c r="N127" s="229"/>
      <c r="P127" s="229"/>
      <c r="Q127" s="229"/>
      <c r="R127" s="347" t="s">
        <v>225</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31"/>
      <c r="I128" s="229"/>
      <c r="J128" s="232"/>
      <c r="K128" s="229"/>
      <c r="L128" s="229"/>
      <c r="M128" s="229"/>
      <c r="N128" s="229"/>
      <c r="P128" s="229"/>
      <c r="Q128" s="229"/>
      <c r="R128" s="370">
        <f>+M19</f>
        <v>0</v>
      </c>
      <c r="S128" s="229" t="str">
        <f>+K19&amp;" "&amp;M17</f>
        <v>PROJECTED YEAR Rev Require</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50"/>
      <c r="D129" s="315"/>
      <c r="E129" s="250"/>
      <c r="F129" s="250"/>
      <c r="G129" s="250"/>
      <c r="H129" s="317"/>
      <c r="I129" s="229"/>
      <c r="J129" s="232"/>
      <c r="K129" s="229"/>
      <c r="L129" s="229"/>
      <c r="M129" s="229"/>
      <c r="N129" s="229"/>
      <c r="P129" s="229"/>
      <c r="Q129" s="229"/>
      <c r="R129" s="371">
        <f>+N19</f>
        <v>0</v>
      </c>
      <c r="S129" s="229" t="str">
        <f>K19&amp;" "&amp;N17</f>
        <v>PROJECTED YEAR  W Incentives</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ht="13" thickBot="1">
      <c r="C130" s="250"/>
      <c r="D130" s="315"/>
      <c r="E130" s="250"/>
      <c r="F130" s="250"/>
      <c r="G130" s="250"/>
      <c r="H130" s="317"/>
      <c r="I130" s="229"/>
      <c r="J130" s="232"/>
      <c r="K130" s="229"/>
      <c r="L130" s="229"/>
      <c r="M130" s="229"/>
      <c r="N130" s="229"/>
      <c r="P130" s="229"/>
      <c r="Q130" s="229"/>
      <c r="R130" s="372">
        <f>+O19</f>
        <v>0</v>
      </c>
      <c r="S130" s="229" t="str">
        <f>K19&amp;" "&amp;O17</f>
        <v>PROJECTED YEAR Incentive Amounts</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c r="C131" s="250"/>
      <c r="D131" s="315"/>
      <c r="E131" s="250"/>
      <c r="F131" s="250"/>
      <c r="G131" s="250"/>
      <c r="H131" s="317"/>
      <c r="I131" s="229"/>
      <c r="J131" s="232"/>
      <c r="K131" s="229"/>
      <c r="L131" s="229"/>
      <c r="M131" s="229"/>
      <c r="N131" s="229"/>
      <c r="P131" s="229"/>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50"/>
      <c r="D132" s="315"/>
      <c r="E132" s="250"/>
      <c r="F132" s="250"/>
      <c r="G132" s="250"/>
      <c r="H132" s="317"/>
      <c r="I132" s="229"/>
      <c r="J132" s="232"/>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ht="13">
      <c r="C133" s="250"/>
      <c r="D133" s="315"/>
      <c r="E133" s="250"/>
      <c r="F133" s="250"/>
      <c r="G133" s="250"/>
      <c r="H133" s="317"/>
      <c r="I133" s="229"/>
      <c r="J133" s="232"/>
      <c r="K133" s="229"/>
      <c r="L133" s="229"/>
      <c r="M133" s="229"/>
      <c r="N133" s="229"/>
      <c r="O133" s="229"/>
      <c r="P133" s="229"/>
      <c r="Q133" s="229"/>
      <c r="R133" s="345" t="s">
        <v>117</v>
      </c>
      <c r="S133" s="346" t="s">
        <v>118</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50"/>
      <c r="D134" s="315"/>
      <c r="E134" s="250"/>
      <c r="F134" s="250"/>
      <c r="G134" s="250"/>
      <c r="H134" s="317"/>
      <c r="I134" s="229"/>
      <c r="J134" s="232"/>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50"/>
      <c r="D135" s="315"/>
      <c r="E135" s="250"/>
      <c r="F135" s="250"/>
      <c r="G135" s="250"/>
      <c r="H135" s="317"/>
      <c r="I135" s="229"/>
      <c r="J135" s="232"/>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50"/>
      <c r="D136" s="315"/>
      <c r="E136" s="250"/>
      <c r="F136" s="250"/>
      <c r="G136" s="250"/>
      <c r="H136" s="317"/>
      <c r="I136" s="229"/>
      <c r="J136" s="232"/>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50"/>
      <c r="D137" s="315"/>
      <c r="E137" s="250"/>
      <c r="F137" s="250"/>
      <c r="G137" s="250"/>
      <c r="H137" s="317"/>
      <c r="I137" s="229"/>
      <c r="J137" s="232"/>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sheetData>
  <mergeCells count="9">
    <mergeCell ref="A1:J1"/>
    <mergeCell ref="A3:J3"/>
    <mergeCell ref="A5:J5"/>
    <mergeCell ref="I84:N89"/>
    <mergeCell ref="K15:O16"/>
    <mergeCell ref="C8:H8"/>
    <mergeCell ref="C80:E81"/>
    <mergeCell ref="A2:J2"/>
    <mergeCell ref="A4:J4"/>
  </mergeCells>
  <phoneticPr fontId="0" type="noConversion"/>
  <printOptions horizontalCentered="1"/>
  <pageMargins left="0.25" right="0.25" top="0.75" bottom="0.25" header="0.25" footer="0.5"/>
  <pageSetup scale="41" fitToHeight="2" orientation="landscape" r:id="rId1"/>
  <headerFooter alignWithMargins="0">
    <oddHeader xml:space="preserve">&amp;R&amp;16AEPTCo - SPP Formula Rate
&amp;A TCOS - WS F
Page: &amp;P of &amp;N
</oddHeader>
    <oddFooter xml:space="preserve">&amp;C &amp;R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BI4985"/>
  <sheetViews>
    <sheetView topLeftCell="I84" zoomScaleNormal="100" zoomScaleSheetLayoutView="100" workbookViewId="0">
      <selection activeCell="V1" sqref="V1"/>
    </sheetView>
  </sheetViews>
  <sheetFormatPr defaultColWidth="8.7265625" defaultRowHeight="12.5"/>
  <cols>
    <col min="1" max="1" width="4.7265625" style="151" customWidth="1"/>
    <col min="2" max="2" width="6.7265625" style="151" customWidth="1"/>
    <col min="3" max="3" width="20.7265625" style="151" customWidth="1"/>
    <col min="4" max="4" width="17.7265625" style="164" customWidth="1"/>
    <col min="5" max="8" width="17.7265625" style="151" customWidth="1"/>
    <col min="9" max="9" width="17.7265625" style="211" customWidth="1"/>
    <col min="10" max="10" width="17.7265625" style="151" bestFit="1" customWidth="1"/>
    <col min="11" max="11" width="2.1796875" style="219" customWidth="1"/>
    <col min="12" max="15" width="17.7265625" style="151" customWidth="1"/>
    <col min="16" max="16" width="19.54296875" style="151" customWidth="1"/>
    <col min="17" max="17" width="2.1796875" style="219" customWidth="1"/>
    <col min="18" max="18" width="16.453125" style="219" customWidth="1"/>
    <col min="19" max="19" width="52.453125" style="151" customWidth="1"/>
    <col min="20" max="16384" width="8.7265625" style="151"/>
  </cols>
  <sheetData>
    <row r="1" spans="1:61" ht="17.5">
      <c r="A1" s="537" t="str">
        <f>'SWT.WS.F.BPU.ATRR.Projected'!A1</f>
        <v xml:space="preserve">AEP West SPP Member Companies </v>
      </c>
      <c r="B1" s="553"/>
      <c r="C1" s="553"/>
      <c r="D1" s="553"/>
      <c r="E1" s="553"/>
      <c r="F1" s="553"/>
      <c r="G1" s="553"/>
      <c r="H1" s="553"/>
      <c r="I1" s="553"/>
      <c r="J1" s="553"/>
      <c r="K1" s="553"/>
    </row>
    <row r="2" spans="1:61" ht="17.5">
      <c r="A2" s="537" t="str">
        <f>'SWT.WS.F.BPU.ATRR.Projected'!A2</f>
        <v>2024 Cost of Service Formula Rate Projected on 2023 FF1 Balances</v>
      </c>
      <c r="B2" s="553"/>
      <c r="C2" s="553"/>
      <c r="D2" s="553"/>
      <c r="E2" s="553"/>
      <c r="F2" s="553"/>
      <c r="G2" s="553"/>
      <c r="H2" s="553"/>
      <c r="I2" s="553"/>
      <c r="J2" s="553"/>
      <c r="K2" s="553"/>
      <c r="Q2" s="228" t="s">
        <v>114</v>
      </c>
    </row>
    <row r="3" spans="1:61" ht="18">
      <c r="A3" s="539" t="s">
        <v>129</v>
      </c>
      <c r="B3" s="540"/>
      <c r="C3" s="540"/>
      <c r="D3" s="540"/>
      <c r="E3" s="540"/>
      <c r="F3" s="540"/>
      <c r="G3" s="540"/>
      <c r="H3" s="540"/>
      <c r="I3" s="540"/>
      <c r="J3" s="540"/>
      <c r="K3" s="540"/>
    </row>
    <row r="4" spans="1:61" ht="17.5">
      <c r="A4" s="540" t="str">
        <f>"Based on a Carrying Charge Derived from ""Trued-Up"" "&amp;M16&amp;" Data"</f>
        <v>Based on a Carrying Charge Derived from "Trued-Up" 2024 Data</v>
      </c>
      <c r="B4" s="540"/>
      <c r="C4" s="540"/>
      <c r="D4" s="540"/>
      <c r="E4" s="540"/>
      <c r="F4" s="540"/>
      <c r="G4" s="540"/>
      <c r="H4" s="540"/>
      <c r="I4" s="540"/>
      <c r="J4" s="540"/>
      <c r="K4" s="540"/>
    </row>
    <row r="5" spans="1:61" ht="18">
      <c r="A5" s="554" t="str">
        <f>'SWT.WS.F.BPU.ATRR.Projected'!A5</f>
        <v>SOUTHWESTERN TRANSMISSION COMPANY</v>
      </c>
      <c r="B5" s="555"/>
      <c r="C5" s="555"/>
      <c r="D5" s="555"/>
      <c r="E5" s="555"/>
      <c r="F5" s="555"/>
      <c r="G5" s="555"/>
      <c r="H5" s="555"/>
      <c r="I5" s="555"/>
      <c r="J5" s="555"/>
      <c r="K5" s="555"/>
    </row>
    <row r="6" spans="1:61" ht="20">
      <c r="A6" s="373"/>
      <c r="C6" s="300"/>
    </row>
    <row r="8" spans="1:61" ht="17.5">
      <c r="B8" s="233" t="s">
        <v>0</v>
      </c>
      <c r="C8" s="550" t="str">
        <f>"Calculate Return and Income Taxes with "&amp;F13&amp;" basis point ROE increase for Projects Qualified for Incentive."</f>
        <v>Calculate Return and Income Taxes with 0 basis point ROE increase for Projects Qualified for Incentive.</v>
      </c>
      <c r="D8" s="551"/>
      <c r="E8" s="551"/>
      <c r="F8" s="551"/>
      <c r="G8" s="551"/>
      <c r="H8" s="551"/>
      <c r="I8" s="551"/>
    </row>
    <row r="9" spans="1:61" ht="15.75" customHeight="1">
      <c r="C9" s="234"/>
      <c r="D9" s="234"/>
      <c r="E9" s="234"/>
      <c r="F9" s="234"/>
      <c r="G9" s="234"/>
      <c r="H9" s="234"/>
      <c r="I9" s="234"/>
    </row>
    <row r="10" spans="1:61" ht="15.5">
      <c r="C10" s="236" t="str">
        <f>"A.   Determine 'R' with hypothetical "&amp;F13&amp;" basis point increase in ROE for Identified Projects"</f>
        <v>A.   Determine 'R' with hypothetical 0 basis point increase in ROE for Identified Projects</v>
      </c>
    </row>
    <row r="12" spans="1:61" ht="13">
      <c r="C12" s="239" t="str">
        <f>S103</f>
        <v xml:space="preserve">   ROE w/o incentives  (True-Up TCOS, ln 150)</v>
      </c>
      <c r="E12" s="240"/>
      <c r="F12" s="241">
        <f>+R103</f>
        <v>0.105</v>
      </c>
      <c r="G12" s="241"/>
      <c r="H12" s="242"/>
      <c r="I12" s="243"/>
      <c r="J12" s="244"/>
      <c r="K12" s="245"/>
      <c r="L12" s="244"/>
      <c r="M12" s="244"/>
      <c r="N12" s="244"/>
      <c r="O12" s="244"/>
      <c r="P12" s="244"/>
      <c r="Q12" s="245"/>
      <c r="R12" s="232"/>
      <c r="S12" s="229"/>
      <c r="T12" s="288"/>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ht="13.5" thickBot="1">
      <c r="C13" s="239" t="s">
        <v>1</v>
      </c>
      <c r="E13" s="240"/>
      <c r="F13" s="374">
        <f>R104</f>
        <v>0</v>
      </c>
      <c r="G13" s="375" t="s">
        <v>136</v>
      </c>
      <c r="I13" s="151"/>
      <c r="K13" s="151"/>
      <c r="L13" s="244"/>
      <c r="M13" s="244"/>
      <c r="N13" s="244"/>
      <c r="O13" s="244"/>
      <c r="P13" s="244"/>
      <c r="Q13" s="245"/>
      <c r="R13" s="232"/>
      <c r="S13" s="229"/>
      <c r="T13" s="288"/>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
      <c r="C14" s="239" t="str">
        <f>"   ROE with additional "&amp;F13&amp;" basis point incentive"</f>
        <v xml:space="preserve">   ROE with additional 0 basis point incentive</v>
      </c>
      <c r="D14" s="240"/>
      <c r="E14" s="240"/>
      <c r="F14" s="248">
        <f>IF((F12+(F13/10000)&gt;0.1245),"ERROR",F12+(F13/10000))</f>
        <v>0.105</v>
      </c>
      <c r="G14" s="249" t="s">
        <v>2</v>
      </c>
      <c r="I14" s="244"/>
      <c r="J14" s="244"/>
      <c r="K14" s="245"/>
      <c r="L14" s="376" t="s">
        <v>82</v>
      </c>
      <c r="M14" s="377"/>
      <c r="N14" s="377"/>
      <c r="O14" s="377"/>
      <c r="P14" s="378"/>
      <c r="Q14" s="245"/>
      <c r="R14" s="232"/>
      <c r="S14" s="229"/>
      <c r="T14" s="36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379" t="s">
        <v>209</v>
      </c>
      <c r="E15" s="240"/>
      <c r="F15" s="248"/>
      <c r="G15" s="248"/>
      <c r="H15" s="240"/>
      <c r="I15" s="244"/>
      <c r="J15" s="244"/>
      <c r="K15" s="245"/>
      <c r="L15" s="259"/>
      <c r="M15" s="245"/>
      <c r="N15" s="245" t="s">
        <v>8</v>
      </c>
      <c r="O15" s="245" t="s">
        <v>9</v>
      </c>
      <c r="P15" s="261" t="s">
        <v>10</v>
      </c>
      <c r="Q15" s="245"/>
      <c r="R15" s="232"/>
      <c r="S15" s="229"/>
      <c r="T15" s="36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52"/>
      <c r="H16" s="240"/>
      <c r="I16" s="244"/>
      <c r="J16" s="244"/>
      <c r="K16" s="245"/>
      <c r="L16" s="259" t="s">
        <v>83</v>
      </c>
      <c r="M16" s="380">
        <f>+R102</f>
        <v>2024</v>
      </c>
      <c r="N16" s="219"/>
      <c r="O16" s="219"/>
      <c r="P16" s="267"/>
      <c r="Q16" s="245"/>
      <c r="R16" s="232"/>
      <c r="S16" s="229"/>
      <c r="T16" s="369"/>
      <c r="U16" s="250"/>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v>
      </c>
      <c r="E17" s="255">
        <f>R106</f>
        <v>0</v>
      </c>
      <c r="F17" s="381">
        <f>E17*D17</f>
        <v>0</v>
      </c>
      <c r="G17" s="381"/>
      <c r="H17" s="240"/>
      <c r="I17" s="244"/>
      <c r="J17" s="257"/>
      <c r="K17" s="258"/>
      <c r="L17" s="266"/>
      <c r="M17" s="382" t="s">
        <v>234</v>
      </c>
      <c r="N17" s="383">
        <f>SUM('SWT.001:SWT.xyz - blank'!M87)</f>
        <v>0</v>
      </c>
      <c r="O17" s="383">
        <f>SUM('SWT.001:SWT.xyz - blank'!N87)</f>
        <v>0</v>
      </c>
      <c r="P17" s="384">
        <f>+O17-N17</f>
        <v>0</v>
      </c>
      <c r="Q17" s="258"/>
      <c r="R17" s="232"/>
      <c r="S17" s="229"/>
      <c r="T17" s="369"/>
      <c r="U17" s="250"/>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ht="13" thickBot="1">
      <c r="C18" s="253" t="s">
        <v>11</v>
      </c>
      <c r="D18" s="254">
        <f>R107</f>
        <v>0</v>
      </c>
      <c r="E18" s="255">
        <f>R108</f>
        <v>0</v>
      </c>
      <c r="F18" s="381">
        <f>E18*D18</f>
        <v>0</v>
      </c>
      <c r="G18" s="381"/>
      <c r="H18" s="263"/>
      <c r="I18" s="263"/>
      <c r="J18" s="264"/>
      <c r="K18" s="265"/>
      <c r="L18" s="266"/>
      <c r="M18" s="385" t="s">
        <v>235</v>
      </c>
      <c r="N18" s="386">
        <f>SUM('SWT.001:SWT.xyz - blank'!M88)</f>
        <v>0</v>
      </c>
      <c r="O18" s="386">
        <f>SUM('SWT.001:SWT.xyz - blank'!N88)</f>
        <v>0</v>
      </c>
      <c r="P18" s="273">
        <f>+O18-N18</f>
        <v>0</v>
      </c>
      <c r="Q18" s="265"/>
      <c r="R18" s="232"/>
      <c r="S18" s="229"/>
      <c r="T18" s="36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c r="C19" s="268" t="s">
        <v>12</v>
      </c>
      <c r="D19" s="254">
        <f>R109</f>
        <v>0</v>
      </c>
      <c r="E19" s="255">
        <f>+F14</f>
        <v>0.105</v>
      </c>
      <c r="F19" s="387">
        <f>E19*D19</f>
        <v>0</v>
      </c>
      <c r="G19" s="387"/>
      <c r="H19" s="263"/>
      <c r="I19" s="263"/>
      <c r="J19" s="248"/>
      <c r="K19" s="265"/>
      <c r="L19" s="266"/>
      <c r="M19" s="388" t="str">
        <f>"True-up Adjustment For "&amp;M16&amp;""</f>
        <v>True-up Adjustment For 2024</v>
      </c>
      <c r="N19" s="389">
        <f>+N18-N17</f>
        <v>0</v>
      </c>
      <c r="O19" s="389">
        <f>+O18-O17</f>
        <v>0</v>
      </c>
      <c r="P19" s="390">
        <f>+P18-P17</f>
        <v>0</v>
      </c>
      <c r="Q19" s="265"/>
      <c r="R19" s="232"/>
      <c r="S19" s="229"/>
      <c r="T19" s="36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381">
        <f>SUM(F17:F19)</f>
        <v>0</v>
      </c>
      <c r="G20" s="381"/>
      <c r="H20" s="391"/>
      <c r="I20" s="263"/>
      <c r="J20" s="264"/>
      <c r="K20" s="265"/>
      <c r="L20" s="266"/>
      <c r="M20" s="219"/>
      <c r="N20" s="275" t="str">
        <f>IF(N19=SUM('SWT.001:SWT.xyz - blank'!M89),"","ERROR")</f>
        <v/>
      </c>
      <c r="O20" s="275" t="str">
        <f>IF(O19=SUM('SWT.001:SWT.xyz - blank'!N89),"","ERROR")</f>
        <v/>
      </c>
      <c r="P20" s="275" t="str">
        <f>IF(P19=SUM('SWT.001:SWT.xyz - blank'!O89),"","ERROR")</f>
        <v/>
      </c>
      <c r="Q20" s="265"/>
      <c r="R20" s="232"/>
      <c r="S20" s="229"/>
      <c r="T20" s="36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ht="13.5" thickBot="1">
      <c r="D21" s="276"/>
      <c r="E21" s="276"/>
      <c r="F21" s="263"/>
      <c r="G21" s="263"/>
      <c r="H21" s="263"/>
      <c r="I21" s="263"/>
      <c r="J21" s="263"/>
      <c r="K21" s="277"/>
      <c r="L21" s="392"/>
      <c r="M21" s="393"/>
      <c r="N21" s="394"/>
      <c r="O21" s="394"/>
      <c r="P21" s="273"/>
      <c r="Q21" s="277"/>
      <c r="R21" s="232"/>
      <c r="S21" s="229"/>
      <c r="T21" s="288"/>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5">
      <c r="C22" s="236" t="str">
        <f>"B.   Determine Return using 'R' with hypothetical "&amp;F13&amp;" basis point ROE increase for Identified Projects."</f>
        <v>B.   Determine Return using 'R' with hypothetical 0 basis point ROE increase for Identified Projects.</v>
      </c>
      <c r="D22" s="276"/>
      <c r="E22" s="276"/>
      <c r="F22" s="278"/>
      <c r="G22" s="278"/>
      <c r="H22" s="263"/>
      <c r="I22" s="240"/>
      <c r="J22" s="263"/>
      <c r="K22" s="277"/>
      <c r="L22" s="263"/>
      <c r="M22" s="263"/>
      <c r="N22" s="263"/>
      <c r="O22" s="263"/>
      <c r="P22" s="263"/>
      <c r="Q22" s="277"/>
      <c r="R22" s="232"/>
      <c r="S22" s="229"/>
      <c r="T22" s="36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ht="13">
      <c r="C23" s="245"/>
      <c r="D23" s="276"/>
      <c r="E23" s="276"/>
      <c r="F23" s="277"/>
      <c r="G23" s="277"/>
      <c r="H23" s="277"/>
      <c r="I23" s="277"/>
      <c r="J23" s="277"/>
      <c r="K23" s="277"/>
      <c r="L23" s="182" t="s">
        <v>15</v>
      </c>
      <c r="M23" s="277"/>
      <c r="N23" s="277"/>
      <c r="O23" s="277"/>
      <c r="P23" s="277"/>
      <c r="Q23" s="277"/>
      <c r="R23" s="232"/>
      <c r="S23" s="229"/>
      <c r="T23" s="369"/>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(True-Up TCOS, ln 63)</v>
      </c>
      <c r="D24" s="240"/>
      <c r="E24" s="280">
        <f>R110</f>
        <v>307095.94560076919</v>
      </c>
      <c r="F24" s="281"/>
      <c r="G24" s="281"/>
      <c r="H24" s="277"/>
      <c r="I24" s="277"/>
      <c r="J24" s="277"/>
      <c r="K24" s="277"/>
      <c r="L24" s="151" t="s">
        <v>16</v>
      </c>
      <c r="M24" s="277"/>
      <c r="N24" s="277"/>
      <c r="O24" s="277"/>
      <c r="P24" s="281"/>
      <c r="Q24" s="277"/>
      <c r="R24" s="232"/>
      <c r="S24" s="229"/>
      <c r="T24" s="369"/>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0</v>
      </c>
      <c r="F25" s="277"/>
      <c r="G25" s="277"/>
      <c r="H25" s="277"/>
      <c r="I25" s="277"/>
      <c r="J25" s="277"/>
      <c r="K25" s="277"/>
      <c r="L25" s="277"/>
      <c r="M25" s="277"/>
      <c r="N25" s="277"/>
      <c r="O25" s="277"/>
      <c r="P25" s="277"/>
      <c r="Q25" s="277"/>
      <c r="R25" s="232"/>
      <c r="S25" s="229"/>
      <c r="T25" s="369"/>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0</v>
      </c>
      <c r="F26" s="277"/>
      <c r="G26" s="277"/>
      <c r="H26" s="277"/>
      <c r="I26" s="277"/>
      <c r="J26" s="265"/>
      <c r="K26" s="265"/>
      <c r="L26" s="265"/>
      <c r="M26" s="265"/>
      <c r="N26" s="265"/>
      <c r="O26" s="265"/>
      <c r="P26" s="277"/>
      <c r="Q26" s="265"/>
      <c r="R26" s="232"/>
      <c r="S26" s="229"/>
      <c r="T26" s="369"/>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77"/>
      <c r="J27" s="265"/>
      <c r="K27" s="265"/>
      <c r="L27" s="265"/>
      <c r="M27" s="265"/>
      <c r="N27" s="265"/>
      <c r="O27" s="265"/>
      <c r="P27" s="277"/>
      <c r="Q27" s="265"/>
      <c r="R27" s="232"/>
      <c r="S27" s="229"/>
      <c r="T27" s="369"/>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6"/>
      <c r="J28" s="287"/>
      <c r="K28" s="287"/>
      <c r="L28" s="287"/>
      <c r="M28" s="287"/>
      <c r="N28" s="287"/>
      <c r="O28" s="287"/>
      <c r="P28" s="286"/>
      <c r="Q28" s="287"/>
      <c r="R28" s="232"/>
      <c r="S28" s="229"/>
      <c r="T28" s="369"/>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ht="13">
      <c r="C29" s="239"/>
      <c r="D29" s="244"/>
      <c r="E29" s="244"/>
      <c r="F29" s="277"/>
      <c r="G29" s="277"/>
      <c r="H29" s="277"/>
      <c r="I29" s="277"/>
      <c r="J29" s="265"/>
      <c r="K29" s="265"/>
      <c r="L29" s="265"/>
      <c r="M29" s="265"/>
      <c r="N29" s="265"/>
      <c r="O29" s="265"/>
      <c r="P29" s="277"/>
      <c r="Q29" s="265"/>
      <c r="R29" s="232"/>
      <c r="S29" s="229"/>
      <c r="T29" s="369"/>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0</v>
      </c>
      <c r="F30" s="277"/>
      <c r="G30" s="277"/>
      <c r="H30" s="277"/>
      <c r="I30" s="277"/>
      <c r="J30" s="277"/>
      <c r="K30" s="277"/>
      <c r="L30" s="277"/>
      <c r="M30" s="277"/>
      <c r="N30" s="277"/>
      <c r="O30" s="277"/>
      <c r="P30" s="277"/>
      <c r="Q30" s="277"/>
      <c r="R30" s="232"/>
      <c r="S30" s="229"/>
      <c r="T30" s="369"/>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(True-Up TCOS, ln 95)</v>
      </c>
      <c r="D31" s="274"/>
      <c r="E31" s="290">
        <f>R111</f>
        <v>0.25400299999999998</v>
      </c>
      <c r="F31" s="277"/>
      <c r="G31" s="277"/>
      <c r="H31" s="277"/>
      <c r="I31" s="277"/>
      <c r="J31" s="277"/>
      <c r="K31" s="277"/>
      <c r="L31" s="277"/>
      <c r="M31" s="277"/>
      <c r="N31" s="277"/>
      <c r="O31" s="277"/>
      <c r="P31" s="277"/>
      <c r="Q31" s="277"/>
      <c r="R31" s="232"/>
      <c r="S31" s="229"/>
      <c r="T31" s="369"/>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v>
      </c>
      <c r="F32" s="229"/>
      <c r="G32" s="229"/>
      <c r="H32" s="229"/>
      <c r="I32" s="231"/>
      <c r="J32" s="229"/>
      <c r="K32" s="232"/>
      <c r="L32" s="229"/>
      <c r="M32" s="229"/>
      <c r="N32" s="229"/>
      <c r="O32" s="229"/>
      <c r="P32" s="229"/>
      <c r="Q32" s="232"/>
      <c r="R32" s="232"/>
      <c r="S32" s="333"/>
      <c r="T32" s="36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4" t="s">
        <v>21</v>
      </c>
      <c r="D33" s="230"/>
      <c r="E33" s="292">
        <f>E30*E32</f>
        <v>0</v>
      </c>
      <c r="F33" s="229"/>
      <c r="G33" s="229"/>
      <c r="H33" s="229"/>
      <c r="I33" s="231"/>
      <c r="J33" s="229"/>
      <c r="K33" s="232"/>
      <c r="L33" s="229"/>
      <c r="M33" s="229"/>
      <c r="N33" s="229"/>
      <c r="O33" s="229"/>
      <c r="P33" s="229"/>
      <c r="Q33" s="232"/>
      <c r="R33" s="232"/>
      <c r="S33" s="229"/>
      <c r="T33" s="36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5">
      <c r="C34" s="239" t="str">
        <f>S112</f>
        <v xml:space="preserve">   ITC Adjustment  (True-Up TCOS, ln 102)</v>
      </c>
      <c r="D34" s="294"/>
      <c r="E34" s="295">
        <f>R112</f>
        <v>0</v>
      </c>
      <c r="F34" s="294"/>
      <c r="G34" s="294"/>
      <c r="H34" s="294"/>
      <c r="I34" s="294"/>
      <c r="J34" s="294"/>
      <c r="K34" s="294"/>
      <c r="L34" s="294"/>
      <c r="M34" s="294"/>
      <c r="N34" s="294"/>
      <c r="O34" s="294"/>
      <c r="P34" s="296"/>
      <c r="Q34" s="294"/>
      <c r="R34" s="232"/>
      <c r="S34" s="229"/>
      <c r="T34" s="369"/>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5">
      <c r="C35" s="284" t="s">
        <v>22</v>
      </c>
      <c r="D35" s="294"/>
      <c r="E35" s="297">
        <f>E33+E34</f>
        <v>0</v>
      </c>
      <c r="F35" s="294"/>
      <c r="G35" s="294"/>
      <c r="H35" s="294"/>
      <c r="I35" s="294"/>
      <c r="J35" s="294"/>
      <c r="K35" s="294"/>
      <c r="L35" s="294"/>
      <c r="M35" s="294"/>
      <c r="N35" s="294"/>
      <c r="O35" s="294"/>
      <c r="P35" s="298"/>
      <c r="Q35" s="294"/>
      <c r="R35" s="232"/>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32"/>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32"/>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8.75" customHeight="1">
      <c r="B38" s="233"/>
      <c r="C38" s="300" t="str">
        <f>"ROE increase."</f>
        <v>ROE increase.</v>
      </c>
      <c r="D38" s="294"/>
      <c r="E38" s="294"/>
      <c r="F38" s="294"/>
      <c r="G38" s="294"/>
      <c r="H38" s="294"/>
      <c r="I38" s="294"/>
      <c r="J38" s="294"/>
      <c r="K38" s="294"/>
      <c r="L38" s="294"/>
      <c r="M38" s="294"/>
      <c r="N38" s="294"/>
      <c r="O38" s="294"/>
      <c r="P38" s="298"/>
      <c r="Q38" s="294"/>
      <c r="R38" s="232"/>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32"/>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5">
      <c r="C40" s="236" t="s">
        <v>24</v>
      </c>
      <c r="D40" s="294"/>
      <c r="E40" s="294"/>
      <c r="F40" s="301"/>
      <c r="G40" s="301"/>
      <c r="H40" s="294"/>
      <c r="I40" s="294"/>
      <c r="J40" s="294"/>
      <c r="K40" s="294"/>
      <c r="L40" s="294"/>
      <c r="M40" s="294"/>
      <c r="N40" s="294"/>
      <c r="O40" s="294"/>
      <c r="P40" s="298"/>
      <c r="Q40" s="294"/>
      <c r="R40" s="232"/>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32"/>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(True-Up TCOS, ln 109)</v>
      </c>
      <c r="D42" s="303"/>
      <c r="E42" s="303"/>
      <c r="F42" s="297">
        <f>R113</f>
        <v>0</v>
      </c>
      <c r="G42" s="297"/>
      <c r="H42" s="303"/>
      <c r="I42" s="303"/>
      <c r="J42" s="303"/>
      <c r="K42" s="303"/>
      <c r="L42" s="303"/>
      <c r="M42" s="303"/>
      <c r="N42" s="303"/>
      <c r="O42" s="303"/>
      <c r="P42" s="297"/>
      <c r="Q42" s="303"/>
      <c r="R42" s="232"/>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(True-Up TCOS, ln 104)</v>
      </c>
      <c r="D43" s="303"/>
      <c r="E43" s="303"/>
      <c r="F43" s="297">
        <f>R114</f>
        <v>0</v>
      </c>
      <c r="G43" s="304"/>
      <c r="H43" s="305"/>
      <c r="I43" s="305"/>
      <c r="J43" s="305"/>
      <c r="K43" s="305"/>
      <c r="L43" s="305"/>
      <c r="M43" s="305"/>
      <c r="N43" s="305"/>
      <c r="O43" s="305"/>
      <c r="P43" s="297"/>
      <c r="Q43" s="305"/>
      <c r="R43" s="232"/>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(True-Up TCOS, ln 103)</v>
      </c>
      <c r="D44" s="303"/>
      <c r="E44" s="303"/>
      <c r="F44" s="297">
        <f>R115</f>
        <v>87838.084630439174</v>
      </c>
      <c r="G44" s="297"/>
      <c r="H44" s="303"/>
      <c r="I44" s="303"/>
      <c r="J44" s="306"/>
      <c r="K44" s="306"/>
      <c r="L44" s="306"/>
      <c r="M44" s="306"/>
      <c r="N44" s="306"/>
      <c r="O44" s="306"/>
      <c r="P44" s="303"/>
      <c r="Q44" s="306"/>
      <c r="R44" s="232"/>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239" t="str">
        <f>S116</f>
        <v xml:space="preserve">  Gross Margin Taxes  (True-Up TCOS, ln 108)</v>
      </c>
      <c r="D45" s="303"/>
      <c r="E45" s="303"/>
      <c r="F45" s="295">
        <f>R116</f>
        <v>21955.526128631238</v>
      </c>
      <c r="G45" s="297"/>
      <c r="H45" s="303"/>
      <c r="I45" s="303"/>
      <c r="J45" s="306"/>
      <c r="K45" s="306"/>
      <c r="L45" s="306"/>
      <c r="M45" s="306"/>
      <c r="N45" s="306"/>
      <c r="O45" s="306"/>
      <c r="P45" s="303"/>
      <c r="Q45" s="306"/>
      <c r="R45" s="232"/>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-109793.61075907041</v>
      </c>
      <c r="G46" s="304"/>
      <c r="H46" s="307"/>
      <c r="I46" s="303"/>
      <c r="J46" s="307"/>
      <c r="K46" s="307"/>
      <c r="L46" s="307"/>
      <c r="M46" s="307"/>
      <c r="N46" s="307"/>
      <c r="O46" s="307"/>
      <c r="P46" s="307"/>
      <c r="Q46" s="307"/>
      <c r="R46" s="232"/>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297"/>
      <c r="H47" s="308"/>
      <c r="I47" s="309"/>
      <c r="J47" s="309"/>
      <c r="K47" s="309"/>
      <c r="L47" s="309"/>
      <c r="M47" s="309"/>
      <c r="N47" s="309"/>
      <c r="O47" s="309"/>
      <c r="P47" s="309"/>
      <c r="Q47" s="309"/>
      <c r="R47" s="232"/>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5">
      <c r="B48" s="229"/>
      <c r="C48" s="236" t="str">
        <f>"B.   Determine Net Revenue Requirement with hypothetical "&amp;F13&amp;" basis point increase in ROE."</f>
        <v>B.   Determine Net Revenue Requirement with hypothetical 0 basis point increase in ROE.</v>
      </c>
      <c r="D48" s="310"/>
      <c r="E48" s="310"/>
      <c r="F48" s="297"/>
      <c r="G48" s="297"/>
      <c r="H48" s="308"/>
      <c r="I48" s="309"/>
      <c r="J48" s="309"/>
      <c r="K48" s="309"/>
      <c r="L48" s="309"/>
      <c r="M48" s="309"/>
      <c r="N48" s="309"/>
      <c r="O48" s="309"/>
      <c r="P48" s="309"/>
      <c r="Q48" s="309"/>
      <c r="R48" s="232"/>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297"/>
      <c r="H49" s="308"/>
      <c r="I49" s="309"/>
      <c r="J49" s="309"/>
      <c r="K49" s="309"/>
      <c r="L49" s="309"/>
      <c r="M49" s="309"/>
      <c r="N49" s="309"/>
      <c r="O49" s="309"/>
      <c r="P49" s="309"/>
      <c r="Q49" s="309"/>
      <c r="R49" s="232"/>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ht="13">
      <c r="B50" s="229"/>
      <c r="C50" s="302" t="str">
        <f>C46</f>
        <v xml:space="preserve">   Net Revenue Requirement, Less Return and Taxes</v>
      </c>
      <c r="D50" s="310"/>
      <c r="E50" s="310"/>
      <c r="F50" s="297">
        <f>F46</f>
        <v>-109793.61075907041</v>
      </c>
      <c r="G50" s="297"/>
      <c r="H50" s="303"/>
      <c r="I50" s="303"/>
      <c r="J50" s="303"/>
      <c r="K50" s="303"/>
      <c r="L50" s="303"/>
      <c r="M50" s="303"/>
      <c r="N50" s="303"/>
      <c r="O50" s="303"/>
      <c r="P50" s="313"/>
      <c r="Q50" s="303"/>
      <c r="R50" s="232"/>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ht="13">
      <c r="B51" s="229"/>
      <c r="C51" s="245" t="s">
        <v>95</v>
      </c>
      <c r="D51" s="315"/>
      <c r="E51" s="250"/>
      <c r="F51" s="316">
        <f>E26</f>
        <v>0</v>
      </c>
      <c r="G51" s="316"/>
      <c r="H51" s="250"/>
      <c r="I51" s="317"/>
      <c r="J51" s="250"/>
      <c r="K51" s="250"/>
      <c r="L51" s="250"/>
      <c r="M51" s="250"/>
      <c r="N51" s="250"/>
      <c r="O51" s="250"/>
      <c r="P51" s="250"/>
      <c r="Q51" s="250"/>
      <c r="R51" s="232"/>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95">
        <f>E35</f>
        <v>0</v>
      </c>
      <c r="G52" s="318"/>
      <c r="H52" s="229"/>
      <c r="I52" s="231"/>
      <c r="J52" s="229"/>
      <c r="K52" s="232"/>
      <c r="L52" s="229"/>
      <c r="M52" s="229"/>
      <c r="N52" s="229"/>
      <c r="O52" s="229"/>
      <c r="P52" s="229"/>
      <c r="Q52" s="232"/>
      <c r="R52" s="232"/>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-109793.61075907041</v>
      </c>
      <c r="G53" s="292"/>
      <c r="H53" s="229"/>
      <c r="I53" s="231"/>
      <c r="J53" s="229"/>
      <c r="K53" s="232"/>
      <c r="L53" s="229"/>
      <c r="M53" s="229"/>
      <c r="N53" s="229"/>
      <c r="O53" s="229"/>
      <c r="P53" s="229"/>
      <c r="Q53" s="232"/>
      <c r="R53" s="232"/>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316"/>
      <c r="H54" s="229"/>
      <c r="I54" s="231"/>
      <c r="J54" s="229"/>
      <c r="K54" s="232"/>
      <c r="L54" s="229"/>
      <c r="M54" s="229"/>
      <c r="N54" s="229"/>
      <c r="O54" s="229"/>
      <c r="P54" s="229"/>
      <c r="Q54" s="232"/>
      <c r="R54" s="232"/>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-109793.61075907041</v>
      </c>
      <c r="G55" s="321"/>
      <c r="H55" s="229"/>
      <c r="I55" s="231"/>
      <c r="J55" s="229"/>
      <c r="K55" s="232"/>
      <c r="L55" s="229"/>
      <c r="M55" s="229"/>
      <c r="N55" s="229"/>
      <c r="O55" s="229"/>
      <c r="P55" s="229"/>
      <c r="Q55" s="232"/>
      <c r="R55" s="232"/>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(True-Up TCOS, ln 82)</v>
      </c>
      <c r="D56" s="230"/>
      <c r="E56" s="229"/>
      <c r="F56" s="322">
        <f>R117</f>
        <v>5603.505501807922</v>
      </c>
      <c r="G56" s="322"/>
      <c r="H56" s="229"/>
      <c r="I56" s="231"/>
      <c r="J56" s="229"/>
      <c r="K56" s="232"/>
      <c r="L56" s="229"/>
      <c r="M56" s="229"/>
      <c r="N56" s="229"/>
      <c r="O56" s="229"/>
      <c r="P56" s="229"/>
      <c r="Q56" s="232"/>
      <c r="R56" s="232"/>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-115397.11626087833</v>
      </c>
      <c r="G57" s="292"/>
      <c r="H57" s="229"/>
      <c r="I57" s="231"/>
      <c r="J57" s="229"/>
      <c r="K57" s="232"/>
      <c r="L57" s="229"/>
      <c r="M57" s="229"/>
      <c r="N57" s="229"/>
      <c r="O57" s="229"/>
      <c r="P57" s="229"/>
      <c r="Q57" s="232"/>
      <c r="R57" s="232"/>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29"/>
      <c r="I58" s="231"/>
      <c r="J58" s="229"/>
      <c r="K58" s="232"/>
      <c r="L58" s="229"/>
      <c r="M58" s="229"/>
      <c r="N58" s="229"/>
      <c r="O58" s="229"/>
      <c r="P58" s="229"/>
      <c r="Q58" s="232"/>
      <c r="R58" s="232"/>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5">
      <c r="B59" s="229"/>
      <c r="C59" s="323" t="str">
        <f>"C.   Determine Gross Margin Tax with hypothetical "&amp;F12&amp;" basis point increase in ROE."</f>
        <v>C.   Determine Gross Margin Tax with hypothetical 0.105 basis point increase in ROE.</v>
      </c>
      <c r="D59" s="324"/>
      <c r="E59" s="324"/>
      <c r="F59" s="325"/>
      <c r="G59" s="325"/>
      <c r="H59" s="246"/>
      <c r="I59" s="231"/>
      <c r="J59" s="229"/>
      <c r="K59" s="232"/>
      <c r="L59" s="229"/>
      <c r="M59" s="229"/>
      <c r="N59" s="229"/>
      <c r="O59" s="229"/>
      <c r="P59" s="229"/>
      <c r="Q59" s="232"/>
      <c r="R59" s="232"/>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29"/>
      <c r="C60" s="293" t="str">
        <f>"   Net Revenue Requirement before Gross Margin Taxes, with "&amp;F13&amp;" "</f>
        <v xml:space="preserve">   Net Revenue Requirement before Gross Margin Taxes, with 0 </v>
      </c>
      <c r="D60" s="324"/>
      <c r="E60" s="324"/>
      <c r="F60" s="325">
        <f>+F53</f>
        <v>-109793.61075907041</v>
      </c>
      <c r="G60" s="325"/>
      <c r="H60" s="246"/>
      <c r="I60" s="231"/>
      <c r="J60" s="229"/>
      <c r="K60" s="232"/>
      <c r="L60" s="229"/>
      <c r="M60" s="229"/>
      <c r="N60" s="229"/>
      <c r="O60" s="229"/>
      <c r="P60" s="229"/>
      <c r="Q60" s="232"/>
      <c r="R60" s="232"/>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29"/>
      <c r="C61" s="293" t="s">
        <v>28</v>
      </c>
      <c r="D61" s="324"/>
      <c r="E61" s="324"/>
      <c r="F61" s="325"/>
      <c r="G61" s="325"/>
      <c r="H61" s="246"/>
      <c r="I61" s="231"/>
      <c r="J61" s="229"/>
      <c r="K61" s="232"/>
      <c r="L61" s="229"/>
      <c r="M61" s="229"/>
      <c r="N61" s="229"/>
      <c r="O61" s="229"/>
      <c r="P61" s="229"/>
      <c r="Q61" s="232"/>
      <c r="R61" s="232"/>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29"/>
      <c r="C62" s="250" t="str">
        <f>S118</f>
        <v xml:space="preserve">       Apportionment Factor to Texas (Worksheet K, ln 12)</v>
      </c>
      <c r="D62" s="291"/>
      <c r="E62" s="246"/>
      <c r="F62" s="327">
        <f>R118</f>
        <v>0</v>
      </c>
      <c r="G62" s="396"/>
      <c r="H62" s="246"/>
      <c r="I62" s="231"/>
      <c r="J62" s="229"/>
      <c r="K62" s="232"/>
      <c r="L62" s="229"/>
      <c r="M62" s="229"/>
      <c r="N62" s="229"/>
      <c r="O62" s="229"/>
      <c r="P62" s="229"/>
      <c r="Q62" s="232"/>
      <c r="R62" s="232"/>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29"/>
      <c r="C63" s="250" t="s">
        <v>29</v>
      </c>
      <c r="D63" s="291"/>
      <c r="E63" s="246"/>
      <c r="F63" s="325">
        <f>+F62*F60</f>
        <v>0</v>
      </c>
      <c r="G63" s="325"/>
      <c r="H63" s="246"/>
      <c r="I63" s="231"/>
      <c r="J63" s="229"/>
      <c r="K63" s="232"/>
      <c r="L63" s="229"/>
      <c r="M63" s="229"/>
      <c r="N63" s="229"/>
      <c r="O63" s="229"/>
      <c r="P63" s="229"/>
      <c r="Q63" s="232"/>
      <c r="R63" s="232"/>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29"/>
      <c r="C64" s="250" t="str">
        <f>+'SWT.WS.F.BPU.ATRR.Projected'!C64</f>
        <v xml:space="preserve">       Taxable Percentage of Revenue (22%)</v>
      </c>
      <c r="D64" s="291"/>
      <c r="E64" s="246"/>
      <c r="F64" s="328">
        <f>+'SWT.WS.F.BPU.ATRR.Projected'!F64</f>
        <v>0.22</v>
      </c>
      <c r="G64" s="397"/>
      <c r="H64" s="246"/>
      <c r="I64" s="231"/>
      <c r="J64" s="229"/>
      <c r="K64" s="232"/>
      <c r="L64" s="229"/>
      <c r="M64" s="229"/>
      <c r="N64" s="229"/>
      <c r="O64" s="229"/>
      <c r="P64" s="229"/>
      <c r="Q64" s="232"/>
      <c r="R64" s="232"/>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29"/>
      <c r="C65" s="250" t="s">
        <v>30</v>
      </c>
      <c r="D65" s="291"/>
      <c r="E65" s="246"/>
      <c r="F65" s="325">
        <f>+F63*F64</f>
        <v>0</v>
      </c>
      <c r="G65" s="325"/>
      <c r="H65" s="246"/>
      <c r="I65" s="231"/>
      <c r="J65" s="229"/>
      <c r="K65" s="232"/>
      <c r="L65" s="229"/>
      <c r="M65" s="229"/>
      <c r="N65" s="229"/>
      <c r="O65" s="229"/>
      <c r="P65" s="229"/>
      <c r="Q65" s="232"/>
      <c r="R65" s="232"/>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29"/>
      <c r="C66" s="250" t="s">
        <v>31</v>
      </c>
      <c r="D66" s="291"/>
      <c r="E66" s="246"/>
      <c r="F66" s="328">
        <v>0.01</v>
      </c>
      <c r="G66" s="397"/>
      <c r="H66" s="246"/>
      <c r="I66" s="231"/>
      <c r="J66" s="229"/>
      <c r="K66" s="232"/>
      <c r="L66" s="229"/>
      <c r="M66" s="229"/>
      <c r="N66" s="229"/>
      <c r="O66" s="229"/>
      <c r="P66" s="229"/>
      <c r="Q66" s="232"/>
      <c r="R66" s="232"/>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29"/>
      <c r="C67" s="250" t="s">
        <v>32</v>
      </c>
      <c r="D67" s="291"/>
      <c r="E67" s="246"/>
      <c r="F67" s="325">
        <f>+F65*F66</f>
        <v>0</v>
      </c>
      <c r="G67" s="325"/>
      <c r="H67" s="246"/>
      <c r="I67" s="231"/>
      <c r="J67" s="229"/>
      <c r="K67" s="232"/>
      <c r="L67" s="229"/>
      <c r="M67" s="229"/>
      <c r="N67" s="229"/>
      <c r="O67" s="229"/>
      <c r="P67" s="229"/>
      <c r="Q67" s="232"/>
      <c r="R67" s="232"/>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29"/>
      <c r="C68" s="250" t="s">
        <v>33</v>
      </c>
      <c r="D68" s="291"/>
      <c r="E68" s="246"/>
      <c r="F68" s="329">
        <f>+ROUND((F67*F64*F62)/(1-F66)*F66,0)</f>
        <v>0</v>
      </c>
      <c r="G68" s="398"/>
      <c r="H68" s="246"/>
      <c r="I68" s="231"/>
      <c r="J68" s="229"/>
      <c r="K68" s="232"/>
      <c r="L68" s="229"/>
      <c r="M68" s="229"/>
      <c r="N68" s="229"/>
      <c r="O68" s="229"/>
      <c r="P68" s="229"/>
      <c r="Q68" s="232"/>
      <c r="R68" s="232"/>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29"/>
      <c r="C69" s="250" t="s">
        <v>34</v>
      </c>
      <c r="D69" s="291"/>
      <c r="E69" s="246"/>
      <c r="F69" s="325">
        <f>+F67+F68</f>
        <v>0</v>
      </c>
      <c r="G69" s="325"/>
      <c r="H69" s="246"/>
      <c r="I69" s="231"/>
      <c r="J69" s="229"/>
      <c r="K69" s="232"/>
      <c r="L69" s="229"/>
      <c r="M69" s="229"/>
      <c r="N69" s="229"/>
      <c r="O69" s="229"/>
      <c r="P69" s="229"/>
      <c r="Q69" s="232"/>
      <c r="R69" s="232"/>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29"/>
      <c r="I70" s="231"/>
      <c r="J70" s="229"/>
      <c r="K70" s="232"/>
      <c r="L70" s="229"/>
      <c r="M70" s="229"/>
      <c r="N70" s="229"/>
      <c r="O70" s="229"/>
      <c r="P70" s="229"/>
      <c r="Q70" s="232"/>
      <c r="R70" s="232"/>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5">
      <c r="B71" s="229"/>
      <c r="C71" s="236" t="str">
        <f>"D.   Determine FCR with hypothetical "&amp;F13&amp;" basis point ROE increase."</f>
        <v>D.   Determine FCR with hypothetical 0 basis point ROE increase.</v>
      </c>
      <c r="D71" s="230"/>
      <c r="E71" s="229"/>
      <c r="F71" s="229"/>
      <c r="G71" s="229"/>
      <c r="H71" s="229"/>
      <c r="J71" s="229"/>
      <c r="K71" s="232"/>
      <c r="L71" s="229"/>
      <c r="M71" s="229"/>
      <c r="N71" s="229"/>
      <c r="O71" s="229"/>
      <c r="P71" s="229"/>
      <c r="Q71" s="232"/>
      <c r="R71" s="232"/>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29"/>
      <c r="I72" s="231"/>
      <c r="J72" s="229"/>
      <c r="K72" s="232"/>
      <c r="L72" s="229"/>
      <c r="M72" s="229"/>
      <c r="N72" s="229"/>
      <c r="O72" s="229"/>
      <c r="P72" s="229"/>
      <c r="Q72" s="232"/>
      <c r="R72" s="232"/>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302" t="str">
        <f>S119</f>
        <v xml:space="preserve">   Net Transmission Plant  (True-Up TCOS, ln 39)</v>
      </c>
      <c r="D73" s="230"/>
      <c r="E73" s="229"/>
      <c r="F73" s="292">
        <f>R119</f>
        <v>0</v>
      </c>
      <c r="G73" s="292"/>
      <c r="J73" s="229"/>
      <c r="K73" s="232"/>
      <c r="L73" s="229"/>
      <c r="M73" s="229"/>
      <c r="N73" s="229"/>
      <c r="O73" s="229"/>
      <c r="P73" s="229"/>
      <c r="Q73" s="232"/>
      <c r="R73" s="232"/>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ht="14">
      <c r="B74" s="229"/>
      <c r="C74" s="250" t="str">
        <f>"   Net Revenue Requirement, with "&amp;F13&amp;" Basis Point ROE increase"</f>
        <v xml:space="preserve">   Net Revenue Requirement, with 0 Basis Point ROE increase</v>
      </c>
      <c r="D74" s="230"/>
      <c r="E74" s="229"/>
      <c r="F74" s="399">
        <f>+F55</f>
        <v>-109793.61075907041</v>
      </c>
      <c r="G74" s="399"/>
      <c r="J74" s="229"/>
      <c r="K74" s="232"/>
      <c r="L74" s="229"/>
      <c r="M74" s="229"/>
      <c r="N74" s="229"/>
      <c r="O74" s="229"/>
      <c r="P74" s="229"/>
      <c r="Q74" s="232"/>
      <c r="R74" s="232"/>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0</v>
      </c>
      <c r="G75" s="333"/>
      <c r="J75" s="229"/>
      <c r="K75" s="232"/>
      <c r="L75" s="229"/>
      <c r="M75" s="229"/>
      <c r="N75" s="229"/>
      <c r="O75" s="229"/>
      <c r="P75" s="229"/>
      <c r="Q75" s="232"/>
      <c r="R75" s="232"/>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G76" s="246"/>
      <c r="H76" s="400"/>
      <c r="J76" s="229"/>
      <c r="K76" s="232"/>
      <c r="L76" s="229"/>
      <c r="M76" s="229"/>
      <c r="N76" s="229"/>
      <c r="O76" s="229"/>
      <c r="P76" s="229"/>
      <c r="Q76" s="232"/>
      <c r="R76" s="232"/>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-115397.11626087833</v>
      </c>
      <c r="G77" s="292"/>
      <c r="J77" s="229"/>
      <c r="K77" s="232"/>
      <c r="L77" s="229"/>
      <c r="M77" s="229"/>
      <c r="N77" s="229"/>
      <c r="O77" s="229"/>
      <c r="P77" s="229"/>
      <c r="Q77" s="232"/>
      <c r="R77" s="232"/>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0</v>
      </c>
      <c r="G78" s="333"/>
      <c r="H78" s="237"/>
      <c r="J78" s="229"/>
      <c r="K78" s="232"/>
      <c r="L78" s="229"/>
      <c r="M78" s="229"/>
      <c r="N78" s="229"/>
      <c r="O78" s="229"/>
      <c r="P78" s="229"/>
      <c r="Q78" s="232"/>
      <c r="R78" s="232"/>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302" t="str">
        <f>S120</f>
        <v xml:space="preserve">   FCR less Depreciation  (True-Up TCOS, ln 12)</v>
      </c>
      <c r="D79" s="230"/>
      <c r="E79" s="229"/>
      <c r="F79" s="334">
        <f>R120</f>
        <v>0</v>
      </c>
      <c r="G79" s="334"/>
      <c r="H79" s="401"/>
      <c r="J79" s="229"/>
      <c r="K79" s="232"/>
      <c r="L79" s="229"/>
      <c r="M79" s="229"/>
      <c r="N79" s="229"/>
      <c r="O79" s="229"/>
      <c r="P79" s="229"/>
      <c r="Q79" s="232"/>
      <c r="R79" s="232"/>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250" t="str">
        <f>"   Incremental FCR with "&amp;F13&amp;" Basis Point ROE increase, less Depreciation"</f>
        <v xml:space="preserve">   Incremental FCR with 0 Basis Point ROE increase, less Depreciation</v>
      </c>
      <c r="D80" s="230"/>
      <c r="E80" s="229"/>
      <c r="F80" s="333">
        <f>F78-F79</f>
        <v>0</v>
      </c>
      <c r="G80" s="333"/>
      <c r="J80" s="229"/>
      <c r="K80" s="232"/>
      <c r="L80" s="229"/>
      <c r="M80" s="229"/>
      <c r="N80" s="229"/>
      <c r="O80" s="229"/>
      <c r="P80" s="229"/>
      <c r="Q80" s="232"/>
      <c r="R80" s="232"/>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250"/>
      <c r="D81" s="230"/>
      <c r="E81" s="229"/>
      <c r="F81" s="333"/>
      <c r="G81" s="333"/>
      <c r="H81" s="229"/>
      <c r="I81" s="231"/>
      <c r="J81" s="229"/>
      <c r="K81" s="232"/>
      <c r="L81" s="229"/>
      <c r="M81" s="229"/>
      <c r="N81" s="229"/>
      <c r="O81" s="229"/>
      <c r="P81" s="229"/>
      <c r="Q81" s="232"/>
      <c r="R81" s="232"/>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
      <c r="B82" s="233" t="s">
        <v>35</v>
      </c>
      <c r="C82" s="300" t="s">
        <v>36</v>
      </c>
      <c r="D82" s="230"/>
      <c r="E82" s="229"/>
      <c r="F82" s="333"/>
      <c r="G82" s="333"/>
      <c r="H82" s="229"/>
      <c r="I82" s="231"/>
      <c r="J82" s="229"/>
      <c r="K82" s="232"/>
      <c r="L82" s="229"/>
      <c r="M82" s="229"/>
      <c r="N82" s="229"/>
      <c r="O82" s="229"/>
      <c r="P82" s="229"/>
      <c r="Q82" s="232"/>
      <c r="R82" s="232"/>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333"/>
      <c r="H83" s="229"/>
      <c r="I83" s="231"/>
      <c r="J83" s="229"/>
      <c r="K83" s="232"/>
      <c r="L83" s="229"/>
      <c r="M83" s="229"/>
      <c r="N83" s="229"/>
      <c r="O83" s="229"/>
      <c r="P83" s="229"/>
      <c r="Q83" s="232"/>
      <c r="R83" s="232"/>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1.0000000000000001E-5</v>
      </c>
      <c r="G84" s="229" t="s">
        <v>38</v>
      </c>
      <c r="I84" s="543"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43"/>
      <c r="K84" s="543"/>
      <c r="L84" s="543"/>
      <c r="M84" s="543"/>
      <c r="N84" s="543"/>
      <c r="O84" s="229"/>
      <c r="P84" s="229"/>
      <c r="Q84" s="232"/>
      <c r="R84" s="232"/>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0</v>
      </c>
      <c r="G85" s="229" t="s">
        <v>38</v>
      </c>
      <c r="I85" s="543"/>
      <c r="J85" s="543"/>
      <c r="K85" s="543"/>
      <c r="L85" s="543"/>
      <c r="M85" s="543"/>
      <c r="N85" s="543"/>
      <c r="O85" s="229"/>
      <c r="P85" s="229"/>
      <c r="Q85" s="232"/>
      <c r="R85" s="232"/>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ht="12.75" customHeight="1">
      <c r="B86" s="233"/>
      <c r="C86" s="250"/>
      <c r="D86" s="230"/>
      <c r="F86" s="231">
        <f>+F85+F84</f>
        <v>1.0000000000000001E-5</v>
      </c>
      <c r="G86" s="231"/>
      <c r="H86" s="229"/>
      <c r="I86" s="543"/>
      <c r="J86" s="543"/>
      <c r="K86" s="543"/>
      <c r="L86" s="543"/>
      <c r="M86" s="543"/>
      <c r="N86" s="543"/>
      <c r="O86" s="229"/>
      <c r="P86" s="229"/>
      <c r="Q86" s="232"/>
      <c r="R86" s="232"/>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Transmission Plant Average Balance for 2023</v>
      </c>
      <c r="D87" s="291"/>
      <c r="E87" s="159"/>
      <c r="F87" s="317">
        <f>+F86/2</f>
        <v>5.0000000000000004E-6</v>
      </c>
      <c r="G87" s="317"/>
      <c r="I87" s="543"/>
      <c r="J87" s="543"/>
      <c r="K87" s="543"/>
      <c r="L87" s="543"/>
      <c r="M87" s="543"/>
      <c r="N87" s="543"/>
      <c r="O87" s="229"/>
      <c r="P87" s="229"/>
      <c r="Q87" s="232"/>
      <c r="R87" s="232"/>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(True-Up TCOS, ln 82)</v>
      </c>
      <c r="D88" s="291"/>
      <c r="E88" s="246"/>
      <c r="F88" s="317">
        <f>R124</f>
        <v>0</v>
      </c>
      <c r="G88" s="317"/>
      <c r="I88" s="543"/>
      <c r="J88" s="543"/>
      <c r="K88" s="543"/>
      <c r="L88" s="543"/>
      <c r="M88" s="543"/>
      <c r="N88" s="543"/>
      <c r="O88" s="229"/>
      <c r="P88" s="229"/>
      <c r="Q88" s="232"/>
      <c r="R88" s="232"/>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IF(F87=0,0,F88/F87)</f>
        <v>0</v>
      </c>
      <c r="G89" s="333"/>
      <c r="H89" s="229"/>
      <c r="I89" s="543"/>
      <c r="J89" s="543"/>
      <c r="K89" s="543"/>
      <c r="L89" s="543"/>
      <c r="M89" s="543"/>
      <c r="N89" s="543"/>
      <c r="O89" s="229"/>
      <c r="P89" s="229"/>
      <c r="Q89" s="232"/>
      <c r="R89" s="232"/>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0</v>
      </c>
      <c r="G90" s="339"/>
      <c r="H90" s="229"/>
      <c r="I90" s="231"/>
      <c r="J90" s="229"/>
      <c r="K90" s="232"/>
      <c r="L90" s="229"/>
      <c r="M90" s="229"/>
      <c r="N90" s="229"/>
      <c r="O90" s="229"/>
      <c r="P90" s="229"/>
      <c r="Q90" s="232"/>
      <c r="R90" s="232"/>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ROUND(F90,0)</f>
        <v>0</v>
      </c>
      <c r="G91" s="340"/>
      <c r="H91" s="229"/>
      <c r="I91" s="231"/>
      <c r="J91" s="229"/>
      <c r="K91" s="232"/>
      <c r="L91" s="229"/>
      <c r="M91" s="229"/>
      <c r="N91" s="229"/>
      <c r="O91" s="229"/>
      <c r="P91" s="229"/>
      <c r="Q91" s="232"/>
      <c r="R91" s="232"/>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B92" s="229"/>
      <c r="C92" s="250"/>
      <c r="D92" s="230"/>
      <c r="E92" s="229"/>
      <c r="F92" s="340"/>
      <c r="G92" s="340"/>
      <c r="H92" s="229"/>
      <c r="I92" s="231"/>
      <c r="J92" s="229"/>
      <c r="K92" s="232"/>
      <c r="L92" s="229"/>
      <c r="M92" s="229"/>
      <c r="N92" s="229"/>
      <c r="O92" s="229"/>
      <c r="P92" s="229"/>
      <c r="Q92" s="232"/>
      <c r="R92" s="232"/>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B93" s="229"/>
      <c r="C93" s="250"/>
      <c r="D93" s="230"/>
      <c r="E93" s="229"/>
      <c r="F93" s="340"/>
      <c r="G93" s="340"/>
      <c r="H93" s="229"/>
      <c r="I93" s="231"/>
      <c r="J93" s="229"/>
      <c r="K93" s="232"/>
      <c r="L93" s="229"/>
      <c r="M93" s="229"/>
      <c r="N93" s="229"/>
      <c r="O93" s="229"/>
      <c r="P93" s="229"/>
      <c r="Q93" s="232"/>
      <c r="R93" s="232"/>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B94" s="229"/>
      <c r="C94" s="250"/>
      <c r="D94" s="230"/>
      <c r="E94" s="229"/>
      <c r="F94" s="340"/>
      <c r="G94" s="340"/>
      <c r="H94" s="229"/>
      <c r="I94" s="231"/>
      <c r="J94" s="229"/>
      <c r="K94" s="232"/>
      <c r="L94" s="229"/>
      <c r="M94" s="229"/>
      <c r="N94" s="229"/>
      <c r="O94" s="229"/>
      <c r="P94" s="229"/>
      <c r="Q94" s="232"/>
      <c r="R94" s="232"/>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ht="13">
      <c r="C95" s="229"/>
      <c r="D95" s="230"/>
      <c r="E95" s="229"/>
      <c r="F95" s="229"/>
      <c r="G95" s="229"/>
      <c r="H95" s="229"/>
      <c r="I95" s="231"/>
      <c r="J95" s="229"/>
      <c r="K95" s="232"/>
      <c r="L95" s="229"/>
      <c r="M95" s="229"/>
      <c r="N95" s="229"/>
      <c r="O95" s="229"/>
      <c r="P95" s="229"/>
      <c r="Q95" s="232"/>
      <c r="R95" s="345" t="s">
        <v>115</v>
      </c>
      <c r="S95" s="346" t="s">
        <v>121</v>
      </c>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C96" s="229"/>
      <c r="D96" s="230"/>
      <c r="E96" s="229"/>
      <c r="F96" s="229"/>
      <c r="G96" s="229"/>
      <c r="H96" s="229"/>
      <c r="I96" s="231"/>
      <c r="J96" s="229"/>
      <c r="K96" s="232"/>
      <c r="L96" s="229"/>
      <c r="M96" s="229"/>
      <c r="N96" s="229"/>
      <c r="O96" s="229"/>
      <c r="P96" s="229"/>
      <c r="Q96" s="232"/>
      <c r="R96" s="151"/>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ht="13">
      <c r="C97" s="228" t="s">
        <v>112</v>
      </c>
      <c r="D97" s="151"/>
      <c r="I97" s="151"/>
      <c r="J97" s="219"/>
      <c r="K97" s="151"/>
      <c r="L97" s="228" t="s">
        <v>111</v>
      </c>
      <c r="N97" s="229"/>
      <c r="O97" s="229"/>
      <c r="P97" s="229"/>
      <c r="Q97" s="232"/>
      <c r="R97" s="151"/>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C98" s="229"/>
      <c r="D98" s="230"/>
      <c r="E98" s="229"/>
      <c r="F98" s="229"/>
      <c r="G98" s="229"/>
      <c r="H98" s="229"/>
      <c r="I98" s="231"/>
      <c r="J98" s="229"/>
      <c r="K98" s="232"/>
      <c r="L98" s="229"/>
      <c r="M98" s="229"/>
      <c r="N98" s="229"/>
      <c r="O98" s="229"/>
      <c r="P98" s="229"/>
      <c r="Q98" s="232"/>
      <c r="R98" s="151"/>
      <c r="S98" s="346" t="s">
        <v>109</v>
      </c>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ht="13">
      <c r="C99" s="229"/>
      <c r="D99" s="230"/>
      <c r="E99" s="229"/>
      <c r="F99" s="229"/>
      <c r="G99" s="229"/>
      <c r="H99" s="229"/>
      <c r="I99" s="231"/>
      <c r="J99" s="229"/>
      <c r="K99" s="232"/>
      <c r="L99" s="229"/>
      <c r="M99" s="229"/>
      <c r="N99" s="229"/>
      <c r="O99" s="229"/>
      <c r="P99" s="229"/>
      <c r="Q99" s="232"/>
      <c r="R99" s="345" t="s">
        <v>106</v>
      </c>
      <c r="S99" s="200" t="s">
        <v>123</v>
      </c>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C100" s="229"/>
      <c r="D100" s="230"/>
      <c r="E100" s="229"/>
      <c r="F100" s="229"/>
      <c r="G100" s="229"/>
      <c r="H100" s="229"/>
      <c r="I100" s="231"/>
      <c r="J100" s="229"/>
      <c r="K100" s="232"/>
      <c r="L100" s="229"/>
      <c r="M100" s="229"/>
      <c r="N100" s="229"/>
      <c r="O100" s="229"/>
      <c r="P100" s="229"/>
      <c r="Q100" s="232"/>
      <c r="R100" s="347" t="s">
        <v>226</v>
      </c>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C101" s="229"/>
      <c r="D101" s="230"/>
      <c r="E101" s="229"/>
      <c r="F101" s="229"/>
      <c r="G101" s="229"/>
      <c r="H101" s="229"/>
      <c r="I101" s="231"/>
      <c r="J101" s="229"/>
      <c r="K101" s="232"/>
      <c r="L101" s="229"/>
      <c r="M101" s="229"/>
      <c r="N101" s="229"/>
      <c r="O101" s="229"/>
      <c r="P101" s="229"/>
      <c r="Q101" s="232"/>
      <c r="R101" s="402" t="s">
        <v>182</v>
      </c>
      <c r="S101" s="403" t="s">
        <v>130</v>
      </c>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C102" s="229"/>
      <c r="D102" s="230"/>
      <c r="E102" s="229"/>
      <c r="F102" s="229"/>
      <c r="G102" s="229"/>
      <c r="H102" s="229"/>
      <c r="I102" s="231"/>
      <c r="J102" s="229"/>
      <c r="K102" s="232"/>
      <c r="L102" s="229"/>
      <c r="M102" s="229"/>
      <c r="N102" s="229"/>
      <c r="O102" s="229"/>
      <c r="P102" s="229"/>
      <c r="Q102" s="232"/>
      <c r="R102" s="529">
        <v>2024</v>
      </c>
      <c r="S102" s="267" t="s">
        <v>87</v>
      </c>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C103" s="229"/>
      <c r="D103" s="230"/>
      <c r="E103" s="229"/>
      <c r="F103" s="229"/>
      <c r="G103" s="229"/>
      <c r="H103" s="229"/>
      <c r="I103" s="231"/>
      <c r="J103" s="229"/>
      <c r="K103" s="232"/>
      <c r="L103" s="229"/>
      <c r="M103" s="229"/>
      <c r="N103" s="229"/>
      <c r="O103" s="229"/>
      <c r="P103" s="229"/>
      <c r="Q103" s="232"/>
      <c r="R103" s="530">
        <v>0.105</v>
      </c>
      <c r="S103" s="351" t="s">
        <v>210</v>
      </c>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C104" s="229"/>
      <c r="D104" s="230"/>
      <c r="E104" s="229"/>
      <c r="F104" s="229"/>
      <c r="G104" s="229"/>
      <c r="H104" s="229"/>
      <c r="I104" s="231"/>
      <c r="J104" s="229"/>
      <c r="K104" s="232"/>
      <c r="L104" s="229"/>
      <c r="M104" s="229"/>
      <c r="N104" s="229"/>
      <c r="O104" s="229"/>
      <c r="P104" s="229"/>
      <c r="Q104" s="232"/>
      <c r="R104" s="531">
        <v>0</v>
      </c>
      <c r="S104" s="351" t="s">
        <v>1</v>
      </c>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C105" s="229"/>
      <c r="D105" s="230"/>
      <c r="E105" s="229"/>
      <c r="F105" s="229"/>
      <c r="G105" s="229"/>
      <c r="H105" s="229"/>
      <c r="I105" s="231"/>
      <c r="J105" s="229"/>
      <c r="K105" s="232"/>
      <c r="L105" s="229"/>
      <c r="M105" s="229"/>
      <c r="N105" s="229"/>
      <c r="O105" s="229"/>
      <c r="P105" s="229"/>
      <c r="Q105" s="232"/>
      <c r="R105" s="530">
        <v>0</v>
      </c>
      <c r="S105" s="354" t="s">
        <v>101</v>
      </c>
      <c r="T105" s="355" t="b">
        <v>1</v>
      </c>
      <c r="U105" s="355"/>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C106" s="229"/>
      <c r="D106" s="230"/>
      <c r="E106" s="229"/>
      <c r="F106" s="229"/>
      <c r="G106" s="229"/>
      <c r="H106" s="229"/>
      <c r="I106" s="231"/>
      <c r="J106" s="229"/>
      <c r="K106" s="232"/>
      <c r="L106" s="229"/>
      <c r="M106" s="229"/>
      <c r="N106" s="229"/>
      <c r="O106" s="229"/>
      <c r="P106" s="229"/>
      <c r="Q106" s="232"/>
      <c r="R106" s="532">
        <v>0</v>
      </c>
      <c r="S106" s="354" t="s">
        <v>102</v>
      </c>
      <c r="T106" s="355" t="b">
        <v>1</v>
      </c>
      <c r="U106" s="355"/>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C107" s="229"/>
      <c r="D107" s="230"/>
      <c r="E107" s="229"/>
      <c r="F107" s="229"/>
      <c r="G107" s="229"/>
      <c r="H107" s="229"/>
      <c r="I107" s="231"/>
      <c r="J107" s="229"/>
      <c r="K107" s="232"/>
      <c r="L107" s="229"/>
      <c r="M107" s="229"/>
      <c r="N107" s="229"/>
      <c r="O107" s="229"/>
      <c r="P107" s="229"/>
      <c r="Q107" s="232"/>
      <c r="R107" s="530">
        <v>0</v>
      </c>
      <c r="S107" s="354" t="s">
        <v>103</v>
      </c>
      <c r="T107" s="355" t="b">
        <v>1</v>
      </c>
      <c r="U107" s="355"/>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C108" s="229"/>
      <c r="D108" s="230"/>
      <c r="E108" s="229"/>
      <c r="F108" s="229"/>
      <c r="G108" s="229"/>
      <c r="H108" s="229"/>
      <c r="I108" s="231"/>
      <c r="J108" s="229"/>
      <c r="K108" s="232"/>
      <c r="L108" s="229"/>
      <c r="M108" s="229"/>
      <c r="N108" s="229"/>
      <c r="O108" s="229"/>
      <c r="P108" s="229"/>
      <c r="Q108" s="232"/>
      <c r="R108" s="532">
        <v>0</v>
      </c>
      <c r="S108" s="354" t="s">
        <v>104</v>
      </c>
      <c r="T108" s="355" t="b">
        <v>1</v>
      </c>
      <c r="U108" s="355"/>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C109" s="229"/>
      <c r="D109" s="230"/>
      <c r="E109" s="229"/>
      <c r="F109" s="229"/>
      <c r="G109" s="229"/>
      <c r="H109" s="229"/>
      <c r="I109" s="231"/>
      <c r="J109" s="229"/>
      <c r="K109" s="232"/>
      <c r="L109" s="229"/>
      <c r="M109" s="229"/>
      <c r="N109" s="229"/>
      <c r="O109" s="229"/>
      <c r="P109" s="229"/>
      <c r="Q109" s="232"/>
      <c r="R109" s="530">
        <v>0</v>
      </c>
      <c r="S109" s="357" t="s">
        <v>105</v>
      </c>
      <c r="T109" s="355" t="b">
        <v>1</v>
      </c>
      <c r="U109" s="355"/>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C110" s="229"/>
      <c r="D110" s="230"/>
      <c r="E110" s="229"/>
      <c r="F110" s="229"/>
      <c r="G110" s="229"/>
      <c r="H110" s="229"/>
      <c r="I110" s="231"/>
      <c r="J110" s="229"/>
      <c r="K110" s="232"/>
      <c r="L110" s="229"/>
      <c r="M110" s="229"/>
      <c r="N110" s="229"/>
      <c r="O110" s="229"/>
      <c r="P110" s="229"/>
      <c r="Q110" s="232"/>
      <c r="R110" s="533">
        <v>307095.94560076919</v>
      </c>
      <c r="S110" s="359" t="s">
        <v>211</v>
      </c>
      <c r="T110" s="355" t="b">
        <v>1</v>
      </c>
      <c r="U110" s="355"/>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C111" s="229"/>
      <c r="D111" s="230"/>
      <c r="E111" s="229"/>
      <c r="F111" s="229"/>
      <c r="G111" s="229"/>
      <c r="H111" s="229"/>
      <c r="I111" s="231"/>
      <c r="J111" s="229"/>
      <c r="K111" s="232"/>
      <c r="L111" s="229"/>
      <c r="M111" s="229"/>
      <c r="N111" s="229"/>
      <c r="O111" s="229"/>
      <c r="P111" s="229"/>
      <c r="Q111" s="232"/>
      <c r="R111" s="534">
        <v>0.25400299999999998</v>
      </c>
      <c r="S111" s="361" t="s">
        <v>212</v>
      </c>
      <c r="T111" s="355" t="b">
        <v>1</v>
      </c>
      <c r="U111" s="355"/>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C112" s="229"/>
      <c r="D112" s="230"/>
      <c r="E112" s="229"/>
      <c r="F112" s="229"/>
      <c r="G112" s="229"/>
      <c r="H112" s="229"/>
      <c r="I112" s="231"/>
      <c r="J112" s="229"/>
      <c r="K112" s="232"/>
      <c r="L112" s="229"/>
      <c r="M112" s="229"/>
      <c r="N112" s="229"/>
      <c r="O112" s="229"/>
      <c r="P112" s="229"/>
      <c r="Q112" s="232"/>
      <c r="R112" s="533">
        <v>0</v>
      </c>
      <c r="S112" s="361" t="s">
        <v>213</v>
      </c>
      <c r="T112" s="355" t="b">
        <v>1</v>
      </c>
      <c r="U112" s="355"/>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C113" s="229"/>
      <c r="D113" s="230"/>
      <c r="E113" s="229"/>
      <c r="F113" s="229"/>
      <c r="G113" s="229"/>
      <c r="H113" s="229"/>
      <c r="I113" s="231"/>
      <c r="J113" s="229"/>
      <c r="K113" s="232"/>
      <c r="L113" s="229"/>
      <c r="M113" s="229"/>
      <c r="N113" s="229"/>
      <c r="O113" s="229"/>
      <c r="P113" s="229"/>
      <c r="Q113" s="232"/>
      <c r="R113" s="533">
        <v>0</v>
      </c>
      <c r="S113" s="361" t="s">
        <v>214</v>
      </c>
      <c r="T113" s="355" t="b">
        <v>1</v>
      </c>
      <c r="U113" s="355"/>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C114" s="229"/>
      <c r="D114" s="230"/>
      <c r="E114" s="229"/>
      <c r="F114" s="229"/>
      <c r="G114" s="229"/>
      <c r="H114" s="229"/>
      <c r="I114" s="231"/>
      <c r="J114" s="229"/>
      <c r="K114" s="232"/>
      <c r="L114" s="229"/>
      <c r="M114" s="229"/>
      <c r="N114" s="229"/>
      <c r="O114" s="229"/>
      <c r="P114" s="229"/>
      <c r="Q114" s="232"/>
      <c r="R114" s="533">
        <v>0</v>
      </c>
      <c r="S114" s="361" t="s">
        <v>215</v>
      </c>
      <c r="T114" s="355" t="b">
        <v>1</v>
      </c>
      <c r="U114" s="355"/>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29"/>
      <c r="I115" s="231"/>
      <c r="J115" s="229"/>
      <c r="K115" s="232"/>
      <c r="L115" s="229"/>
      <c r="M115" s="229"/>
      <c r="N115" s="229"/>
      <c r="O115" s="229"/>
      <c r="P115" s="229"/>
      <c r="Q115" s="232"/>
      <c r="R115" s="533">
        <v>87838.084630439174</v>
      </c>
      <c r="S115" s="361" t="s">
        <v>216</v>
      </c>
      <c r="T115" s="355" t="b">
        <v>1</v>
      </c>
      <c r="U115" s="355"/>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29"/>
      <c r="I116" s="231"/>
      <c r="J116" s="229"/>
      <c r="K116" s="232"/>
      <c r="L116" s="229"/>
      <c r="M116" s="229"/>
      <c r="N116" s="229"/>
      <c r="O116" s="229"/>
      <c r="P116" s="229"/>
      <c r="Q116" s="232"/>
      <c r="R116" s="533">
        <v>21955.526128631238</v>
      </c>
      <c r="S116" s="361" t="s">
        <v>217</v>
      </c>
      <c r="T116" s="355" t="b">
        <v>1</v>
      </c>
      <c r="U116" s="355"/>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29"/>
      <c r="I117" s="231"/>
      <c r="J117" s="229"/>
      <c r="K117" s="232"/>
      <c r="L117" s="229"/>
      <c r="M117" s="229"/>
      <c r="N117" s="229"/>
      <c r="O117" s="229"/>
      <c r="P117" s="229"/>
      <c r="Q117" s="232"/>
      <c r="R117" s="533">
        <v>5603.505501807922</v>
      </c>
      <c r="S117" s="361" t="s">
        <v>218</v>
      </c>
      <c r="T117" s="355" t="b">
        <v>1</v>
      </c>
      <c r="U117" s="355"/>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29"/>
      <c r="I118" s="231"/>
      <c r="J118" s="229"/>
      <c r="K118" s="232"/>
      <c r="L118" s="229"/>
      <c r="M118" s="229"/>
      <c r="N118" s="229"/>
      <c r="O118" s="229"/>
      <c r="P118" s="229"/>
      <c r="Q118" s="232"/>
      <c r="R118" s="360">
        <v>0</v>
      </c>
      <c r="S118" s="361" t="s">
        <v>108</v>
      </c>
      <c r="T118" s="355" t="b">
        <v>1</v>
      </c>
      <c r="U118" s="355"/>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29"/>
      <c r="I119" s="231"/>
      <c r="J119" s="229"/>
      <c r="K119" s="232"/>
      <c r="L119" s="229"/>
      <c r="M119" s="229"/>
      <c r="N119" s="229"/>
      <c r="O119" s="229"/>
      <c r="P119" s="229"/>
      <c r="Q119" s="232"/>
      <c r="R119" s="358">
        <v>0</v>
      </c>
      <c r="S119" s="361" t="s">
        <v>219</v>
      </c>
      <c r="T119" s="355" t="b">
        <v>1</v>
      </c>
      <c r="U119" s="355"/>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29"/>
      <c r="I120" s="231"/>
      <c r="J120" s="229"/>
      <c r="K120" s="232"/>
      <c r="L120" s="229"/>
      <c r="M120" s="229"/>
      <c r="N120" s="229"/>
      <c r="O120" s="229"/>
      <c r="P120" s="229"/>
      <c r="Q120" s="232"/>
      <c r="R120" s="360">
        <v>0</v>
      </c>
      <c r="S120" s="362" t="s">
        <v>220</v>
      </c>
      <c r="T120" s="355" t="b">
        <v>1</v>
      </c>
      <c r="U120" s="355"/>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29"/>
      <c r="I121" s="231"/>
      <c r="J121" s="229"/>
      <c r="K121" s="232"/>
      <c r="L121" s="229"/>
      <c r="M121" s="229"/>
      <c r="N121" s="229"/>
      <c r="O121" s="229"/>
      <c r="P121" s="229"/>
      <c r="Q121" s="232"/>
      <c r="R121" s="363">
        <v>1.0000000000000001E-5</v>
      </c>
      <c r="S121" s="354" t="s">
        <v>37</v>
      </c>
      <c r="T121" s="355" t="b">
        <v>1</v>
      </c>
      <c r="U121" s="355"/>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29"/>
      <c r="I122" s="231"/>
      <c r="J122" s="229"/>
      <c r="K122" s="232"/>
      <c r="L122" s="229"/>
      <c r="M122" s="229"/>
      <c r="N122" s="229"/>
      <c r="O122" s="229"/>
      <c r="P122" s="229"/>
      <c r="Q122" s="232"/>
      <c r="R122" s="364">
        <v>0</v>
      </c>
      <c r="S122" s="357" t="s">
        <v>39</v>
      </c>
      <c r="T122" s="355" t="b">
        <v>1</v>
      </c>
      <c r="U122" s="355"/>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29"/>
      <c r="I123" s="231"/>
      <c r="J123" s="229"/>
      <c r="K123" s="232"/>
      <c r="L123" s="229"/>
      <c r="M123" s="229"/>
      <c r="N123" s="229"/>
      <c r="O123" s="229"/>
      <c r="P123" s="229"/>
      <c r="Q123" s="232"/>
      <c r="R123" s="365">
        <v>0</v>
      </c>
      <c r="S123" s="366" t="s">
        <v>238</v>
      </c>
      <c r="T123" s="355" t="b">
        <v>1</v>
      </c>
      <c r="U123" s="355"/>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 thickBot="1">
      <c r="C124" s="229"/>
      <c r="D124" s="230"/>
      <c r="E124" s="229"/>
      <c r="F124" s="229"/>
      <c r="G124" s="229"/>
      <c r="H124" s="229"/>
      <c r="I124" s="231"/>
      <c r="J124" s="229"/>
      <c r="K124" s="232"/>
      <c r="L124" s="229"/>
      <c r="M124" s="229"/>
      <c r="N124" s="229"/>
      <c r="O124" s="229"/>
      <c r="P124" s="229"/>
      <c r="Q124" s="232"/>
      <c r="R124" s="367">
        <v>0</v>
      </c>
      <c r="S124" s="368" t="s">
        <v>221</v>
      </c>
      <c r="T124" s="355" t="b">
        <v>1</v>
      </c>
      <c r="U124" s="355"/>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29"/>
      <c r="I125" s="231"/>
      <c r="J125" s="229"/>
      <c r="K125" s="232"/>
      <c r="L125" s="229"/>
      <c r="M125" s="229"/>
      <c r="N125" s="229"/>
      <c r="O125" s="229"/>
      <c r="P125" s="229"/>
      <c r="Q125" s="232"/>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ht="13">
      <c r="C126" s="229"/>
      <c r="D126" s="230"/>
      <c r="E126" s="229"/>
      <c r="F126" s="229"/>
      <c r="G126" s="229"/>
      <c r="H126" s="229"/>
      <c r="I126" s="231"/>
      <c r="J126" s="229"/>
      <c r="K126" s="232"/>
      <c r="L126" s="229"/>
      <c r="M126" s="229"/>
      <c r="N126" s="229"/>
      <c r="O126" s="229"/>
      <c r="P126" s="229"/>
      <c r="Q126" s="232"/>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29"/>
      <c r="I127" s="231"/>
      <c r="J127" s="229"/>
      <c r="K127" s="232"/>
      <c r="L127" s="229"/>
      <c r="M127" s="229"/>
      <c r="N127" s="229"/>
      <c r="O127" s="229"/>
      <c r="P127" s="229"/>
      <c r="Q127" s="232"/>
      <c r="R127" s="347" t="s">
        <v>227</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29"/>
      <c r="I128" s="231"/>
      <c r="J128" s="229"/>
      <c r="K128" s="232"/>
      <c r="L128" s="229"/>
      <c r="M128" s="229"/>
      <c r="N128" s="229"/>
      <c r="O128" s="229"/>
      <c r="P128" s="229"/>
      <c r="Q128" s="232"/>
      <c r="R128" s="370">
        <f>+N17</f>
        <v>0</v>
      </c>
      <c r="S128" s="151" t="s">
        <v>124</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29"/>
      <c r="D129" s="230"/>
      <c r="E129" s="229"/>
      <c r="F129" s="229"/>
      <c r="G129" s="229"/>
      <c r="H129" s="229"/>
      <c r="I129" s="231"/>
      <c r="J129" s="229"/>
      <c r="K129" s="232"/>
      <c r="L129" s="229"/>
      <c r="M129" s="229"/>
      <c r="N129" s="229"/>
      <c r="O129" s="229"/>
      <c r="P129" s="229"/>
      <c r="Q129" s="232"/>
      <c r="R129" s="371">
        <f>+O17</f>
        <v>0</v>
      </c>
      <c r="S129" s="151" t="s">
        <v>125</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c r="C130" s="229"/>
      <c r="D130" s="230"/>
      <c r="E130" s="229"/>
      <c r="F130" s="229"/>
      <c r="G130" s="229"/>
      <c r="H130" s="229"/>
      <c r="I130" s="231"/>
      <c r="J130" s="229"/>
      <c r="K130" s="232"/>
      <c r="L130" s="229"/>
      <c r="M130" s="229"/>
      <c r="N130" s="229"/>
      <c r="O130" s="229"/>
      <c r="P130" s="229"/>
      <c r="Q130" s="232"/>
      <c r="R130" s="404">
        <f>+N18</f>
        <v>0</v>
      </c>
      <c r="S130" s="151" t="s">
        <v>126</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ht="13" thickBot="1">
      <c r="C131" s="229"/>
      <c r="D131" s="230"/>
      <c r="E131" s="229"/>
      <c r="F131" s="229"/>
      <c r="G131" s="229"/>
      <c r="H131" s="229"/>
      <c r="I131" s="231"/>
      <c r="J131" s="229"/>
      <c r="K131" s="232"/>
      <c r="L131" s="229"/>
      <c r="M131" s="229"/>
      <c r="N131" s="229"/>
      <c r="O131" s="229"/>
      <c r="P131" s="229"/>
      <c r="Q131" s="232"/>
      <c r="R131" s="372">
        <f>+O18</f>
        <v>0</v>
      </c>
      <c r="S131" s="151" t="s">
        <v>127</v>
      </c>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29"/>
      <c r="D132" s="230"/>
      <c r="E132" s="229"/>
      <c r="F132" s="229"/>
      <c r="G132" s="229"/>
      <c r="H132" s="229"/>
      <c r="I132" s="231"/>
      <c r="J132" s="229"/>
      <c r="K132" s="232"/>
      <c r="L132" s="229"/>
      <c r="M132" s="229"/>
      <c r="N132" s="229"/>
      <c r="O132" s="229"/>
      <c r="P132" s="229"/>
      <c r="Q132" s="232"/>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ht="13">
      <c r="C133" s="229"/>
      <c r="D133" s="230"/>
      <c r="E133" s="229"/>
      <c r="F133" s="229"/>
      <c r="G133" s="229"/>
      <c r="H133" s="229"/>
      <c r="I133" s="231"/>
      <c r="J133" s="229"/>
      <c r="K133" s="232"/>
      <c r="L133" s="229"/>
      <c r="M133" s="229"/>
      <c r="N133" s="229"/>
      <c r="O133" s="229"/>
      <c r="P133" s="229"/>
      <c r="Q133" s="232"/>
      <c r="R133" s="345" t="s">
        <v>117</v>
      </c>
      <c r="S133" s="346" t="s">
        <v>122</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29"/>
      <c r="D134" s="230"/>
      <c r="E134" s="229"/>
      <c r="F134" s="229"/>
      <c r="G134" s="229"/>
      <c r="H134" s="229"/>
      <c r="I134" s="231"/>
      <c r="J134" s="229"/>
      <c r="K134" s="232"/>
      <c r="L134" s="229"/>
      <c r="M134" s="229"/>
      <c r="N134" s="229"/>
      <c r="O134" s="229"/>
      <c r="P134" s="229"/>
      <c r="Q134" s="232"/>
      <c r="R134" s="232"/>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29"/>
      <c r="D135" s="230"/>
      <c r="E135" s="229"/>
      <c r="F135" s="229"/>
      <c r="G135" s="229"/>
      <c r="H135" s="229"/>
      <c r="I135" s="231"/>
      <c r="J135" s="229"/>
      <c r="K135" s="232"/>
      <c r="L135" s="229"/>
      <c r="M135" s="229"/>
      <c r="N135" s="229"/>
      <c r="O135" s="229"/>
      <c r="P135" s="229"/>
      <c r="Q135" s="232"/>
      <c r="R135" s="232"/>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29"/>
      <c r="D136" s="230"/>
      <c r="E136" s="229"/>
      <c r="F136" s="229"/>
      <c r="G136" s="229"/>
      <c r="H136" s="229"/>
      <c r="I136" s="231"/>
      <c r="J136" s="229"/>
      <c r="K136" s="232"/>
      <c r="L136" s="229"/>
      <c r="M136" s="229"/>
      <c r="N136" s="229"/>
      <c r="O136" s="229"/>
      <c r="P136" s="229"/>
      <c r="Q136" s="232"/>
      <c r="R136" s="232"/>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29"/>
      <c r="D137" s="230"/>
      <c r="E137" s="229"/>
      <c r="F137" s="229"/>
      <c r="G137" s="229"/>
      <c r="H137" s="229"/>
      <c r="I137" s="231"/>
      <c r="J137" s="229"/>
      <c r="K137" s="232"/>
      <c r="L137" s="229"/>
      <c r="M137" s="229"/>
      <c r="N137" s="229"/>
      <c r="O137" s="229"/>
      <c r="P137" s="229"/>
      <c r="Q137" s="232"/>
      <c r="R137" s="232"/>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3:61">
      <c r="C138" s="229"/>
      <c r="D138" s="230"/>
      <c r="E138" s="229"/>
      <c r="F138" s="229"/>
      <c r="G138" s="229"/>
      <c r="H138" s="229"/>
      <c r="I138" s="231"/>
      <c r="J138" s="229"/>
      <c r="K138" s="232"/>
      <c r="L138" s="229"/>
      <c r="M138" s="229"/>
      <c r="N138" s="229"/>
      <c r="O138" s="229"/>
      <c r="P138" s="229"/>
      <c r="Q138" s="232"/>
      <c r="R138" s="232"/>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3:61">
      <c r="C139" s="229"/>
      <c r="D139" s="230"/>
      <c r="E139" s="229"/>
      <c r="F139" s="229"/>
      <c r="G139" s="229"/>
      <c r="H139" s="229"/>
      <c r="I139" s="231"/>
      <c r="J139" s="229"/>
      <c r="K139" s="232"/>
      <c r="L139" s="229"/>
      <c r="M139" s="229"/>
      <c r="N139" s="229"/>
      <c r="O139" s="229"/>
      <c r="P139" s="229"/>
      <c r="Q139" s="232"/>
      <c r="R139" s="232"/>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3:61">
      <c r="C140" s="229"/>
      <c r="D140" s="230"/>
      <c r="E140" s="229"/>
      <c r="F140" s="229"/>
      <c r="G140" s="229"/>
      <c r="H140" s="229"/>
      <c r="I140" s="231"/>
      <c r="J140" s="229"/>
      <c r="K140" s="232"/>
      <c r="L140" s="229"/>
      <c r="M140" s="229"/>
      <c r="N140" s="229"/>
      <c r="O140" s="229"/>
      <c r="P140" s="229"/>
      <c r="Q140" s="232"/>
      <c r="R140" s="232"/>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3:61">
      <c r="C141" s="229"/>
      <c r="D141" s="230"/>
      <c r="E141" s="229"/>
      <c r="F141" s="229"/>
      <c r="G141" s="229"/>
      <c r="H141" s="229"/>
      <c r="I141" s="231"/>
      <c r="J141" s="229"/>
      <c r="K141" s="232"/>
      <c r="L141" s="229"/>
      <c r="M141" s="229"/>
      <c r="N141" s="229"/>
      <c r="O141" s="229"/>
      <c r="P141" s="229"/>
      <c r="Q141" s="232"/>
      <c r="R141" s="232"/>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3:61">
      <c r="C142" s="229"/>
      <c r="D142" s="230"/>
      <c r="E142" s="229"/>
      <c r="F142" s="229"/>
      <c r="G142" s="229"/>
      <c r="H142" s="229"/>
      <c r="I142" s="231"/>
      <c r="J142" s="229"/>
      <c r="K142" s="232"/>
      <c r="L142" s="229"/>
      <c r="M142" s="229"/>
      <c r="N142" s="229"/>
      <c r="O142" s="229"/>
      <c r="P142" s="229"/>
      <c r="Q142" s="232"/>
      <c r="R142" s="232"/>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3:61">
      <c r="C143" s="229"/>
      <c r="D143" s="230"/>
      <c r="E143" s="229"/>
      <c r="F143" s="229"/>
      <c r="G143" s="229"/>
      <c r="H143" s="229"/>
      <c r="I143" s="231"/>
      <c r="J143" s="229"/>
      <c r="K143" s="232"/>
      <c r="L143" s="229"/>
      <c r="M143" s="229"/>
      <c r="N143" s="229"/>
      <c r="O143" s="229"/>
      <c r="P143" s="229"/>
      <c r="Q143" s="232"/>
      <c r="R143" s="232"/>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3:61">
      <c r="C144" s="229"/>
      <c r="D144" s="230"/>
      <c r="E144" s="229"/>
      <c r="F144" s="229"/>
      <c r="G144" s="229"/>
      <c r="H144" s="229"/>
      <c r="I144" s="231"/>
      <c r="J144" s="229"/>
      <c r="K144" s="232"/>
      <c r="L144" s="229"/>
      <c r="M144" s="229"/>
      <c r="N144" s="229"/>
      <c r="O144" s="229"/>
      <c r="P144" s="229"/>
      <c r="Q144" s="232"/>
      <c r="R144" s="232"/>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3:61">
      <c r="C145" s="229"/>
      <c r="D145" s="230"/>
      <c r="E145" s="229"/>
      <c r="F145" s="229"/>
      <c r="G145" s="229"/>
      <c r="H145" s="229"/>
      <c r="I145" s="231"/>
      <c r="J145" s="229"/>
      <c r="K145" s="232"/>
      <c r="L145" s="229"/>
      <c r="M145" s="229"/>
      <c r="N145" s="229"/>
      <c r="O145" s="229"/>
      <c r="P145" s="229"/>
      <c r="Q145" s="232"/>
      <c r="R145" s="232"/>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3:61">
      <c r="C146" s="229"/>
      <c r="D146" s="230"/>
      <c r="E146" s="229"/>
      <c r="F146" s="229"/>
      <c r="G146" s="229"/>
      <c r="H146" s="229"/>
      <c r="I146" s="231"/>
      <c r="J146" s="229"/>
      <c r="K146" s="232"/>
      <c r="L146" s="229"/>
      <c r="M146" s="229"/>
      <c r="N146" s="229"/>
      <c r="O146" s="229"/>
      <c r="P146" s="229"/>
      <c r="Q146" s="232"/>
      <c r="R146" s="232"/>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3:61">
      <c r="C147" s="229"/>
      <c r="D147" s="230"/>
      <c r="E147" s="229"/>
      <c r="F147" s="229"/>
      <c r="G147" s="229"/>
      <c r="H147" s="229"/>
      <c r="I147" s="231"/>
      <c r="J147" s="229"/>
      <c r="K147" s="232"/>
      <c r="L147" s="229"/>
      <c r="M147" s="229"/>
      <c r="N147" s="229"/>
      <c r="O147" s="229"/>
      <c r="P147" s="229"/>
      <c r="Q147" s="232"/>
      <c r="R147" s="232"/>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3:61">
      <c r="C148" s="229"/>
      <c r="D148" s="230"/>
      <c r="E148" s="229"/>
      <c r="F148" s="229"/>
      <c r="G148" s="229"/>
      <c r="H148" s="229"/>
      <c r="I148" s="231"/>
      <c r="J148" s="229"/>
      <c r="K148" s="232"/>
      <c r="L148" s="229"/>
      <c r="M148" s="229"/>
      <c r="N148" s="229"/>
      <c r="O148" s="229"/>
      <c r="P148" s="229"/>
      <c r="Q148" s="232"/>
      <c r="R148" s="232"/>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3:61">
      <c r="C149" s="229"/>
      <c r="D149" s="230"/>
      <c r="E149" s="229"/>
      <c r="F149" s="229"/>
      <c r="G149" s="229"/>
      <c r="H149" s="229"/>
      <c r="I149" s="231"/>
      <c r="J149" s="229"/>
      <c r="K149" s="232"/>
      <c r="L149" s="229"/>
      <c r="M149" s="229"/>
      <c r="N149" s="229"/>
      <c r="O149" s="229"/>
      <c r="P149" s="229"/>
      <c r="Q149" s="232"/>
      <c r="R149" s="232"/>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3:61">
      <c r="C150" s="229"/>
      <c r="D150" s="230"/>
      <c r="E150" s="229"/>
      <c r="F150" s="229"/>
      <c r="G150" s="229"/>
      <c r="H150" s="229"/>
      <c r="I150" s="231"/>
      <c r="J150" s="229"/>
      <c r="K150" s="232"/>
      <c r="L150" s="229"/>
      <c r="M150" s="229"/>
      <c r="N150" s="229"/>
      <c r="O150" s="229"/>
      <c r="P150" s="229"/>
      <c r="Q150" s="232"/>
      <c r="R150" s="232"/>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3:61">
      <c r="C151" s="229"/>
      <c r="D151" s="230"/>
      <c r="E151" s="229"/>
      <c r="F151" s="229"/>
      <c r="G151" s="229"/>
      <c r="H151" s="229"/>
      <c r="I151" s="231"/>
      <c r="J151" s="229"/>
      <c r="K151" s="232"/>
      <c r="L151" s="229"/>
      <c r="M151" s="229"/>
      <c r="N151" s="229"/>
      <c r="O151" s="229"/>
      <c r="P151" s="229"/>
      <c r="Q151" s="232"/>
      <c r="R151" s="232"/>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3:61">
      <c r="C152" s="229"/>
      <c r="D152" s="230"/>
      <c r="E152" s="229"/>
      <c r="F152" s="229"/>
      <c r="G152" s="229"/>
      <c r="H152" s="229"/>
      <c r="I152" s="231"/>
      <c r="J152" s="229"/>
      <c r="K152" s="232"/>
      <c r="L152" s="229"/>
      <c r="M152" s="229"/>
      <c r="N152" s="229"/>
      <c r="O152" s="229"/>
      <c r="P152" s="229"/>
      <c r="Q152" s="232"/>
      <c r="R152" s="232"/>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3:61">
      <c r="C153" s="229"/>
      <c r="D153" s="230"/>
      <c r="E153" s="229"/>
      <c r="F153" s="229"/>
      <c r="G153" s="229"/>
      <c r="H153" s="229"/>
      <c r="I153" s="231"/>
      <c r="J153" s="229"/>
      <c r="K153" s="232"/>
      <c r="L153" s="229"/>
      <c r="M153" s="229"/>
      <c r="N153" s="229"/>
      <c r="O153" s="229"/>
      <c r="P153" s="229"/>
      <c r="Q153" s="232"/>
      <c r="R153" s="232"/>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3:61">
      <c r="C154" s="229"/>
      <c r="D154" s="230"/>
      <c r="E154" s="229"/>
      <c r="F154" s="229"/>
      <c r="G154" s="229"/>
      <c r="H154" s="229"/>
      <c r="I154" s="231"/>
      <c r="J154" s="229"/>
      <c r="K154" s="232"/>
      <c r="L154" s="229"/>
      <c r="M154" s="229"/>
      <c r="N154" s="229"/>
      <c r="O154" s="229"/>
      <c r="P154" s="229"/>
      <c r="Q154" s="232"/>
      <c r="R154" s="232"/>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3:61">
      <c r="C155" s="229"/>
      <c r="D155" s="230"/>
      <c r="E155" s="229"/>
      <c r="F155" s="229"/>
      <c r="G155" s="229"/>
      <c r="H155" s="229"/>
      <c r="I155" s="231"/>
      <c r="J155" s="229"/>
      <c r="K155" s="232"/>
      <c r="L155" s="229"/>
      <c r="M155" s="229"/>
      <c r="N155" s="229"/>
      <c r="O155" s="229"/>
      <c r="P155" s="229"/>
      <c r="Q155" s="232"/>
      <c r="R155" s="232"/>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3:61">
      <c r="C156" s="229"/>
      <c r="D156" s="230"/>
      <c r="E156" s="229"/>
      <c r="F156" s="229"/>
      <c r="G156" s="229"/>
      <c r="H156" s="229"/>
      <c r="I156" s="231"/>
      <c r="J156" s="229"/>
      <c r="K156" s="232"/>
      <c r="L156" s="229"/>
      <c r="M156" s="229"/>
      <c r="N156" s="229"/>
      <c r="O156" s="229"/>
      <c r="P156" s="229"/>
      <c r="Q156" s="232"/>
      <c r="R156" s="232"/>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3:61">
      <c r="C157" s="229"/>
      <c r="D157" s="230"/>
      <c r="E157" s="229"/>
      <c r="F157" s="229"/>
      <c r="G157" s="229"/>
      <c r="H157" s="229"/>
      <c r="I157" s="231"/>
      <c r="J157" s="229"/>
      <c r="K157" s="232"/>
      <c r="L157" s="229"/>
      <c r="M157" s="229"/>
      <c r="N157" s="229"/>
      <c r="O157" s="229"/>
      <c r="P157" s="229"/>
      <c r="Q157" s="232"/>
      <c r="R157" s="232"/>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3:61">
      <c r="C158" s="229"/>
      <c r="D158" s="230"/>
      <c r="E158" s="229"/>
      <c r="F158" s="229"/>
      <c r="G158" s="229"/>
      <c r="H158" s="229"/>
      <c r="I158" s="231"/>
      <c r="J158" s="229"/>
      <c r="K158" s="232"/>
      <c r="L158" s="229"/>
      <c r="M158" s="229"/>
      <c r="N158" s="229"/>
      <c r="O158" s="229"/>
      <c r="P158" s="229"/>
      <c r="Q158" s="232"/>
      <c r="R158" s="232"/>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3:61">
      <c r="C159" s="229"/>
      <c r="D159" s="230"/>
      <c r="E159" s="229"/>
      <c r="F159" s="229"/>
      <c r="G159" s="229"/>
      <c r="H159" s="229"/>
      <c r="I159" s="231"/>
      <c r="J159" s="229"/>
      <c r="K159" s="232"/>
      <c r="L159" s="229"/>
      <c r="M159" s="229"/>
      <c r="N159" s="229"/>
      <c r="O159" s="229"/>
      <c r="P159" s="229"/>
      <c r="Q159" s="232"/>
      <c r="R159" s="232"/>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3:61">
      <c r="C160" s="229"/>
      <c r="D160" s="230"/>
      <c r="E160" s="229"/>
      <c r="F160" s="229"/>
      <c r="G160" s="229"/>
      <c r="H160" s="229"/>
      <c r="I160" s="231"/>
      <c r="J160" s="229"/>
      <c r="K160" s="232"/>
      <c r="L160" s="229"/>
      <c r="M160" s="229"/>
      <c r="N160" s="229"/>
      <c r="O160" s="229"/>
      <c r="P160" s="229"/>
      <c r="Q160" s="232"/>
      <c r="R160" s="232"/>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c r="C161" s="229"/>
      <c r="D161" s="230"/>
      <c r="E161" s="229"/>
      <c r="F161" s="229"/>
      <c r="G161" s="229"/>
      <c r="H161" s="229"/>
      <c r="I161" s="231"/>
      <c r="J161" s="229"/>
      <c r="K161" s="232"/>
      <c r="L161" s="229"/>
      <c r="M161" s="229"/>
      <c r="N161" s="229"/>
      <c r="O161" s="229"/>
      <c r="P161" s="229"/>
      <c r="Q161" s="232"/>
      <c r="R161" s="232"/>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c r="C162" s="229"/>
      <c r="D162" s="230"/>
      <c r="E162" s="229"/>
      <c r="F162" s="229"/>
      <c r="G162" s="229"/>
      <c r="H162" s="229"/>
      <c r="I162" s="231"/>
      <c r="J162" s="229"/>
      <c r="K162" s="232"/>
      <c r="L162" s="229"/>
      <c r="M162" s="229"/>
      <c r="N162" s="229"/>
      <c r="O162" s="229"/>
      <c r="P162" s="229"/>
      <c r="Q162" s="232"/>
      <c r="R162" s="232"/>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29"/>
      <c r="I163" s="231"/>
      <c r="J163" s="229"/>
      <c r="K163" s="232"/>
      <c r="L163" s="229"/>
      <c r="M163" s="229"/>
      <c r="N163" s="229"/>
      <c r="O163" s="229"/>
      <c r="P163" s="229"/>
      <c r="Q163" s="232"/>
      <c r="R163" s="232"/>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29"/>
      <c r="I164" s="231"/>
      <c r="J164" s="229"/>
      <c r="K164" s="232"/>
      <c r="L164" s="229"/>
      <c r="M164" s="229"/>
      <c r="N164" s="229"/>
      <c r="O164" s="229"/>
      <c r="P164" s="229"/>
      <c r="Q164" s="232"/>
      <c r="R164" s="232"/>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29"/>
      <c r="I165" s="231"/>
      <c r="J165" s="229"/>
      <c r="K165" s="232"/>
      <c r="L165" s="229"/>
      <c r="M165" s="229"/>
      <c r="N165" s="229"/>
      <c r="O165" s="229"/>
      <c r="P165" s="229"/>
      <c r="Q165" s="232"/>
      <c r="R165" s="232"/>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29"/>
      <c r="I166" s="231"/>
      <c r="J166" s="229"/>
      <c r="K166" s="232"/>
      <c r="L166" s="229"/>
      <c r="M166" s="229"/>
      <c r="N166" s="229"/>
      <c r="O166" s="229"/>
      <c r="P166" s="229"/>
      <c r="Q166" s="232"/>
      <c r="R166" s="232"/>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29"/>
      <c r="I167" s="231"/>
      <c r="J167" s="229"/>
      <c r="K167" s="232"/>
      <c r="L167" s="229"/>
      <c r="M167" s="229"/>
      <c r="N167" s="229"/>
      <c r="O167" s="229"/>
      <c r="P167" s="229"/>
      <c r="Q167" s="232"/>
      <c r="R167" s="232"/>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29"/>
      <c r="I168" s="231"/>
      <c r="J168" s="229"/>
      <c r="K168" s="232"/>
      <c r="L168" s="229"/>
      <c r="M168" s="229"/>
      <c r="N168" s="229"/>
      <c r="O168" s="229"/>
      <c r="P168" s="229"/>
      <c r="Q168" s="232"/>
      <c r="R168" s="232"/>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29"/>
      <c r="I169" s="231"/>
      <c r="J169" s="229"/>
      <c r="K169" s="232"/>
      <c r="L169" s="229"/>
      <c r="M169" s="229"/>
      <c r="N169" s="229"/>
      <c r="O169" s="229"/>
      <c r="P169" s="229"/>
      <c r="Q169" s="232"/>
      <c r="R169" s="232"/>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29"/>
      <c r="I170" s="231"/>
      <c r="J170" s="229"/>
      <c r="K170" s="232"/>
      <c r="L170" s="229"/>
      <c r="M170" s="229"/>
      <c r="N170" s="229"/>
      <c r="O170" s="229"/>
      <c r="P170" s="229"/>
      <c r="Q170" s="232"/>
      <c r="R170" s="232"/>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29"/>
      <c r="I171" s="231"/>
      <c r="J171" s="229"/>
      <c r="K171" s="232"/>
      <c r="L171" s="229"/>
      <c r="M171" s="229"/>
      <c r="N171" s="229"/>
      <c r="O171" s="229"/>
      <c r="P171" s="229"/>
      <c r="Q171" s="232"/>
      <c r="R171" s="232"/>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29"/>
      <c r="I172" s="231"/>
      <c r="J172" s="229"/>
      <c r="K172" s="232"/>
      <c r="L172" s="229"/>
      <c r="M172" s="229"/>
      <c r="N172" s="229"/>
      <c r="O172" s="229"/>
      <c r="P172" s="229"/>
      <c r="Q172" s="232"/>
      <c r="R172" s="232"/>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29"/>
      <c r="I173" s="231"/>
      <c r="J173" s="229"/>
      <c r="K173" s="232"/>
      <c r="L173" s="229"/>
      <c r="M173" s="229"/>
      <c r="N173" s="229"/>
      <c r="O173" s="229"/>
      <c r="P173" s="229"/>
      <c r="Q173" s="232"/>
      <c r="R173" s="232"/>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29"/>
      <c r="I174" s="231"/>
      <c r="J174" s="229"/>
      <c r="K174" s="232"/>
      <c r="L174" s="229"/>
      <c r="M174" s="229"/>
      <c r="N174" s="229"/>
      <c r="O174" s="229"/>
      <c r="P174" s="229"/>
      <c r="Q174" s="232"/>
      <c r="R174" s="232"/>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29"/>
      <c r="I175" s="231"/>
      <c r="J175" s="229"/>
      <c r="K175" s="232"/>
      <c r="L175" s="229"/>
      <c r="M175" s="229"/>
      <c r="N175" s="229"/>
      <c r="O175" s="229"/>
      <c r="P175" s="229"/>
      <c r="Q175" s="232"/>
      <c r="R175" s="232"/>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29"/>
      <c r="I176" s="231"/>
      <c r="J176" s="229"/>
      <c r="K176" s="232"/>
      <c r="L176" s="229"/>
      <c r="M176" s="229"/>
      <c r="N176" s="229"/>
      <c r="O176" s="229"/>
      <c r="P176" s="229"/>
      <c r="Q176" s="232"/>
      <c r="R176" s="232"/>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29"/>
      <c r="I177" s="231"/>
      <c r="J177" s="229"/>
      <c r="K177" s="232"/>
      <c r="L177" s="229"/>
      <c r="M177" s="229"/>
      <c r="N177" s="229"/>
      <c r="O177" s="229"/>
      <c r="P177" s="229"/>
      <c r="Q177" s="232"/>
      <c r="R177" s="232"/>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29"/>
      <c r="I178" s="231"/>
      <c r="J178" s="229"/>
      <c r="K178" s="232"/>
      <c r="L178" s="229"/>
      <c r="M178" s="229"/>
      <c r="N178" s="229"/>
      <c r="O178" s="229"/>
      <c r="P178" s="229"/>
      <c r="Q178" s="232"/>
      <c r="R178" s="232"/>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29"/>
      <c r="I179" s="231"/>
      <c r="J179" s="229"/>
      <c r="K179" s="232"/>
      <c r="L179" s="229"/>
      <c r="M179" s="229"/>
      <c r="N179" s="229"/>
      <c r="O179" s="229"/>
      <c r="P179" s="229"/>
      <c r="Q179" s="232"/>
      <c r="R179" s="232"/>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29"/>
      <c r="I180" s="231"/>
      <c r="J180" s="229"/>
      <c r="K180" s="232"/>
      <c r="L180" s="229"/>
      <c r="M180" s="229"/>
      <c r="N180" s="229"/>
      <c r="O180" s="229"/>
      <c r="P180" s="229"/>
      <c r="Q180" s="232"/>
      <c r="R180" s="232"/>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29"/>
      <c r="I181" s="231"/>
      <c r="J181" s="229"/>
      <c r="K181" s="232"/>
      <c r="L181" s="229"/>
      <c r="M181" s="229"/>
      <c r="N181" s="229"/>
      <c r="O181" s="229"/>
      <c r="P181" s="229"/>
      <c r="Q181" s="232"/>
      <c r="R181" s="232"/>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29"/>
      <c r="I182" s="231"/>
      <c r="J182" s="229"/>
      <c r="K182" s="232"/>
      <c r="L182" s="229"/>
      <c r="M182" s="229"/>
      <c r="N182" s="229"/>
      <c r="O182" s="229"/>
      <c r="P182" s="229"/>
      <c r="Q182" s="232"/>
      <c r="R182" s="232"/>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29"/>
      <c r="I183" s="231"/>
      <c r="J183" s="229"/>
      <c r="K183" s="232"/>
      <c r="L183" s="229"/>
      <c r="M183" s="229"/>
      <c r="N183" s="229"/>
      <c r="O183" s="229"/>
      <c r="P183" s="229"/>
      <c r="Q183" s="232"/>
      <c r="R183" s="232"/>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29"/>
      <c r="I184" s="231"/>
      <c r="J184" s="229"/>
      <c r="K184" s="232"/>
      <c r="L184" s="229"/>
      <c r="M184" s="229"/>
      <c r="N184" s="229"/>
      <c r="O184" s="229"/>
      <c r="P184" s="229"/>
      <c r="Q184" s="232"/>
      <c r="R184" s="232"/>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29"/>
      <c r="I185" s="231"/>
      <c r="J185" s="229"/>
      <c r="K185" s="232"/>
      <c r="L185" s="229"/>
      <c r="M185" s="229"/>
      <c r="N185" s="229"/>
      <c r="O185" s="229"/>
      <c r="P185" s="229"/>
      <c r="Q185" s="232"/>
      <c r="R185" s="232"/>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29"/>
      <c r="I186" s="231"/>
      <c r="J186" s="229"/>
      <c r="K186" s="232"/>
      <c r="L186" s="229"/>
      <c r="M186" s="229"/>
      <c r="N186" s="229"/>
      <c r="O186" s="229"/>
      <c r="P186" s="229"/>
      <c r="Q186" s="232"/>
      <c r="R186" s="232"/>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29"/>
      <c r="I187" s="231"/>
      <c r="J187" s="229"/>
      <c r="K187" s="232"/>
      <c r="L187" s="229"/>
      <c r="M187" s="229"/>
      <c r="N187" s="229"/>
      <c r="O187" s="229"/>
      <c r="P187" s="229"/>
      <c r="Q187" s="232"/>
      <c r="R187" s="232"/>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29"/>
      <c r="I188" s="231"/>
      <c r="J188" s="229"/>
      <c r="K188" s="232"/>
      <c r="L188" s="229"/>
      <c r="M188" s="229"/>
      <c r="N188" s="229"/>
      <c r="O188" s="229"/>
      <c r="P188" s="229"/>
      <c r="Q188" s="232"/>
      <c r="R188" s="232"/>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29"/>
      <c r="I189" s="231"/>
      <c r="J189" s="229"/>
      <c r="K189" s="232"/>
      <c r="L189" s="229"/>
      <c r="M189" s="229"/>
      <c r="N189" s="229"/>
      <c r="O189" s="229"/>
      <c r="P189" s="229"/>
      <c r="Q189" s="232"/>
      <c r="R189" s="232"/>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29"/>
      <c r="I190" s="231"/>
      <c r="J190" s="229"/>
      <c r="K190" s="232"/>
      <c r="L190" s="229"/>
      <c r="M190" s="229"/>
      <c r="N190" s="229"/>
      <c r="O190" s="229"/>
      <c r="P190" s="229"/>
      <c r="Q190" s="232"/>
      <c r="R190" s="232"/>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29"/>
      <c r="I191" s="231"/>
      <c r="J191" s="229"/>
      <c r="K191" s="232"/>
      <c r="L191" s="229"/>
      <c r="M191" s="229"/>
      <c r="N191" s="229"/>
      <c r="O191" s="229"/>
      <c r="P191" s="229"/>
      <c r="Q191" s="232"/>
      <c r="R191" s="232"/>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29"/>
      <c r="I192" s="231"/>
      <c r="J192" s="229"/>
      <c r="K192" s="232"/>
      <c r="L192" s="229"/>
      <c r="M192" s="229"/>
      <c r="N192" s="229"/>
      <c r="O192" s="229"/>
      <c r="P192" s="229"/>
      <c r="Q192" s="232"/>
      <c r="R192" s="232"/>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29"/>
      <c r="I193" s="231"/>
      <c r="J193" s="229"/>
      <c r="K193" s="232"/>
      <c r="L193" s="229"/>
      <c r="M193" s="229"/>
      <c r="N193" s="229"/>
      <c r="O193" s="229"/>
      <c r="P193" s="229"/>
      <c r="Q193" s="232"/>
      <c r="R193" s="232"/>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29"/>
      <c r="I194" s="231"/>
      <c r="J194" s="229"/>
      <c r="K194" s="232"/>
      <c r="L194" s="229"/>
      <c r="M194" s="229"/>
      <c r="N194" s="229"/>
      <c r="O194" s="229"/>
      <c r="P194" s="229"/>
      <c r="Q194" s="232"/>
      <c r="R194" s="232"/>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29"/>
      <c r="I195" s="231"/>
      <c r="J195" s="229"/>
      <c r="K195" s="232"/>
      <c r="L195" s="229"/>
      <c r="M195" s="229"/>
      <c r="N195" s="229"/>
      <c r="O195" s="229"/>
      <c r="P195" s="229"/>
      <c r="Q195" s="232"/>
      <c r="R195" s="232"/>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29"/>
      <c r="I196" s="231"/>
      <c r="J196" s="229"/>
      <c r="K196" s="232"/>
      <c r="L196" s="229"/>
      <c r="M196" s="229"/>
      <c r="N196" s="229"/>
      <c r="O196" s="229"/>
      <c r="P196" s="229"/>
      <c r="Q196" s="232"/>
      <c r="R196" s="232"/>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29"/>
      <c r="I197" s="231"/>
      <c r="J197" s="229"/>
      <c r="K197" s="232"/>
      <c r="L197" s="229"/>
      <c r="M197" s="229"/>
      <c r="N197" s="229"/>
      <c r="O197" s="229"/>
      <c r="P197" s="229"/>
      <c r="Q197" s="232"/>
      <c r="R197" s="232"/>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29"/>
      <c r="I198" s="231"/>
      <c r="J198" s="229"/>
      <c r="K198" s="232"/>
      <c r="L198" s="229"/>
      <c r="M198" s="229"/>
      <c r="N198" s="229"/>
      <c r="O198" s="229"/>
      <c r="P198" s="229"/>
      <c r="Q198" s="232"/>
      <c r="R198" s="232"/>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29"/>
      <c r="I199" s="231"/>
      <c r="J199" s="229"/>
      <c r="K199" s="232"/>
      <c r="L199" s="229"/>
      <c r="M199" s="229"/>
      <c r="N199" s="229"/>
      <c r="O199" s="229"/>
      <c r="P199" s="229"/>
      <c r="Q199" s="232"/>
      <c r="R199" s="232"/>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29"/>
      <c r="I200" s="231"/>
      <c r="J200" s="229"/>
      <c r="K200" s="232"/>
      <c r="L200" s="229"/>
      <c r="M200" s="229"/>
      <c r="N200" s="229"/>
      <c r="O200" s="229"/>
      <c r="P200" s="229"/>
      <c r="Q200" s="232"/>
      <c r="R200" s="232"/>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29"/>
      <c r="I201" s="231"/>
      <c r="J201" s="229"/>
      <c r="K201" s="232"/>
      <c r="L201" s="229"/>
      <c r="M201" s="229"/>
      <c r="N201" s="229"/>
      <c r="O201" s="229"/>
      <c r="P201" s="229"/>
      <c r="Q201" s="232"/>
      <c r="R201" s="232"/>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29"/>
      <c r="I202" s="231"/>
      <c r="J202" s="229"/>
      <c r="K202" s="232"/>
      <c r="L202" s="229"/>
      <c r="M202" s="229"/>
      <c r="N202" s="229"/>
      <c r="O202" s="229"/>
      <c r="P202" s="229"/>
      <c r="Q202" s="232"/>
      <c r="R202" s="232"/>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29"/>
      <c r="I203" s="231"/>
      <c r="J203" s="229"/>
      <c r="K203" s="232"/>
      <c r="L203" s="229"/>
      <c r="M203" s="229"/>
      <c r="N203" s="229"/>
      <c r="O203" s="229"/>
      <c r="P203" s="229"/>
      <c r="Q203" s="232"/>
      <c r="R203" s="232"/>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29"/>
      <c r="I204" s="231"/>
      <c r="J204" s="229"/>
      <c r="K204" s="232"/>
      <c r="L204" s="229"/>
      <c r="M204" s="229"/>
      <c r="N204" s="229"/>
      <c r="O204" s="229"/>
      <c r="P204" s="229"/>
      <c r="Q204" s="232"/>
      <c r="R204" s="232"/>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29"/>
      <c r="I205" s="231"/>
      <c r="J205" s="229"/>
      <c r="K205" s="232"/>
      <c r="L205" s="229"/>
      <c r="M205" s="229"/>
      <c r="N205" s="229"/>
      <c r="O205" s="229"/>
      <c r="P205" s="229"/>
      <c r="Q205" s="232"/>
      <c r="R205" s="232"/>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29"/>
      <c r="I206" s="231"/>
      <c r="J206" s="229"/>
      <c r="K206" s="232"/>
      <c r="L206" s="229"/>
      <c r="M206" s="229"/>
      <c r="N206" s="229"/>
      <c r="O206" s="229"/>
      <c r="P206" s="229"/>
      <c r="Q206" s="232"/>
      <c r="R206" s="232"/>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29"/>
      <c r="I207" s="231"/>
      <c r="J207" s="229"/>
      <c r="K207" s="232"/>
      <c r="L207" s="229"/>
      <c r="M207" s="229"/>
      <c r="N207" s="229"/>
      <c r="O207" s="229"/>
      <c r="P207" s="229"/>
      <c r="Q207" s="232"/>
      <c r="R207" s="232"/>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29"/>
      <c r="I208" s="231"/>
      <c r="J208" s="229"/>
      <c r="K208" s="232"/>
      <c r="L208" s="229"/>
      <c r="M208" s="229"/>
      <c r="N208" s="229"/>
      <c r="O208" s="229"/>
      <c r="P208" s="229"/>
      <c r="Q208" s="232"/>
      <c r="R208" s="232"/>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29"/>
      <c r="I209" s="231"/>
      <c r="J209" s="229"/>
      <c r="K209" s="232"/>
      <c r="L209" s="229"/>
      <c r="M209" s="229"/>
      <c r="N209" s="229"/>
      <c r="O209" s="229"/>
      <c r="P209" s="229"/>
      <c r="Q209" s="232"/>
      <c r="R209" s="232"/>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29"/>
      <c r="I210" s="231"/>
      <c r="J210" s="229"/>
      <c r="K210" s="232"/>
      <c r="L210" s="229"/>
      <c r="M210" s="229"/>
      <c r="N210" s="229"/>
      <c r="O210" s="229"/>
      <c r="P210" s="229"/>
      <c r="Q210" s="232"/>
      <c r="R210" s="232"/>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29"/>
      <c r="I211" s="231"/>
      <c r="J211" s="229"/>
      <c r="K211" s="232"/>
      <c r="L211" s="229"/>
      <c r="M211" s="229"/>
      <c r="N211" s="229"/>
      <c r="O211" s="229"/>
      <c r="P211" s="229"/>
      <c r="Q211" s="232"/>
      <c r="R211" s="232"/>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29"/>
      <c r="I212" s="231"/>
      <c r="J212" s="229"/>
      <c r="K212" s="232"/>
      <c r="L212" s="229"/>
      <c r="M212" s="229"/>
      <c r="N212" s="229"/>
      <c r="O212" s="229"/>
      <c r="P212" s="229"/>
      <c r="Q212" s="232"/>
      <c r="R212" s="232"/>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29"/>
      <c r="I213" s="231"/>
      <c r="J213" s="229"/>
      <c r="K213" s="232"/>
      <c r="L213" s="229"/>
      <c r="M213" s="229"/>
      <c r="N213" s="229"/>
      <c r="O213" s="229"/>
      <c r="P213" s="229"/>
      <c r="Q213" s="232"/>
      <c r="R213" s="232"/>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29"/>
      <c r="I214" s="231"/>
      <c r="J214" s="229"/>
      <c r="K214" s="232"/>
      <c r="L214" s="229"/>
      <c r="M214" s="229"/>
      <c r="N214" s="229"/>
      <c r="O214" s="229"/>
      <c r="P214" s="229"/>
      <c r="Q214" s="232"/>
      <c r="R214" s="232"/>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29"/>
      <c r="I215" s="231"/>
      <c r="J215" s="229"/>
      <c r="K215" s="232"/>
      <c r="L215" s="229"/>
      <c r="M215" s="229"/>
      <c r="N215" s="229"/>
      <c r="O215" s="229"/>
      <c r="P215" s="229"/>
      <c r="Q215" s="232"/>
      <c r="R215" s="232"/>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29"/>
      <c r="I216" s="231"/>
      <c r="J216" s="229"/>
      <c r="K216" s="232"/>
      <c r="L216" s="229"/>
      <c r="M216" s="229"/>
      <c r="N216" s="229"/>
      <c r="O216" s="229"/>
      <c r="P216" s="229"/>
      <c r="Q216" s="232"/>
      <c r="R216" s="232"/>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29"/>
      <c r="I217" s="231"/>
      <c r="J217" s="229"/>
      <c r="K217" s="232"/>
      <c r="L217" s="229"/>
      <c r="M217" s="229"/>
      <c r="N217" s="229"/>
      <c r="O217" s="229"/>
      <c r="P217" s="229"/>
      <c r="Q217" s="232"/>
      <c r="R217" s="232"/>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29"/>
      <c r="I218" s="231"/>
      <c r="J218" s="229"/>
      <c r="K218" s="232"/>
      <c r="L218" s="229"/>
      <c r="M218" s="229"/>
      <c r="N218" s="229"/>
      <c r="O218" s="229"/>
      <c r="P218" s="229"/>
      <c r="Q218" s="232"/>
      <c r="R218" s="232"/>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29"/>
      <c r="I219" s="231"/>
      <c r="J219" s="229"/>
      <c r="K219" s="232"/>
      <c r="L219" s="229"/>
      <c r="M219" s="229"/>
      <c r="N219" s="229"/>
      <c r="O219" s="229"/>
      <c r="P219" s="229"/>
      <c r="Q219" s="232"/>
      <c r="R219" s="232"/>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29"/>
      <c r="I220" s="231"/>
      <c r="J220" s="229"/>
      <c r="K220" s="232"/>
      <c r="L220" s="229"/>
      <c r="M220" s="229"/>
      <c r="N220" s="229"/>
      <c r="O220" s="229"/>
      <c r="P220" s="229"/>
      <c r="Q220" s="232"/>
      <c r="R220" s="232"/>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29"/>
      <c r="I221" s="231"/>
      <c r="J221" s="229"/>
      <c r="K221" s="232"/>
      <c r="L221" s="229"/>
      <c r="M221" s="229"/>
      <c r="N221" s="229"/>
      <c r="O221" s="229"/>
      <c r="P221" s="229"/>
      <c r="Q221" s="232"/>
      <c r="R221" s="232"/>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29"/>
      <c r="I222" s="231"/>
      <c r="J222" s="229"/>
      <c r="K222" s="232"/>
      <c r="L222" s="229"/>
      <c r="M222" s="229"/>
      <c r="N222" s="229"/>
      <c r="O222" s="229"/>
      <c r="P222" s="229"/>
      <c r="Q222" s="232"/>
      <c r="R222" s="232"/>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29"/>
      <c r="I223" s="231"/>
      <c r="J223" s="229"/>
      <c r="K223" s="232"/>
      <c r="L223" s="229"/>
      <c r="M223" s="229"/>
      <c r="N223" s="229"/>
      <c r="O223" s="229"/>
      <c r="P223" s="229"/>
      <c r="Q223" s="232"/>
      <c r="R223" s="232"/>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29"/>
      <c r="I224" s="231"/>
      <c r="J224" s="229"/>
      <c r="K224" s="232"/>
      <c r="L224" s="229"/>
      <c r="M224" s="229"/>
      <c r="N224" s="229"/>
      <c r="O224" s="229"/>
      <c r="P224" s="229"/>
      <c r="Q224" s="232"/>
      <c r="R224" s="232"/>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29"/>
      <c r="I225" s="231"/>
      <c r="J225" s="229"/>
      <c r="K225" s="232"/>
      <c r="L225" s="229"/>
      <c r="M225" s="229"/>
      <c r="N225" s="229"/>
      <c r="O225" s="229"/>
      <c r="P225" s="229"/>
      <c r="Q225" s="232"/>
      <c r="R225" s="232"/>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29"/>
      <c r="I226" s="231"/>
      <c r="J226" s="229"/>
      <c r="K226" s="232"/>
      <c r="L226" s="229"/>
      <c r="M226" s="229"/>
      <c r="N226" s="229"/>
      <c r="O226" s="229"/>
      <c r="P226" s="229"/>
      <c r="Q226" s="232"/>
      <c r="R226" s="232"/>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29"/>
      <c r="I227" s="231"/>
      <c r="J227" s="229"/>
      <c r="K227" s="232"/>
      <c r="L227" s="229"/>
      <c r="M227" s="229"/>
      <c r="N227" s="229"/>
      <c r="O227" s="229"/>
      <c r="P227" s="229"/>
      <c r="Q227" s="232"/>
      <c r="R227" s="232"/>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29"/>
      <c r="I228" s="231"/>
      <c r="J228" s="229"/>
      <c r="K228" s="232"/>
      <c r="L228" s="229"/>
      <c r="M228" s="229"/>
      <c r="N228" s="229"/>
      <c r="O228" s="229"/>
      <c r="P228" s="229"/>
      <c r="Q228" s="232"/>
      <c r="R228" s="232"/>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29"/>
      <c r="I229" s="231"/>
      <c r="J229" s="229"/>
      <c r="K229" s="232"/>
      <c r="L229" s="229"/>
      <c r="M229" s="229"/>
      <c r="N229" s="229"/>
      <c r="O229" s="229"/>
      <c r="P229" s="229"/>
      <c r="Q229" s="232"/>
      <c r="R229" s="232"/>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29"/>
      <c r="I230" s="231"/>
      <c r="J230" s="229"/>
      <c r="K230" s="232"/>
      <c r="L230" s="229"/>
      <c r="M230" s="229"/>
      <c r="N230" s="229"/>
      <c r="O230" s="229"/>
      <c r="P230" s="229"/>
      <c r="Q230" s="232"/>
      <c r="R230" s="232"/>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29"/>
      <c r="I231" s="231"/>
      <c r="J231" s="229"/>
      <c r="K231" s="232"/>
      <c r="L231" s="229"/>
      <c r="M231" s="229"/>
      <c r="N231" s="229"/>
      <c r="O231" s="229"/>
      <c r="P231" s="229"/>
      <c r="Q231" s="232"/>
      <c r="R231" s="232"/>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29"/>
      <c r="I232" s="231"/>
      <c r="J232" s="229"/>
      <c r="K232" s="232"/>
      <c r="L232" s="229"/>
      <c r="M232" s="229"/>
      <c r="N232" s="229"/>
      <c r="O232" s="229"/>
      <c r="P232" s="229"/>
      <c r="Q232" s="232"/>
      <c r="R232" s="232"/>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29"/>
      <c r="I233" s="231"/>
      <c r="J233" s="229"/>
      <c r="K233" s="232"/>
      <c r="L233" s="229"/>
      <c r="M233" s="229"/>
      <c r="N233" s="229"/>
      <c r="O233" s="229"/>
      <c r="P233" s="229"/>
      <c r="Q233" s="232"/>
      <c r="R233" s="232"/>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29"/>
      <c r="I234" s="231"/>
      <c r="J234" s="229"/>
      <c r="K234" s="232"/>
      <c r="L234" s="229"/>
      <c r="M234" s="229"/>
      <c r="N234" s="229"/>
      <c r="O234" s="229"/>
      <c r="P234" s="229"/>
      <c r="Q234" s="232"/>
      <c r="R234" s="232"/>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29"/>
      <c r="I235" s="231"/>
      <c r="J235" s="229"/>
      <c r="K235" s="232"/>
      <c r="L235" s="229"/>
      <c r="M235" s="229"/>
      <c r="N235" s="229"/>
      <c r="O235" s="229"/>
      <c r="P235" s="229"/>
      <c r="Q235" s="232"/>
      <c r="R235" s="232"/>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29"/>
      <c r="I236" s="231"/>
      <c r="J236" s="229"/>
      <c r="K236" s="232"/>
      <c r="L236" s="229"/>
      <c r="M236" s="229"/>
      <c r="N236" s="229"/>
      <c r="O236" s="229"/>
      <c r="P236" s="229"/>
      <c r="Q236" s="232"/>
      <c r="R236" s="232"/>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29"/>
      <c r="I237" s="231"/>
      <c r="J237" s="229"/>
      <c r="K237" s="232"/>
      <c r="L237" s="229"/>
      <c r="M237" s="229"/>
      <c r="N237" s="229"/>
      <c r="O237" s="229"/>
      <c r="P237" s="229"/>
      <c r="Q237" s="232"/>
      <c r="R237" s="232"/>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29"/>
      <c r="I238" s="231"/>
      <c r="J238" s="229"/>
      <c r="K238" s="232"/>
      <c r="L238" s="229"/>
      <c r="M238" s="229"/>
      <c r="N238" s="229"/>
      <c r="O238" s="229"/>
      <c r="P238" s="229"/>
      <c r="Q238" s="232"/>
      <c r="R238" s="232"/>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29"/>
      <c r="I239" s="231"/>
      <c r="J239" s="229"/>
      <c r="K239" s="232"/>
      <c r="L239" s="229"/>
      <c r="M239" s="229"/>
      <c r="N239" s="229"/>
      <c r="O239" s="229"/>
      <c r="P239" s="229"/>
      <c r="Q239" s="232"/>
      <c r="R239" s="232"/>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29"/>
      <c r="I240" s="231"/>
      <c r="J240" s="229"/>
      <c r="K240" s="232"/>
      <c r="L240" s="229"/>
      <c r="M240" s="229"/>
      <c r="N240" s="229"/>
      <c r="O240" s="229"/>
      <c r="P240" s="229"/>
      <c r="Q240" s="232"/>
      <c r="R240" s="232"/>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29"/>
      <c r="I241" s="231"/>
      <c r="J241" s="229"/>
      <c r="K241" s="232"/>
      <c r="L241" s="229"/>
      <c r="M241" s="229"/>
      <c r="N241" s="229"/>
      <c r="O241" s="229"/>
      <c r="P241" s="229"/>
      <c r="Q241" s="232"/>
      <c r="R241" s="232"/>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29"/>
      <c r="I242" s="231"/>
      <c r="J242" s="229"/>
      <c r="K242" s="232"/>
      <c r="L242" s="229"/>
      <c r="M242" s="229"/>
      <c r="N242" s="229"/>
      <c r="O242" s="229"/>
      <c r="P242" s="229"/>
      <c r="Q242" s="232"/>
      <c r="R242" s="232"/>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29"/>
      <c r="I243" s="231"/>
      <c r="J243" s="229"/>
      <c r="K243" s="232"/>
      <c r="L243" s="229"/>
      <c r="M243" s="229"/>
      <c r="N243" s="229"/>
      <c r="O243" s="229"/>
      <c r="P243" s="229"/>
      <c r="Q243" s="232"/>
      <c r="R243" s="232"/>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29"/>
      <c r="I244" s="231"/>
      <c r="J244" s="229"/>
      <c r="K244" s="232"/>
      <c r="L244" s="229"/>
      <c r="M244" s="229"/>
      <c r="N244" s="229"/>
      <c r="O244" s="229"/>
      <c r="P244" s="229"/>
      <c r="Q244" s="232"/>
      <c r="R244" s="232"/>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29"/>
      <c r="I245" s="231"/>
      <c r="J245" s="229"/>
      <c r="K245" s="232"/>
      <c r="L245" s="229"/>
      <c r="M245" s="229"/>
      <c r="N245" s="229"/>
      <c r="O245" s="229"/>
      <c r="P245" s="229"/>
      <c r="Q245" s="232"/>
      <c r="R245" s="232"/>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29"/>
      <c r="I246" s="231"/>
      <c r="J246" s="229"/>
      <c r="K246" s="232"/>
      <c r="L246" s="229"/>
      <c r="M246" s="229"/>
      <c r="N246" s="229"/>
      <c r="O246" s="229"/>
      <c r="P246" s="229"/>
      <c r="Q246" s="232"/>
      <c r="R246" s="232"/>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29"/>
      <c r="I247" s="231"/>
      <c r="J247" s="229"/>
      <c r="K247" s="232"/>
      <c r="L247" s="229"/>
      <c r="M247" s="229"/>
      <c r="N247" s="229"/>
      <c r="O247" s="229"/>
      <c r="P247" s="229"/>
      <c r="Q247" s="232"/>
      <c r="R247" s="232"/>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29"/>
      <c r="I248" s="231"/>
      <c r="J248" s="229"/>
      <c r="K248" s="232"/>
      <c r="L248" s="229"/>
      <c r="M248" s="229"/>
      <c r="N248" s="229"/>
      <c r="O248" s="229"/>
      <c r="P248" s="229"/>
      <c r="Q248" s="232"/>
      <c r="R248" s="232"/>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29"/>
      <c r="I249" s="231"/>
      <c r="J249" s="229"/>
      <c r="K249" s="232"/>
      <c r="L249" s="229"/>
      <c r="M249" s="229"/>
      <c r="N249" s="229"/>
      <c r="O249" s="229"/>
      <c r="P249" s="229"/>
      <c r="Q249" s="232"/>
      <c r="R249" s="232"/>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29"/>
      <c r="I250" s="231"/>
      <c r="J250" s="229"/>
      <c r="K250" s="232"/>
      <c r="L250" s="229"/>
      <c r="M250" s="229"/>
      <c r="N250" s="229"/>
      <c r="O250" s="229"/>
      <c r="P250" s="229"/>
      <c r="Q250" s="232"/>
      <c r="R250" s="232"/>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29"/>
      <c r="I251" s="231"/>
      <c r="J251" s="229"/>
      <c r="K251" s="232"/>
      <c r="L251" s="229"/>
      <c r="M251" s="229"/>
      <c r="N251" s="229"/>
      <c r="O251" s="229"/>
      <c r="P251" s="229"/>
      <c r="Q251" s="232"/>
      <c r="R251" s="232"/>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29"/>
      <c r="I252" s="231"/>
      <c r="J252" s="229"/>
      <c r="K252" s="232"/>
      <c r="L252" s="229"/>
      <c r="M252" s="229"/>
      <c r="N252" s="229"/>
      <c r="O252" s="229"/>
      <c r="P252" s="229"/>
      <c r="Q252" s="232"/>
      <c r="R252" s="232"/>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29"/>
      <c r="I253" s="231"/>
      <c r="J253" s="229"/>
      <c r="K253" s="232"/>
      <c r="L253" s="229"/>
      <c r="M253" s="229"/>
      <c r="N253" s="229"/>
      <c r="O253" s="229"/>
      <c r="P253" s="229"/>
      <c r="Q253" s="232"/>
      <c r="R253" s="232"/>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29"/>
      <c r="I254" s="231"/>
      <c r="J254" s="229"/>
      <c r="K254" s="232"/>
      <c r="L254" s="229"/>
      <c r="M254" s="229"/>
      <c r="N254" s="229"/>
      <c r="O254" s="229"/>
      <c r="P254" s="229"/>
      <c r="Q254" s="232"/>
      <c r="R254" s="232"/>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29"/>
      <c r="I255" s="231"/>
      <c r="J255" s="229"/>
      <c r="K255" s="232"/>
      <c r="L255" s="229"/>
      <c r="M255" s="229"/>
      <c r="N255" s="229"/>
      <c r="O255" s="229"/>
      <c r="P255" s="229"/>
      <c r="Q255" s="232"/>
      <c r="R255" s="232"/>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29"/>
      <c r="I256" s="231"/>
      <c r="J256" s="229"/>
      <c r="K256" s="232"/>
      <c r="L256" s="229"/>
      <c r="M256" s="229"/>
      <c r="N256" s="229"/>
      <c r="O256" s="229"/>
      <c r="P256" s="229"/>
      <c r="Q256" s="232"/>
      <c r="R256" s="232"/>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29"/>
      <c r="I257" s="231"/>
      <c r="J257" s="229"/>
      <c r="K257" s="232"/>
      <c r="L257" s="229"/>
      <c r="M257" s="229"/>
      <c r="N257" s="229"/>
      <c r="O257" s="229"/>
      <c r="P257" s="229"/>
      <c r="Q257" s="232"/>
      <c r="R257" s="232"/>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29"/>
      <c r="I258" s="231"/>
      <c r="J258" s="229"/>
      <c r="K258" s="232"/>
      <c r="L258" s="229"/>
      <c r="M258" s="229"/>
      <c r="N258" s="229"/>
      <c r="O258" s="229"/>
      <c r="P258" s="229"/>
      <c r="Q258" s="232"/>
      <c r="R258" s="232"/>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29"/>
      <c r="I259" s="231"/>
      <c r="J259" s="229"/>
      <c r="K259" s="232"/>
      <c r="L259" s="229"/>
      <c r="M259" s="229"/>
      <c r="N259" s="229"/>
      <c r="O259" s="229"/>
      <c r="P259" s="229"/>
      <c r="Q259" s="232"/>
      <c r="R259" s="232"/>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29"/>
      <c r="I260" s="231"/>
      <c r="J260" s="229"/>
      <c r="K260" s="232"/>
      <c r="L260" s="229"/>
      <c r="M260" s="229"/>
      <c r="N260" s="229"/>
      <c r="O260" s="229"/>
      <c r="P260" s="229"/>
      <c r="Q260" s="232"/>
      <c r="R260" s="232"/>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29"/>
      <c r="I261" s="231"/>
      <c r="J261" s="229"/>
      <c r="K261" s="232"/>
      <c r="L261" s="229"/>
      <c r="M261" s="229"/>
      <c r="N261" s="229"/>
      <c r="O261" s="229"/>
      <c r="P261" s="229"/>
      <c r="Q261" s="232"/>
      <c r="R261" s="232"/>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29"/>
      <c r="I262" s="231"/>
      <c r="J262" s="229"/>
      <c r="K262" s="232"/>
      <c r="L262" s="229"/>
      <c r="M262" s="229"/>
      <c r="N262" s="229"/>
      <c r="O262" s="229"/>
      <c r="P262" s="229"/>
      <c r="Q262" s="232"/>
      <c r="R262" s="232"/>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29"/>
      <c r="I263" s="231"/>
      <c r="J263" s="229"/>
      <c r="K263" s="232"/>
      <c r="L263" s="229"/>
      <c r="M263" s="229"/>
      <c r="N263" s="229"/>
      <c r="O263" s="229"/>
      <c r="P263" s="229"/>
      <c r="Q263" s="232"/>
      <c r="R263" s="232"/>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29"/>
      <c r="I264" s="231"/>
      <c r="J264" s="229"/>
      <c r="K264" s="232"/>
      <c r="L264" s="229"/>
      <c r="M264" s="229"/>
      <c r="N264" s="229"/>
      <c r="O264" s="229"/>
      <c r="P264" s="229"/>
      <c r="Q264" s="232"/>
      <c r="R264" s="232"/>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29"/>
      <c r="I265" s="231"/>
      <c r="J265" s="229"/>
      <c r="K265" s="232"/>
      <c r="L265" s="229"/>
      <c r="M265" s="229"/>
      <c r="N265" s="229"/>
      <c r="O265" s="229"/>
      <c r="P265" s="229"/>
      <c r="Q265" s="232"/>
      <c r="R265" s="232"/>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29"/>
      <c r="I266" s="231"/>
      <c r="J266" s="229"/>
      <c r="K266" s="232"/>
      <c r="L266" s="229"/>
      <c r="M266" s="229"/>
      <c r="N266" s="229"/>
      <c r="O266" s="229"/>
      <c r="P266" s="229"/>
      <c r="Q266" s="232"/>
      <c r="R266" s="232"/>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29"/>
      <c r="I267" s="231"/>
      <c r="J267" s="229"/>
      <c r="K267" s="232"/>
      <c r="L267" s="229"/>
      <c r="M267" s="229"/>
      <c r="N267" s="229"/>
      <c r="O267" s="229"/>
      <c r="P267" s="229"/>
      <c r="Q267" s="232"/>
      <c r="R267" s="232"/>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29"/>
      <c r="I268" s="231"/>
      <c r="J268" s="229"/>
      <c r="K268" s="232"/>
      <c r="L268" s="229"/>
      <c r="M268" s="229"/>
      <c r="N268" s="229"/>
      <c r="O268" s="229"/>
      <c r="P268" s="229"/>
      <c r="Q268" s="232"/>
      <c r="R268" s="232"/>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29"/>
      <c r="I269" s="231"/>
      <c r="J269" s="229"/>
      <c r="K269" s="232"/>
      <c r="L269" s="229"/>
      <c r="M269" s="229"/>
      <c r="N269" s="229"/>
      <c r="O269" s="229"/>
      <c r="P269" s="229"/>
      <c r="Q269" s="232"/>
      <c r="R269" s="232"/>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29"/>
      <c r="I270" s="231"/>
      <c r="J270" s="229"/>
      <c r="K270" s="232"/>
      <c r="L270" s="229"/>
      <c r="M270" s="229"/>
      <c r="N270" s="229"/>
      <c r="O270" s="229"/>
      <c r="P270" s="229"/>
      <c r="Q270" s="232"/>
      <c r="R270" s="232"/>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29"/>
      <c r="I271" s="231"/>
      <c r="J271" s="229"/>
      <c r="K271" s="232"/>
      <c r="L271" s="229"/>
      <c r="M271" s="229"/>
      <c r="N271" s="229"/>
      <c r="O271" s="229"/>
      <c r="P271" s="229"/>
      <c r="Q271" s="232"/>
      <c r="R271" s="232"/>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29"/>
      <c r="I272" s="231"/>
      <c r="J272" s="229"/>
      <c r="K272" s="232"/>
      <c r="L272" s="229"/>
      <c r="M272" s="229"/>
      <c r="N272" s="229"/>
      <c r="O272" s="229"/>
      <c r="P272" s="229"/>
      <c r="Q272" s="232"/>
      <c r="R272" s="232"/>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29"/>
      <c r="I273" s="231"/>
      <c r="J273" s="229"/>
      <c r="K273" s="232"/>
      <c r="L273" s="229"/>
      <c r="M273" s="229"/>
      <c r="N273" s="229"/>
      <c r="O273" s="229"/>
      <c r="P273" s="229"/>
      <c r="Q273" s="232"/>
      <c r="R273" s="232"/>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29"/>
      <c r="I274" s="231"/>
      <c r="J274" s="229"/>
      <c r="K274" s="232"/>
      <c r="L274" s="229"/>
      <c r="M274" s="229"/>
      <c r="N274" s="229"/>
      <c r="O274" s="229"/>
      <c r="P274" s="229"/>
      <c r="Q274" s="232"/>
      <c r="R274" s="232"/>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29"/>
      <c r="I275" s="231"/>
      <c r="J275" s="229"/>
      <c r="K275" s="232"/>
      <c r="L275" s="229"/>
      <c r="M275" s="229"/>
      <c r="N275" s="229"/>
      <c r="O275" s="229"/>
      <c r="P275" s="229"/>
      <c r="Q275" s="232"/>
      <c r="R275" s="232"/>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29"/>
      <c r="I276" s="231"/>
      <c r="J276" s="229"/>
      <c r="K276" s="232"/>
      <c r="L276" s="229"/>
      <c r="M276" s="229"/>
      <c r="N276" s="229"/>
      <c r="O276" s="229"/>
      <c r="P276" s="229"/>
      <c r="Q276" s="232"/>
      <c r="R276" s="232"/>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29"/>
      <c r="I277" s="231"/>
      <c r="J277" s="229"/>
      <c r="K277" s="232"/>
      <c r="L277" s="229"/>
      <c r="M277" s="229"/>
      <c r="N277" s="229"/>
      <c r="O277" s="229"/>
      <c r="P277" s="229"/>
      <c r="Q277" s="232"/>
      <c r="R277" s="232"/>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29"/>
      <c r="I278" s="231"/>
      <c r="J278" s="229"/>
      <c r="K278" s="232"/>
      <c r="L278" s="229"/>
      <c r="M278" s="229"/>
      <c r="N278" s="229"/>
      <c r="O278" s="229"/>
      <c r="P278" s="229"/>
      <c r="Q278" s="232"/>
      <c r="R278" s="232"/>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29"/>
      <c r="I279" s="231"/>
      <c r="J279" s="229"/>
      <c r="K279" s="232"/>
      <c r="L279" s="229"/>
      <c r="M279" s="229"/>
      <c r="N279" s="229"/>
      <c r="O279" s="229"/>
      <c r="P279" s="229"/>
      <c r="Q279" s="232"/>
      <c r="R279" s="232"/>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29"/>
      <c r="I280" s="231"/>
      <c r="J280" s="229"/>
      <c r="K280" s="232"/>
      <c r="L280" s="229"/>
      <c r="M280" s="229"/>
      <c r="N280" s="229"/>
      <c r="O280" s="229"/>
      <c r="P280" s="229"/>
      <c r="Q280" s="232"/>
      <c r="R280" s="232"/>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29"/>
      <c r="I281" s="231"/>
      <c r="J281" s="229"/>
      <c r="K281" s="232"/>
      <c r="L281" s="229"/>
      <c r="M281" s="229"/>
      <c r="N281" s="229"/>
      <c r="O281" s="229"/>
      <c r="P281" s="229"/>
      <c r="Q281" s="232"/>
      <c r="R281" s="232"/>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29"/>
      <c r="I282" s="231"/>
      <c r="J282" s="229"/>
      <c r="K282" s="232"/>
      <c r="L282" s="229"/>
      <c r="M282" s="229"/>
      <c r="N282" s="229"/>
      <c r="O282" s="229"/>
      <c r="P282" s="229"/>
      <c r="Q282" s="232"/>
      <c r="R282" s="232"/>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29"/>
      <c r="I283" s="231"/>
      <c r="J283" s="229"/>
      <c r="K283" s="232"/>
      <c r="L283" s="229"/>
      <c r="M283" s="229"/>
      <c r="N283" s="229"/>
      <c r="O283" s="229"/>
      <c r="P283" s="229"/>
      <c r="Q283" s="232"/>
      <c r="R283" s="232"/>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29"/>
      <c r="I284" s="231"/>
      <c r="J284" s="229"/>
      <c r="K284" s="232"/>
      <c r="L284" s="229"/>
      <c r="M284" s="229"/>
      <c r="N284" s="229"/>
      <c r="O284" s="229"/>
      <c r="P284" s="229"/>
      <c r="Q284" s="232"/>
      <c r="R284" s="232"/>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29"/>
      <c r="I285" s="231"/>
      <c r="J285" s="229"/>
      <c r="K285" s="232"/>
      <c r="L285" s="229"/>
      <c r="M285" s="229"/>
      <c r="N285" s="229"/>
      <c r="O285" s="229"/>
      <c r="P285" s="229"/>
      <c r="Q285" s="232"/>
      <c r="R285" s="232"/>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29"/>
      <c r="I286" s="231"/>
      <c r="J286" s="229"/>
      <c r="K286" s="232"/>
      <c r="L286" s="229"/>
      <c r="M286" s="229"/>
      <c r="N286" s="229"/>
      <c r="O286" s="229"/>
      <c r="P286" s="229"/>
      <c r="Q286" s="232"/>
      <c r="R286" s="232"/>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29"/>
      <c r="I287" s="231"/>
      <c r="J287" s="229"/>
      <c r="K287" s="232"/>
      <c r="L287" s="229"/>
      <c r="M287" s="229"/>
      <c r="N287" s="229"/>
      <c r="O287" s="229"/>
      <c r="P287" s="229"/>
      <c r="Q287" s="232"/>
      <c r="R287" s="232"/>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29"/>
      <c r="I288" s="231"/>
      <c r="J288" s="229"/>
      <c r="K288" s="232"/>
      <c r="L288" s="229"/>
      <c r="M288" s="229"/>
      <c r="N288" s="229"/>
      <c r="O288" s="229"/>
      <c r="P288" s="229"/>
      <c r="Q288" s="232"/>
      <c r="R288" s="232"/>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29"/>
      <c r="I289" s="231"/>
      <c r="J289" s="229"/>
      <c r="K289" s="232"/>
      <c r="L289" s="229"/>
      <c r="M289" s="229"/>
      <c r="N289" s="229"/>
      <c r="O289" s="229"/>
      <c r="P289" s="229"/>
      <c r="Q289" s="232"/>
      <c r="R289" s="232"/>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29"/>
      <c r="I290" s="231"/>
      <c r="J290" s="229"/>
      <c r="K290" s="232"/>
      <c r="L290" s="229"/>
      <c r="M290" s="229"/>
      <c r="N290" s="229"/>
      <c r="O290" s="229"/>
      <c r="P290" s="229"/>
      <c r="Q290" s="232"/>
      <c r="R290" s="232"/>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29"/>
      <c r="I291" s="231"/>
      <c r="J291" s="229"/>
      <c r="K291" s="232"/>
      <c r="L291" s="229"/>
      <c r="M291" s="229"/>
      <c r="N291" s="229"/>
      <c r="O291" s="229"/>
      <c r="P291" s="229"/>
      <c r="Q291" s="232"/>
      <c r="R291" s="232"/>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29"/>
      <c r="I292" s="231"/>
      <c r="J292" s="229"/>
      <c r="K292" s="232"/>
      <c r="L292" s="229"/>
      <c r="M292" s="229"/>
      <c r="N292" s="229"/>
      <c r="O292" s="229"/>
      <c r="P292" s="229"/>
      <c r="Q292" s="232"/>
      <c r="R292" s="232"/>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29"/>
      <c r="I293" s="231"/>
      <c r="J293" s="229"/>
      <c r="K293" s="232"/>
      <c r="L293" s="229"/>
      <c r="M293" s="229"/>
      <c r="N293" s="229"/>
      <c r="O293" s="229"/>
      <c r="P293" s="229"/>
      <c r="Q293" s="232"/>
      <c r="R293" s="232"/>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29"/>
      <c r="I294" s="231"/>
      <c r="J294" s="229"/>
      <c r="K294" s="232"/>
      <c r="L294" s="229"/>
      <c r="M294" s="229"/>
      <c r="N294" s="229"/>
      <c r="O294" s="229"/>
      <c r="P294" s="229"/>
      <c r="Q294" s="232"/>
      <c r="R294" s="232"/>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29"/>
      <c r="I295" s="231"/>
      <c r="J295" s="229"/>
      <c r="K295" s="232"/>
      <c r="L295" s="229"/>
      <c r="M295" s="229"/>
      <c r="N295" s="229"/>
      <c r="O295" s="229"/>
      <c r="P295" s="229"/>
      <c r="Q295" s="232"/>
      <c r="R295" s="232"/>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29"/>
      <c r="I296" s="231"/>
      <c r="J296" s="229"/>
      <c r="K296" s="232"/>
      <c r="L296" s="229"/>
      <c r="M296" s="229"/>
      <c r="N296" s="229"/>
      <c r="O296" s="229"/>
      <c r="P296" s="229"/>
      <c r="Q296" s="232"/>
      <c r="R296" s="232"/>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29"/>
      <c r="I297" s="231"/>
      <c r="J297" s="229"/>
      <c r="K297" s="232"/>
      <c r="L297" s="229"/>
      <c r="M297" s="229"/>
      <c r="N297" s="229"/>
      <c r="O297" s="229"/>
      <c r="P297" s="229"/>
      <c r="Q297" s="232"/>
      <c r="R297" s="232"/>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29"/>
      <c r="I298" s="231"/>
      <c r="J298" s="229"/>
      <c r="K298" s="232"/>
      <c r="L298" s="229"/>
      <c r="M298" s="229"/>
      <c r="N298" s="229"/>
      <c r="O298" s="229"/>
      <c r="P298" s="229"/>
      <c r="Q298" s="232"/>
      <c r="R298" s="232"/>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29"/>
      <c r="I299" s="231"/>
      <c r="J299" s="229"/>
      <c r="K299" s="232"/>
      <c r="L299" s="229"/>
      <c r="M299" s="229"/>
      <c r="N299" s="229"/>
      <c r="O299" s="229"/>
      <c r="P299" s="229"/>
      <c r="Q299" s="232"/>
      <c r="R299" s="232"/>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29"/>
      <c r="I300" s="231"/>
      <c r="J300" s="229"/>
      <c r="K300" s="232"/>
      <c r="L300" s="229"/>
      <c r="M300" s="229"/>
      <c r="N300" s="229"/>
      <c r="O300" s="229"/>
      <c r="P300" s="229"/>
      <c r="Q300" s="232"/>
      <c r="R300" s="232"/>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29"/>
      <c r="I301" s="231"/>
      <c r="J301" s="229"/>
      <c r="K301" s="232"/>
      <c r="L301" s="229"/>
      <c r="M301" s="229"/>
      <c r="N301" s="229"/>
      <c r="O301" s="229"/>
      <c r="P301" s="229"/>
      <c r="Q301" s="232"/>
      <c r="R301" s="232"/>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29"/>
      <c r="I302" s="231"/>
      <c r="J302" s="229"/>
      <c r="K302" s="232"/>
      <c r="L302" s="229"/>
      <c r="M302" s="229"/>
      <c r="N302" s="229"/>
      <c r="O302" s="229"/>
      <c r="P302" s="229"/>
      <c r="Q302" s="232"/>
      <c r="R302" s="232"/>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29"/>
      <c r="I303" s="231"/>
      <c r="J303" s="229"/>
      <c r="K303" s="232"/>
      <c r="L303" s="229"/>
      <c r="M303" s="229"/>
      <c r="N303" s="229"/>
      <c r="O303" s="229"/>
      <c r="P303" s="229"/>
      <c r="Q303" s="232"/>
      <c r="R303" s="232"/>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29"/>
      <c r="I304" s="231"/>
      <c r="J304" s="229"/>
      <c r="K304" s="232"/>
      <c r="L304" s="229"/>
      <c r="M304" s="229"/>
      <c r="N304" s="229"/>
      <c r="O304" s="229"/>
      <c r="P304" s="229"/>
      <c r="Q304" s="232"/>
      <c r="R304" s="232"/>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29"/>
      <c r="I305" s="231"/>
      <c r="J305" s="229"/>
      <c r="K305" s="232"/>
      <c r="L305" s="229"/>
      <c r="M305" s="229"/>
      <c r="N305" s="229"/>
      <c r="O305" s="229"/>
      <c r="P305" s="229"/>
      <c r="Q305" s="232"/>
      <c r="R305" s="232"/>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29"/>
      <c r="I306" s="231"/>
      <c r="J306" s="229"/>
      <c r="K306" s="232"/>
      <c r="L306" s="229"/>
      <c r="M306" s="229"/>
      <c r="N306" s="229"/>
      <c r="O306" s="229"/>
      <c r="P306" s="229"/>
      <c r="Q306" s="232"/>
      <c r="R306" s="232"/>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29"/>
      <c r="I307" s="231"/>
      <c r="J307" s="229"/>
      <c r="K307" s="232"/>
      <c r="L307" s="229"/>
      <c r="M307" s="229"/>
      <c r="N307" s="229"/>
      <c r="O307" s="229"/>
      <c r="P307" s="229"/>
      <c r="Q307" s="232"/>
      <c r="R307" s="232"/>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29"/>
      <c r="I308" s="231"/>
      <c r="J308" s="229"/>
      <c r="K308" s="232"/>
      <c r="L308" s="229"/>
      <c r="M308" s="229"/>
      <c r="N308" s="229"/>
      <c r="O308" s="229"/>
      <c r="P308" s="229"/>
      <c r="Q308" s="232"/>
      <c r="R308" s="232"/>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29"/>
      <c r="I309" s="231"/>
      <c r="J309" s="229"/>
      <c r="K309" s="232"/>
      <c r="L309" s="229"/>
      <c r="M309" s="229"/>
      <c r="N309" s="229"/>
      <c r="O309" s="229"/>
      <c r="P309" s="229"/>
      <c r="Q309" s="232"/>
      <c r="R309" s="232"/>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29"/>
      <c r="I310" s="231"/>
      <c r="J310" s="229"/>
      <c r="K310" s="232"/>
      <c r="L310" s="229"/>
      <c r="M310" s="229"/>
      <c r="N310" s="229"/>
      <c r="O310" s="229"/>
      <c r="P310" s="229"/>
      <c r="Q310" s="232"/>
      <c r="R310" s="232"/>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29"/>
      <c r="I311" s="231"/>
      <c r="J311" s="229"/>
      <c r="K311" s="232"/>
      <c r="L311" s="229"/>
      <c r="M311" s="229"/>
      <c r="N311" s="229"/>
      <c r="O311" s="229"/>
      <c r="P311" s="229"/>
      <c r="Q311" s="232"/>
      <c r="R311" s="232"/>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29"/>
      <c r="I312" s="231"/>
      <c r="J312" s="229"/>
      <c r="K312" s="232"/>
      <c r="L312" s="229"/>
      <c r="M312" s="229"/>
      <c r="N312" s="229"/>
      <c r="O312" s="229"/>
      <c r="P312" s="229"/>
      <c r="Q312" s="232"/>
      <c r="R312" s="232"/>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29"/>
      <c r="I313" s="231"/>
      <c r="J313" s="229"/>
      <c r="K313" s="232"/>
      <c r="L313" s="229"/>
      <c r="M313" s="229"/>
      <c r="N313" s="229"/>
      <c r="O313" s="229"/>
      <c r="P313" s="229"/>
      <c r="Q313" s="232"/>
      <c r="R313" s="232"/>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29"/>
      <c r="I314" s="231"/>
      <c r="J314" s="229"/>
      <c r="K314" s="232"/>
      <c r="L314" s="229"/>
      <c r="M314" s="229"/>
      <c r="N314" s="229"/>
      <c r="O314" s="229"/>
      <c r="P314" s="229"/>
      <c r="Q314" s="232"/>
      <c r="R314" s="232"/>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29"/>
      <c r="I315" s="231"/>
      <c r="J315" s="229"/>
      <c r="K315" s="232"/>
      <c r="L315" s="229"/>
      <c r="M315" s="229"/>
      <c r="N315" s="229"/>
      <c r="O315" s="229"/>
      <c r="P315" s="229"/>
      <c r="Q315" s="232"/>
      <c r="R315" s="232"/>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29"/>
      <c r="I316" s="231"/>
      <c r="J316" s="229"/>
      <c r="K316" s="232"/>
      <c r="L316" s="229"/>
      <c r="M316" s="229"/>
      <c r="N316" s="229"/>
      <c r="O316" s="229"/>
      <c r="P316" s="229"/>
      <c r="Q316" s="232"/>
      <c r="R316" s="232"/>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29"/>
      <c r="I317" s="231"/>
      <c r="J317" s="229"/>
      <c r="K317" s="232"/>
      <c r="L317" s="229"/>
      <c r="M317" s="229"/>
      <c r="N317" s="229"/>
      <c r="O317" s="229"/>
      <c r="P317" s="229"/>
      <c r="Q317" s="232"/>
      <c r="R317" s="232"/>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29"/>
      <c r="I318" s="231"/>
      <c r="J318" s="229"/>
      <c r="K318" s="232"/>
      <c r="L318" s="229"/>
      <c r="M318" s="229"/>
      <c r="N318" s="229"/>
      <c r="O318" s="229"/>
      <c r="P318" s="229"/>
      <c r="Q318" s="232"/>
      <c r="R318" s="232"/>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29"/>
      <c r="I319" s="231"/>
      <c r="J319" s="229"/>
      <c r="K319" s="232"/>
      <c r="L319" s="229"/>
      <c r="M319" s="229"/>
      <c r="N319" s="229"/>
      <c r="O319" s="229"/>
      <c r="P319" s="229"/>
      <c r="Q319" s="232"/>
      <c r="R319" s="232"/>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29"/>
      <c r="I320" s="231"/>
      <c r="J320" s="229"/>
      <c r="K320" s="232"/>
      <c r="L320" s="229"/>
      <c r="M320" s="229"/>
      <c r="N320" s="229"/>
      <c r="O320" s="229"/>
      <c r="P320" s="229"/>
      <c r="Q320" s="232"/>
      <c r="R320" s="232"/>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29"/>
      <c r="I321" s="231"/>
      <c r="J321" s="229"/>
      <c r="K321" s="232"/>
      <c r="L321" s="229"/>
      <c r="M321" s="229"/>
      <c r="N321" s="229"/>
      <c r="O321" s="229"/>
      <c r="P321" s="229"/>
      <c r="Q321" s="232"/>
      <c r="R321" s="232"/>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29"/>
      <c r="I322" s="231"/>
      <c r="J322" s="229"/>
      <c r="K322" s="232"/>
      <c r="L322" s="229"/>
      <c r="M322" s="229"/>
      <c r="N322" s="229"/>
      <c r="O322" s="229"/>
      <c r="P322" s="229"/>
      <c r="Q322" s="232"/>
      <c r="R322" s="232"/>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29"/>
      <c r="I323" s="231"/>
      <c r="J323" s="229"/>
      <c r="K323" s="232"/>
      <c r="L323" s="229"/>
      <c r="M323" s="229"/>
      <c r="N323" s="229"/>
      <c r="O323" s="229"/>
      <c r="P323" s="229"/>
      <c r="Q323" s="232"/>
      <c r="R323" s="232"/>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29"/>
      <c r="I324" s="231"/>
      <c r="J324" s="229"/>
      <c r="K324" s="232"/>
      <c r="L324" s="229"/>
      <c r="M324" s="229"/>
      <c r="N324" s="229"/>
      <c r="O324" s="229"/>
      <c r="P324" s="229"/>
      <c r="Q324" s="232"/>
      <c r="R324" s="232"/>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29"/>
      <c r="I325" s="231"/>
      <c r="J325" s="229"/>
      <c r="K325" s="232"/>
      <c r="L325" s="229"/>
      <c r="M325" s="229"/>
      <c r="N325" s="229"/>
      <c r="O325" s="229"/>
      <c r="P325" s="229"/>
      <c r="Q325" s="232"/>
      <c r="R325" s="232"/>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29"/>
      <c r="I326" s="231"/>
      <c r="J326" s="229"/>
      <c r="K326" s="232"/>
      <c r="L326" s="229"/>
      <c r="M326" s="229"/>
      <c r="N326" s="229"/>
      <c r="O326" s="229"/>
      <c r="P326" s="229"/>
      <c r="Q326" s="232"/>
      <c r="R326" s="232"/>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29"/>
      <c r="I327" s="231"/>
      <c r="J327" s="229"/>
      <c r="K327" s="232"/>
      <c r="L327" s="229"/>
      <c r="M327" s="229"/>
      <c r="N327" s="229"/>
      <c r="O327" s="229"/>
      <c r="P327" s="229"/>
      <c r="Q327" s="232"/>
      <c r="R327" s="232"/>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29"/>
      <c r="I328" s="231"/>
      <c r="J328" s="229"/>
      <c r="K328" s="232"/>
      <c r="L328" s="229"/>
      <c r="M328" s="229"/>
      <c r="N328" s="229"/>
      <c r="O328" s="229"/>
      <c r="P328" s="229"/>
      <c r="Q328" s="232"/>
      <c r="R328" s="232"/>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29"/>
      <c r="I329" s="231"/>
      <c r="J329" s="229"/>
      <c r="K329" s="232"/>
      <c r="L329" s="229"/>
      <c r="M329" s="229"/>
      <c r="N329" s="229"/>
      <c r="O329" s="229"/>
      <c r="P329" s="229"/>
      <c r="Q329" s="232"/>
      <c r="R329" s="232"/>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29"/>
      <c r="I330" s="231"/>
      <c r="J330" s="229"/>
      <c r="K330" s="232"/>
      <c r="L330" s="229"/>
      <c r="M330" s="229"/>
      <c r="N330" s="229"/>
      <c r="O330" s="229"/>
      <c r="P330" s="229"/>
      <c r="Q330" s="232"/>
      <c r="R330" s="232"/>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29"/>
      <c r="I331" s="231"/>
      <c r="J331" s="229"/>
      <c r="K331" s="232"/>
      <c r="L331" s="229"/>
      <c r="M331" s="229"/>
      <c r="N331" s="229"/>
      <c r="O331" s="229"/>
      <c r="P331" s="229"/>
      <c r="Q331" s="232"/>
      <c r="R331" s="232"/>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29"/>
      <c r="I332" s="231"/>
      <c r="J332" s="229"/>
      <c r="K332" s="232"/>
      <c r="L332" s="229"/>
      <c r="M332" s="229"/>
      <c r="N332" s="229"/>
      <c r="O332" s="229"/>
      <c r="P332" s="229"/>
      <c r="Q332" s="232"/>
      <c r="R332" s="232"/>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29"/>
      <c r="I333" s="231"/>
      <c r="J333" s="229"/>
      <c r="K333" s="232"/>
      <c r="L333" s="229"/>
      <c r="M333" s="229"/>
      <c r="N333" s="229"/>
      <c r="O333" s="229"/>
      <c r="P333" s="229"/>
      <c r="Q333" s="232"/>
      <c r="R333" s="232"/>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29"/>
      <c r="I334" s="231"/>
      <c r="J334" s="229"/>
      <c r="K334" s="232"/>
      <c r="L334" s="229"/>
      <c r="M334" s="229"/>
      <c r="N334" s="229"/>
      <c r="O334" s="229"/>
      <c r="P334" s="229"/>
      <c r="Q334" s="232"/>
      <c r="R334" s="232"/>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29"/>
      <c r="I335" s="231"/>
      <c r="J335" s="229"/>
      <c r="K335" s="232"/>
      <c r="L335" s="229"/>
      <c r="M335" s="229"/>
      <c r="N335" s="229"/>
      <c r="O335" s="229"/>
      <c r="P335" s="229"/>
      <c r="Q335" s="232"/>
      <c r="R335" s="232"/>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29"/>
      <c r="I336" s="231"/>
      <c r="J336" s="229"/>
      <c r="K336" s="232"/>
      <c r="L336" s="229"/>
      <c r="M336" s="229"/>
      <c r="N336" s="229"/>
      <c r="O336" s="229"/>
      <c r="P336" s="229"/>
      <c r="Q336" s="232"/>
      <c r="R336" s="232"/>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29"/>
      <c r="I337" s="231"/>
      <c r="J337" s="229"/>
      <c r="K337" s="232"/>
      <c r="L337" s="229"/>
      <c r="M337" s="229"/>
      <c r="N337" s="229"/>
      <c r="O337" s="229"/>
      <c r="P337" s="229"/>
      <c r="Q337" s="232"/>
      <c r="R337" s="232"/>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29"/>
      <c r="I338" s="231"/>
      <c r="J338" s="229"/>
      <c r="K338" s="232"/>
      <c r="L338" s="229"/>
      <c r="M338" s="229"/>
      <c r="N338" s="229"/>
      <c r="O338" s="229"/>
      <c r="P338" s="229"/>
      <c r="Q338" s="232"/>
      <c r="R338" s="232"/>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29"/>
      <c r="I339" s="231"/>
      <c r="J339" s="229"/>
      <c r="K339" s="232"/>
      <c r="L339" s="229"/>
      <c r="M339" s="229"/>
      <c r="N339" s="229"/>
      <c r="O339" s="229"/>
      <c r="P339" s="229"/>
      <c r="Q339" s="232"/>
      <c r="R339" s="232"/>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29"/>
      <c r="I340" s="231"/>
      <c r="J340" s="229"/>
      <c r="K340" s="232"/>
      <c r="L340" s="229"/>
      <c r="M340" s="229"/>
      <c r="N340" s="229"/>
      <c r="O340" s="229"/>
      <c r="P340" s="229"/>
      <c r="Q340" s="232"/>
      <c r="R340" s="232"/>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29"/>
      <c r="I341" s="231"/>
      <c r="J341" s="229"/>
      <c r="K341" s="232"/>
      <c r="L341" s="229"/>
      <c r="M341" s="229"/>
      <c r="N341" s="229"/>
      <c r="O341" s="229"/>
      <c r="P341" s="229"/>
      <c r="Q341" s="232"/>
      <c r="R341" s="232"/>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29"/>
      <c r="I342" s="231"/>
      <c r="J342" s="229"/>
      <c r="K342" s="232"/>
      <c r="L342" s="229"/>
      <c r="M342" s="229"/>
      <c r="N342" s="229"/>
      <c r="O342" s="229"/>
      <c r="P342" s="229"/>
      <c r="Q342" s="232"/>
      <c r="R342" s="232"/>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29"/>
      <c r="I343" s="231"/>
      <c r="J343" s="229"/>
      <c r="K343" s="232"/>
      <c r="L343" s="229"/>
      <c r="M343" s="229"/>
      <c r="N343" s="229"/>
      <c r="O343" s="229"/>
      <c r="P343" s="229"/>
      <c r="Q343" s="232"/>
      <c r="R343" s="232"/>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29"/>
      <c r="I344" s="231"/>
      <c r="J344" s="229"/>
      <c r="K344" s="232"/>
      <c r="L344" s="229"/>
      <c r="M344" s="229"/>
      <c r="N344" s="229"/>
      <c r="O344" s="229"/>
      <c r="P344" s="229"/>
      <c r="Q344" s="232"/>
      <c r="R344" s="232"/>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29"/>
      <c r="I345" s="231"/>
      <c r="J345" s="229"/>
      <c r="K345" s="232"/>
      <c r="L345" s="229"/>
      <c r="M345" s="229"/>
      <c r="N345" s="229"/>
      <c r="O345" s="229"/>
      <c r="P345" s="229"/>
      <c r="Q345" s="232"/>
      <c r="R345" s="232"/>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29"/>
      <c r="I346" s="231"/>
      <c r="J346" s="229"/>
      <c r="K346" s="232"/>
      <c r="L346" s="229"/>
      <c r="M346" s="229"/>
      <c r="N346" s="229"/>
      <c r="O346" s="229"/>
      <c r="P346" s="229"/>
      <c r="Q346" s="232"/>
      <c r="R346" s="232"/>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29"/>
      <c r="I347" s="231"/>
      <c r="J347" s="229"/>
      <c r="K347" s="232"/>
      <c r="L347" s="229"/>
      <c r="M347" s="229"/>
      <c r="N347" s="229"/>
      <c r="O347" s="229"/>
      <c r="P347" s="229"/>
      <c r="Q347" s="232"/>
      <c r="R347" s="232"/>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29"/>
      <c r="I348" s="231"/>
      <c r="J348" s="229"/>
      <c r="K348" s="232"/>
      <c r="L348" s="229"/>
      <c r="M348" s="229"/>
      <c r="N348" s="229"/>
      <c r="O348" s="229"/>
      <c r="P348" s="229"/>
      <c r="Q348" s="232"/>
      <c r="R348" s="232"/>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29"/>
      <c r="I349" s="231"/>
      <c r="J349" s="229"/>
      <c r="K349" s="232"/>
      <c r="L349" s="229"/>
      <c r="M349" s="229"/>
      <c r="N349" s="229"/>
      <c r="O349" s="229"/>
      <c r="P349" s="229"/>
      <c r="Q349" s="232"/>
      <c r="R349" s="232"/>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29"/>
      <c r="I350" s="231"/>
      <c r="J350" s="229"/>
      <c r="K350" s="232"/>
      <c r="L350" s="229"/>
      <c r="M350" s="229"/>
      <c r="N350" s="229"/>
      <c r="O350" s="229"/>
      <c r="P350" s="229"/>
      <c r="Q350" s="232"/>
      <c r="R350" s="232"/>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29"/>
      <c r="I351" s="231"/>
      <c r="J351" s="229"/>
      <c r="K351" s="232"/>
      <c r="L351" s="229"/>
      <c r="M351" s="229"/>
      <c r="N351" s="229"/>
      <c r="O351" s="229"/>
      <c r="P351" s="229"/>
      <c r="Q351" s="232"/>
      <c r="R351" s="232"/>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29"/>
      <c r="I352" s="231"/>
      <c r="J352" s="229"/>
      <c r="K352" s="232"/>
      <c r="L352" s="229"/>
      <c r="M352" s="229"/>
      <c r="N352" s="229"/>
      <c r="O352" s="229"/>
      <c r="P352" s="229"/>
      <c r="Q352" s="232"/>
      <c r="R352" s="232"/>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29"/>
      <c r="I353" s="231"/>
      <c r="J353" s="229"/>
      <c r="K353" s="232"/>
      <c r="L353" s="229"/>
      <c r="M353" s="229"/>
      <c r="N353" s="229"/>
      <c r="O353" s="229"/>
      <c r="P353" s="229"/>
      <c r="Q353" s="232"/>
      <c r="R353" s="232"/>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29"/>
      <c r="I354" s="231"/>
      <c r="J354" s="229"/>
      <c r="K354" s="232"/>
      <c r="L354" s="229"/>
      <c r="M354" s="229"/>
      <c r="N354" s="229"/>
      <c r="O354" s="229"/>
      <c r="P354" s="229"/>
      <c r="Q354" s="232"/>
      <c r="R354" s="232"/>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29"/>
      <c r="I355" s="231"/>
      <c r="J355" s="229"/>
      <c r="K355" s="232"/>
      <c r="L355" s="229"/>
      <c r="M355" s="229"/>
      <c r="N355" s="229"/>
      <c r="O355" s="229"/>
      <c r="P355" s="229"/>
      <c r="Q355" s="232"/>
      <c r="R355" s="232"/>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29"/>
      <c r="I356" s="231"/>
      <c r="J356" s="229"/>
      <c r="K356" s="232"/>
      <c r="L356" s="229"/>
      <c r="M356" s="229"/>
      <c r="N356" s="229"/>
      <c r="O356" s="229"/>
      <c r="P356" s="229"/>
      <c r="Q356" s="232"/>
      <c r="R356" s="232"/>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29"/>
      <c r="I357" s="231"/>
      <c r="J357" s="229"/>
      <c r="K357" s="232"/>
      <c r="L357" s="229"/>
      <c r="M357" s="229"/>
      <c r="N357" s="229"/>
      <c r="O357" s="229"/>
      <c r="P357" s="229"/>
      <c r="Q357" s="232"/>
      <c r="R357" s="232"/>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29"/>
      <c r="I358" s="231"/>
      <c r="J358" s="229"/>
      <c r="K358" s="232"/>
      <c r="L358" s="229"/>
      <c r="M358" s="229"/>
      <c r="N358" s="229"/>
      <c r="O358" s="229"/>
      <c r="P358" s="229"/>
      <c r="Q358" s="232"/>
      <c r="R358" s="232"/>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29"/>
      <c r="I359" s="231"/>
      <c r="J359" s="229"/>
      <c r="K359" s="232"/>
      <c r="L359" s="229"/>
      <c r="M359" s="229"/>
      <c r="N359" s="229"/>
      <c r="O359" s="229"/>
      <c r="P359" s="229"/>
      <c r="Q359" s="232"/>
      <c r="R359" s="232"/>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29"/>
      <c r="I360" s="231"/>
      <c r="J360" s="229"/>
      <c r="K360" s="232"/>
      <c r="L360" s="229"/>
      <c r="M360" s="229"/>
      <c r="N360" s="229"/>
      <c r="O360" s="229"/>
      <c r="P360" s="229"/>
      <c r="Q360" s="232"/>
      <c r="R360" s="232"/>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29"/>
      <c r="I361" s="231"/>
      <c r="J361" s="229"/>
      <c r="K361" s="232"/>
      <c r="L361" s="229"/>
      <c r="M361" s="229"/>
      <c r="N361" s="229"/>
      <c r="O361" s="229"/>
      <c r="P361" s="229"/>
      <c r="Q361" s="232"/>
      <c r="R361" s="232"/>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29"/>
      <c r="I362" s="231"/>
      <c r="J362" s="229"/>
      <c r="K362" s="232"/>
      <c r="L362" s="229"/>
      <c r="M362" s="229"/>
      <c r="N362" s="229"/>
      <c r="O362" s="229"/>
      <c r="P362" s="229"/>
      <c r="Q362" s="232"/>
      <c r="R362" s="232"/>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29"/>
      <c r="I363" s="231"/>
      <c r="J363" s="229"/>
      <c r="K363" s="232"/>
      <c r="L363" s="229"/>
      <c r="M363" s="229"/>
      <c r="N363" s="229"/>
      <c r="O363" s="229"/>
      <c r="P363" s="229"/>
      <c r="Q363" s="232"/>
      <c r="R363" s="232"/>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29"/>
      <c r="I364" s="231"/>
      <c r="J364" s="229"/>
      <c r="K364" s="232"/>
      <c r="L364" s="229"/>
      <c r="M364" s="229"/>
      <c r="N364" s="229"/>
      <c r="O364" s="229"/>
      <c r="P364" s="229"/>
      <c r="Q364" s="232"/>
      <c r="R364" s="232"/>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29"/>
      <c r="I365" s="231"/>
      <c r="J365" s="229"/>
      <c r="K365" s="232"/>
      <c r="L365" s="229"/>
      <c r="M365" s="229"/>
      <c r="N365" s="229"/>
      <c r="O365" s="229"/>
      <c r="P365" s="229"/>
      <c r="Q365" s="232"/>
      <c r="R365" s="232"/>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29"/>
      <c r="I366" s="231"/>
      <c r="J366" s="229"/>
      <c r="K366" s="232"/>
      <c r="L366" s="229"/>
      <c r="M366" s="229"/>
      <c r="N366" s="229"/>
      <c r="O366" s="229"/>
      <c r="P366" s="229"/>
      <c r="Q366" s="232"/>
      <c r="R366" s="232"/>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29"/>
      <c r="I367" s="231"/>
      <c r="J367" s="229"/>
      <c r="K367" s="232"/>
      <c r="L367" s="229"/>
      <c r="M367" s="229"/>
      <c r="N367" s="229"/>
      <c r="O367" s="229"/>
      <c r="P367" s="229"/>
      <c r="Q367" s="232"/>
      <c r="R367" s="232"/>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29"/>
      <c r="I368" s="231"/>
      <c r="J368" s="229"/>
      <c r="K368" s="232"/>
      <c r="L368" s="229"/>
      <c r="M368" s="229"/>
      <c r="N368" s="229"/>
      <c r="O368" s="229"/>
      <c r="P368" s="229"/>
      <c r="Q368" s="232"/>
      <c r="R368" s="232"/>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29"/>
      <c r="I369" s="231"/>
      <c r="J369" s="229"/>
      <c r="K369" s="232"/>
      <c r="L369" s="229"/>
      <c r="M369" s="229"/>
      <c r="N369" s="229"/>
      <c r="O369" s="229"/>
      <c r="P369" s="229"/>
      <c r="Q369" s="232"/>
      <c r="R369" s="232"/>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29"/>
      <c r="I370" s="231"/>
      <c r="J370" s="229"/>
      <c r="K370" s="232"/>
      <c r="L370" s="229"/>
      <c r="M370" s="229"/>
      <c r="N370" s="229"/>
      <c r="O370" s="229"/>
      <c r="P370" s="229"/>
      <c r="Q370" s="232"/>
      <c r="R370" s="232"/>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29"/>
      <c r="I371" s="231"/>
      <c r="J371" s="229"/>
      <c r="K371" s="232"/>
      <c r="L371" s="229"/>
      <c r="M371" s="229"/>
      <c r="N371" s="229"/>
      <c r="O371" s="229"/>
      <c r="P371" s="229"/>
      <c r="Q371" s="232"/>
      <c r="R371" s="232"/>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29"/>
      <c r="I372" s="231"/>
      <c r="J372" s="229"/>
      <c r="K372" s="232"/>
      <c r="L372" s="229"/>
      <c r="M372" s="229"/>
      <c r="N372" s="229"/>
      <c r="O372" s="229"/>
      <c r="P372" s="229"/>
      <c r="Q372" s="232"/>
      <c r="R372" s="232"/>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29"/>
      <c r="I373" s="231"/>
      <c r="J373" s="229"/>
      <c r="K373" s="232"/>
      <c r="L373" s="229"/>
      <c r="M373" s="229"/>
      <c r="N373" s="229"/>
      <c r="O373" s="229"/>
      <c r="P373" s="229"/>
      <c r="Q373" s="232"/>
      <c r="R373" s="232"/>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29"/>
      <c r="I374" s="231"/>
      <c r="J374" s="229"/>
      <c r="K374" s="232"/>
      <c r="L374" s="229"/>
      <c r="M374" s="229"/>
      <c r="N374" s="229"/>
      <c r="O374" s="229"/>
      <c r="P374" s="229"/>
      <c r="Q374" s="232"/>
      <c r="R374" s="232"/>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29"/>
      <c r="I375" s="231"/>
      <c r="J375" s="229"/>
      <c r="K375" s="232"/>
      <c r="L375" s="229"/>
      <c r="M375" s="229"/>
      <c r="N375" s="229"/>
      <c r="O375" s="229"/>
      <c r="P375" s="229"/>
      <c r="Q375" s="232"/>
      <c r="R375" s="232"/>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29"/>
      <c r="I376" s="231"/>
      <c r="J376" s="229"/>
      <c r="K376" s="232"/>
      <c r="L376" s="229"/>
      <c r="M376" s="229"/>
      <c r="N376" s="229"/>
      <c r="O376" s="229"/>
      <c r="P376" s="229"/>
      <c r="Q376" s="232"/>
      <c r="R376" s="232"/>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29"/>
      <c r="I377" s="231"/>
      <c r="J377" s="229"/>
      <c r="K377" s="232"/>
      <c r="L377" s="229"/>
      <c r="M377" s="229"/>
      <c r="N377" s="229"/>
      <c r="O377" s="229"/>
      <c r="P377" s="229"/>
      <c r="Q377" s="232"/>
      <c r="R377" s="232"/>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29"/>
      <c r="I378" s="231"/>
      <c r="J378" s="229"/>
      <c r="K378" s="232"/>
      <c r="L378" s="229"/>
      <c r="M378" s="229"/>
      <c r="N378" s="229"/>
      <c r="O378" s="229"/>
      <c r="P378" s="229"/>
      <c r="Q378" s="232"/>
      <c r="R378" s="232"/>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29"/>
      <c r="I379" s="231"/>
      <c r="J379" s="229"/>
      <c r="K379" s="232"/>
      <c r="L379" s="229"/>
      <c r="M379" s="229"/>
      <c r="N379" s="229"/>
      <c r="O379" s="229"/>
      <c r="P379" s="229"/>
      <c r="Q379" s="232"/>
      <c r="R379" s="232"/>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29"/>
      <c r="I380" s="231"/>
      <c r="J380" s="229"/>
      <c r="K380" s="232"/>
      <c r="L380" s="229"/>
      <c r="M380" s="229"/>
      <c r="N380" s="229"/>
      <c r="O380" s="229"/>
      <c r="P380" s="229"/>
      <c r="Q380" s="232"/>
      <c r="R380" s="232"/>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29"/>
      <c r="I381" s="231"/>
      <c r="J381" s="229"/>
      <c r="K381" s="232"/>
      <c r="L381" s="229"/>
      <c r="M381" s="229"/>
      <c r="N381" s="229"/>
      <c r="O381" s="229"/>
      <c r="P381" s="229"/>
      <c r="Q381" s="232"/>
      <c r="R381" s="232"/>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29"/>
      <c r="I382" s="231"/>
      <c r="J382" s="229"/>
      <c r="K382" s="232"/>
      <c r="L382" s="229"/>
      <c r="M382" s="229"/>
      <c r="N382" s="229"/>
      <c r="O382" s="229"/>
      <c r="P382" s="229"/>
      <c r="Q382" s="232"/>
      <c r="R382" s="232"/>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29"/>
      <c r="I383" s="231"/>
      <c r="J383" s="229"/>
      <c r="K383" s="232"/>
      <c r="L383" s="229"/>
      <c r="M383" s="229"/>
      <c r="N383" s="229"/>
      <c r="O383" s="229"/>
      <c r="P383" s="229"/>
      <c r="Q383" s="232"/>
      <c r="R383" s="232"/>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29"/>
      <c r="I384" s="231"/>
      <c r="J384" s="229"/>
      <c r="K384" s="232"/>
      <c r="L384" s="229"/>
      <c r="M384" s="229"/>
      <c r="N384" s="229"/>
      <c r="O384" s="229"/>
      <c r="P384" s="229"/>
      <c r="Q384" s="232"/>
      <c r="R384" s="232"/>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29"/>
      <c r="I385" s="231"/>
      <c r="J385" s="229"/>
      <c r="K385" s="232"/>
      <c r="L385" s="229"/>
      <c r="M385" s="229"/>
      <c r="N385" s="229"/>
      <c r="O385" s="229"/>
      <c r="P385" s="229"/>
      <c r="Q385" s="232"/>
      <c r="R385" s="232"/>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29"/>
      <c r="I386" s="231"/>
      <c r="J386" s="229"/>
      <c r="K386" s="232"/>
      <c r="L386" s="229"/>
      <c r="M386" s="229"/>
      <c r="N386" s="229"/>
      <c r="O386" s="229"/>
      <c r="P386" s="229"/>
      <c r="Q386" s="232"/>
      <c r="R386" s="232"/>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29"/>
      <c r="I387" s="231"/>
      <c r="J387" s="229"/>
      <c r="K387" s="232"/>
      <c r="L387" s="229"/>
      <c r="M387" s="229"/>
      <c r="N387" s="229"/>
      <c r="O387" s="229"/>
      <c r="P387" s="229"/>
      <c r="Q387" s="232"/>
      <c r="R387" s="232"/>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29"/>
      <c r="I388" s="231"/>
      <c r="J388" s="229"/>
      <c r="K388" s="232"/>
      <c r="L388" s="229"/>
      <c r="M388" s="229"/>
      <c r="N388" s="229"/>
      <c r="O388" s="229"/>
      <c r="P388" s="229"/>
      <c r="Q388" s="232"/>
      <c r="R388" s="232"/>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29"/>
      <c r="I389" s="231"/>
      <c r="J389" s="229"/>
      <c r="K389" s="232"/>
      <c r="L389" s="229"/>
      <c r="M389" s="229"/>
      <c r="N389" s="229"/>
      <c r="O389" s="229"/>
      <c r="P389" s="229"/>
      <c r="Q389" s="232"/>
      <c r="R389" s="232"/>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29"/>
      <c r="I390" s="231"/>
      <c r="J390" s="229"/>
      <c r="K390" s="232"/>
      <c r="L390" s="229"/>
      <c r="M390" s="229"/>
      <c r="N390" s="229"/>
      <c r="O390" s="229"/>
      <c r="P390" s="229"/>
      <c r="Q390" s="232"/>
      <c r="R390" s="232"/>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29"/>
      <c r="I391" s="231"/>
      <c r="J391" s="229"/>
      <c r="K391" s="232"/>
      <c r="L391" s="229"/>
      <c r="M391" s="229"/>
      <c r="N391" s="229"/>
      <c r="O391" s="229"/>
      <c r="P391" s="229"/>
      <c r="Q391" s="232"/>
      <c r="R391" s="232"/>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29"/>
      <c r="I392" s="231"/>
      <c r="J392" s="229"/>
      <c r="K392" s="232"/>
      <c r="L392" s="229"/>
      <c r="M392" s="229"/>
      <c r="N392" s="229"/>
      <c r="O392" s="229"/>
      <c r="P392" s="229"/>
      <c r="Q392" s="232"/>
      <c r="R392" s="232"/>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29"/>
      <c r="I393" s="231"/>
      <c r="J393" s="229"/>
      <c r="K393" s="232"/>
      <c r="L393" s="229"/>
      <c r="M393" s="229"/>
      <c r="N393" s="229"/>
      <c r="O393" s="229"/>
      <c r="P393" s="229"/>
      <c r="Q393" s="232"/>
      <c r="R393" s="232"/>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29"/>
      <c r="I394" s="231"/>
      <c r="J394" s="229"/>
      <c r="K394" s="232"/>
      <c r="L394" s="229"/>
      <c r="M394" s="229"/>
      <c r="N394" s="229"/>
      <c r="O394" s="229"/>
      <c r="P394" s="229"/>
      <c r="Q394" s="232"/>
      <c r="R394" s="232"/>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29"/>
      <c r="I395" s="231"/>
      <c r="J395" s="229"/>
      <c r="K395" s="232"/>
      <c r="L395" s="229"/>
      <c r="M395" s="229"/>
      <c r="N395" s="229"/>
      <c r="O395" s="229"/>
      <c r="P395" s="229"/>
      <c r="Q395" s="232"/>
      <c r="R395" s="232"/>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29"/>
      <c r="I396" s="231"/>
      <c r="J396" s="229"/>
      <c r="K396" s="232"/>
      <c r="L396" s="229"/>
      <c r="M396" s="229"/>
      <c r="N396" s="229"/>
      <c r="O396" s="229"/>
      <c r="P396" s="229"/>
      <c r="Q396" s="232"/>
      <c r="R396" s="232"/>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29"/>
      <c r="I397" s="231"/>
      <c r="J397" s="229"/>
      <c r="K397" s="232"/>
      <c r="L397" s="229"/>
      <c r="M397" s="229"/>
      <c r="N397" s="229"/>
      <c r="O397" s="229"/>
      <c r="P397" s="229"/>
      <c r="Q397" s="232"/>
      <c r="R397" s="232"/>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29"/>
      <c r="I398" s="231"/>
      <c r="J398" s="229"/>
      <c r="K398" s="232"/>
      <c r="L398" s="229"/>
      <c r="M398" s="229"/>
      <c r="N398" s="229"/>
      <c r="O398" s="229"/>
      <c r="P398" s="229"/>
      <c r="Q398" s="232"/>
      <c r="R398" s="232"/>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29"/>
      <c r="I399" s="231"/>
      <c r="J399" s="229"/>
      <c r="K399" s="232"/>
      <c r="L399" s="229"/>
      <c r="M399" s="229"/>
      <c r="N399" s="229"/>
      <c r="O399" s="229"/>
      <c r="P399" s="229"/>
      <c r="Q399" s="232"/>
      <c r="R399" s="232"/>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29"/>
      <c r="I400" s="231"/>
      <c r="J400" s="229"/>
      <c r="K400" s="232"/>
      <c r="L400" s="229"/>
      <c r="M400" s="229"/>
      <c r="N400" s="229"/>
      <c r="O400" s="229"/>
      <c r="P400" s="229"/>
      <c r="Q400" s="232"/>
      <c r="R400" s="232"/>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29"/>
      <c r="I401" s="231"/>
      <c r="J401" s="229"/>
      <c r="K401" s="232"/>
      <c r="L401" s="229"/>
      <c r="M401" s="229"/>
      <c r="N401" s="229"/>
      <c r="O401" s="229"/>
      <c r="P401" s="229"/>
      <c r="Q401" s="232"/>
      <c r="R401" s="232"/>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29"/>
      <c r="I402" s="231"/>
      <c r="J402" s="229"/>
      <c r="K402" s="232"/>
      <c r="L402" s="229"/>
      <c r="M402" s="229"/>
      <c r="N402" s="229"/>
      <c r="O402" s="229"/>
      <c r="P402" s="229"/>
      <c r="Q402" s="232"/>
      <c r="R402" s="232"/>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29"/>
      <c r="I403" s="231"/>
      <c r="J403" s="229"/>
      <c r="K403" s="232"/>
      <c r="L403" s="229"/>
      <c r="M403" s="229"/>
      <c r="N403" s="229"/>
      <c r="O403" s="229"/>
      <c r="P403" s="229"/>
      <c r="Q403" s="232"/>
      <c r="R403" s="232"/>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29"/>
      <c r="I404" s="231"/>
      <c r="J404" s="229"/>
      <c r="K404" s="232"/>
      <c r="L404" s="229"/>
      <c r="M404" s="229"/>
      <c r="N404" s="229"/>
      <c r="O404" s="229"/>
      <c r="P404" s="229"/>
      <c r="Q404" s="232"/>
      <c r="R404" s="232"/>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29"/>
      <c r="I405" s="231"/>
      <c r="J405" s="229"/>
      <c r="K405" s="232"/>
      <c r="L405" s="229"/>
      <c r="M405" s="229"/>
      <c r="N405" s="229"/>
      <c r="O405" s="229"/>
      <c r="P405" s="229"/>
      <c r="Q405" s="232"/>
      <c r="R405" s="232"/>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29"/>
      <c r="I406" s="231"/>
      <c r="J406" s="229"/>
      <c r="K406" s="232"/>
      <c r="L406" s="229"/>
      <c r="M406" s="229"/>
      <c r="N406" s="229"/>
      <c r="O406" s="229"/>
      <c r="P406" s="229"/>
      <c r="Q406" s="232"/>
      <c r="R406" s="232"/>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29"/>
      <c r="I407" s="231"/>
      <c r="J407" s="229"/>
      <c r="K407" s="232"/>
      <c r="L407" s="229"/>
      <c r="M407" s="229"/>
      <c r="N407" s="229"/>
      <c r="O407" s="229"/>
      <c r="P407" s="229"/>
      <c r="Q407" s="232"/>
      <c r="R407" s="232"/>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29"/>
      <c r="I408" s="231"/>
      <c r="J408" s="229"/>
      <c r="K408" s="232"/>
      <c r="L408" s="229"/>
      <c r="M408" s="229"/>
      <c r="N408" s="229"/>
      <c r="O408" s="229"/>
      <c r="P408" s="229"/>
      <c r="Q408" s="232"/>
      <c r="R408" s="232"/>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29"/>
      <c r="I409" s="231"/>
      <c r="J409" s="229"/>
      <c r="K409" s="232"/>
      <c r="L409" s="229"/>
      <c r="M409" s="229"/>
      <c r="N409" s="229"/>
      <c r="O409" s="229"/>
      <c r="P409" s="229"/>
      <c r="Q409" s="232"/>
      <c r="R409" s="232"/>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29"/>
      <c r="I410" s="231"/>
      <c r="J410" s="229"/>
      <c r="K410" s="232"/>
      <c r="L410" s="229"/>
      <c r="M410" s="229"/>
      <c r="N410" s="229"/>
      <c r="O410" s="229"/>
      <c r="P410" s="229"/>
      <c r="Q410" s="232"/>
      <c r="R410" s="232"/>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29"/>
      <c r="I411" s="231"/>
      <c r="J411" s="229"/>
      <c r="K411" s="232"/>
      <c r="L411" s="229"/>
      <c r="M411" s="229"/>
      <c r="N411" s="229"/>
      <c r="O411" s="229"/>
      <c r="P411" s="229"/>
      <c r="Q411" s="232"/>
      <c r="R411" s="232"/>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29"/>
      <c r="I412" s="231"/>
      <c r="J412" s="229"/>
      <c r="K412" s="232"/>
      <c r="L412" s="229"/>
      <c r="M412" s="229"/>
      <c r="N412" s="229"/>
      <c r="O412" s="229"/>
      <c r="P412" s="229"/>
      <c r="Q412" s="232"/>
      <c r="R412" s="232"/>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29"/>
      <c r="I413" s="231"/>
      <c r="J413" s="229"/>
      <c r="K413" s="232"/>
      <c r="L413" s="229"/>
      <c r="M413" s="229"/>
      <c r="N413" s="229"/>
      <c r="O413" s="229"/>
      <c r="P413" s="229"/>
      <c r="Q413" s="232"/>
      <c r="R413" s="232"/>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29"/>
      <c r="I414" s="231"/>
      <c r="J414" s="229"/>
      <c r="K414" s="232"/>
      <c r="L414" s="229"/>
      <c r="M414" s="229"/>
      <c r="N414" s="229"/>
      <c r="O414" s="229"/>
      <c r="P414" s="229"/>
      <c r="Q414" s="232"/>
      <c r="R414" s="232"/>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29"/>
      <c r="I415" s="231"/>
      <c r="J415" s="229"/>
      <c r="K415" s="232"/>
      <c r="L415" s="229"/>
      <c r="M415" s="229"/>
      <c r="N415" s="229"/>
      <c r="O415" s="229"/>
      <c r="P415" s="229"/>
      <c r="Q415" s="232"/>
      <c r="R415" s="232"/>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29"/>
      <c r="I416" s="231"/>
      <c r="J416" s="229"/>
      <c r="K416" s="232"/>
      <c r="L416" s="229"/>
      <c r="M416" s="229"/>
      <c r="N416" s="229"/>
      <c r="O416" s="229"/>
      <c r="P416" s="229"/>
      <c r="Q416" s="232"/>
      <c r="R416" s="232"/>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29"/>
      <c r="I417" s="231"/>
      <c r="J417" s="229"/>
      <c r="K417" s="232"/>
      <c r="L417" s="229"/>
      <c r="M417" s="229"/>
      <c r="N417" s="229"/>
      <c r="O417" s="229"/>
      <c r="P417" s="229"/>
      <c r="Q417" s="232"/>
      <c r="R417" s="232"/>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29"/>
      <c r="I418" s="231"/>
      <c r="J418" s="229"/>
      <c r="K418" s="232"/>
      <c r="L418" s="229"/>
      <c r="M418" s="229"/>
      <c r="N418" s="229"/>
      <c r="O418" s="229"/>
      <c r="P418" s="229"/>
      <c r="Q418" s="232"/>
      <c r="R418" s="232"/>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29"/>
      <c r="I419" s="231"/>
      <c r="J419" s="229"/>
      <c r="K419" s="232"/>
      <c r="L419" s="229"/>
      <c r="M419" s="229"/>
      <c r="N419" s="229"/>
      <c r="O419" s="229"/>
      <c r="P419" s="229"/>
      <c r="Q419" s="232"/>
      <c r="R419" s="232"/>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29"/>
      <c r="I420" s="231"/>
      <c r="J420" s="229"/>
      <c r="K420" s="232"/>
      <c r="L420" s="229"/>
      <c r="M420" s="229"/>
      <c r="N420" s="229"/>
      <c r="O420" s="229"/>
      <c r="P420" s="229"/>
      <c r="Q420" s="232"/>
      <c r="R420" s="232"/>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29"/>
      <c r="I421" s="231"/>
      <c r="J421" s="229"/>
      <c r="K421" s="232"/>
      <c r="L421" s="229"/>
      <c r="M421" s="229"/>
      <c r="N421" s="229"/>
      <c r="O421" s="229"/>
      <c r="P421" s="229"/>
      <c r="Q421" s="232"/>
      <c r="R421" s="232"/>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29"/>
      <c r="I422" s="231"/>
      <c r="J422" s="229"/>
      <c r="K422" s="232"/>
      <c r="L422" s="229"/>
      <c r="M422" s="229"/>
      <c r="N422" s="229"/>
      <c r="O422" s="229"/>
      <c r="P422" s="229"/>
      <c r="Q422" s="232"/>
      <c r="R422" s="232"/>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29"/>
      <c r="I423" s="231"/>
      <c r="J423" s="229"/>
      <c r="K423" s="232"/>
      <c r="L423" s="229"/>
      <c r="M423" s="229"/>
      <c r="N423" s="229"/>
      <c r="O423" s="229"/>
      <c r="P423" s="229"/>
      <c r="Q423" s="232"/>
      <c r="R423" s="232"/>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29"/>
      <c r="I424" s="231"/>
      <c r="J424" s="229"/>
      <c r="K424" s="232"/>
      <c r="L424" s="229"/>
      <c r="M424" s="229"/>
      <c r="N424" s="229"/>
      <c r="O424" s="229"/>
      <c r="P424" s="229"/>
      <c r="Q424" s="232"/>
      <c r="R424" s="232"/>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29"/>
      <c r="I425" s="231"/>
      <c r="J425" s="229"/>
      <c r="K425" s="232"/>
      <c r="L425" s="229"/>
      <c r="M425" s="229"/>
      <c r="N425" s="229"/>
      <c r="O425" s="229"/>
      <c r="P425" s="229"/>
      <c r="Q425" s="232"/>
      <c r="R425" s="232"/>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29"/>
      <c r="I426" s="231"/>
      <c r="J426" s="229"/>
      <c r="K426" s="232"/>
      <c r="L426" s="229"/>
      <c r="M426" s="229"/>
      <c r="N426" s="229"/>
      <c r="O426" s="229"/>
      <c r="P426" s="229"/>
      <c r="Q426" s="232"/>
      <c r="R426" s="232"/>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29"/>
      <c r="I427" s="231"/>
      <c r="J427" s="229"/>
      <c r="K427" s="232"/>
      <c r="L427" s="229"/>
      <c r="M427" s="229"/>
      <c r="N427" s="229"/>
      <c r="O427" s="229"/>
      <c r="P427" s="229"/>
      <c r="Q427" s="232"/>
      <c r="R427" s="232"/>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29"/>
      <c r="I428" s="231"/>
      <c r="J428" s="229"/>
      <c r="K428" s="232"/>
      <c r="L428" s="229"/>
      <c r="M428" s="229"/>
      <c r="N428" s="229"/>
      <c r="O428" s="229"/>
      <c r="P428" s="229"/>
      <c r="Q428" s="232"/>
      <c r="R428" s="232"/>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29"/>
      <c r="I429" s="231"/>
      <c r="J429" s="229"/>
      <c r="K429" s="232"/>
      <c r="L429" s="229"/>
      <c r="M429" s="229"/>
      <c r="N429" s="229"/>
      <c r="O429" s="229"/>
      <c r="P429" s="229"/>
      <c r="Q429" s="232"/>
      <c r="R429" s="232"/>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29"/>
      <c r="I430" s="231"/>
      <c r="J430" s="229"/>
      <c r="K430" s="232"/>
      <c r="L430" s="229"/>
      <c r="M430" s="229"/>
      <c r="N430" s="229"/>
      <c r="O430" s="229"/>
      <c r="P430" s="229"/>
      <c r="Q430" s="232"/>
      <c r="R430" s="232"/>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29"/>
      <c r="I431" s="231"/>
      <c r="J431" s="229"/>
      <c r="K431" s="232"/>
      <c r="L431" s="229"/>
      <c r="M431" s="229"/>
      <c r="N431" s="229"/>
      <c r="O431" s="229"/>
      <c r="P431" s="229"/>
      <c r="Q431" s="232"/>
      <c r="R431" s="232"/>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29"/>
      <c r="I432" s="231"/>
      <c r="J432" s="229"/>
      <c r="K432" s="232"/>
      <c r="L432" s="229"/>
      <c r="M432" s="229"/>
      <c r="N432" s="229"/>
      <c r="O432" s="229"/>
      <c r="P432" s="229"/>
      <c r="Q432" s="232"/>
      <c r="R432" s="232"/>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29"/>
      <c r="I433" s="231"/>
      <c r="J433" s="229"/>
      <c r="K433" s="232"/>
      <c r="L433" s="229"/>
      <c r="M433" s="229"/>
      <c r="N433" s="229"/>
      <c r="O433" s="229"/>
      <c r="P433" s="229"/>
      <c r="Q433" s="232"/>
      <c r="R433" s="232"/>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29"/>
      <c r="I434" s="231"/>
      <c r="J434" s="229"/>
      <c r="K434" s="232"/>
      <c r="L434" s="229"/>
      <c r="M434" s="229"/>
      <c r="N434" s="229"/>
      <c r="O434" s="229"/>
      <c r="P434" s="229"/>
      <c r="Q434" s="232"/>
      <c r="R434" s="232"/>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29"/>
      <c r="I435" s="231"/>
      <c r="J435" s="229"/>
      <c r="K435" s="232"/>
      <c r="L435" s="229"/>
      <c r="M435" s="229"/>
      <c r="N435" s="229"/>
      <c r="O435" s="229"/>
      <c r="P435" s="229"/>
      <c r="Q435" s="232"/>
      <c r="R435" s="232"/>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29"/>
      <c r="I436" s="231"/>
      <c r="J436" s="229"/>
      <c r="K436" s="232"/>
      <c r="L436" s="229"/>
      <c r="M436" s="229"/>
      <c r="N436" s="229"/>
      <c r="O436" s="229"/>
      <c r="P436" s="229"/>
      <c r="Q436" s="232"/>
      <c r="R436" s="232"/>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29"/>
      <c r="I437" s="231"/>
      <c r="J437" s="229"/>
      <c r="K437" s="232"/>
      <c r="L437" s="229"/>
      <c r="M437" s="229"/>
      <c r="N437" s="229"/>
      <c r="O437" s="229"/>
      <c r="P437" s="229"/>
      <c r="Q437" s="232"/>
      <c r="R437" s="232"/>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29"/>
      <c r="I438" s="231"/>
      <c r="J438" s="229"/>
      <c r="K438" s="232"/>
      <c r="L438" s="229"/>
      <c r="M438" s="229"/>
      <c r="N438" s="229"/>
      <c r="O438" s="229"/>
      <c r="P438" s="229"/>
      <c r="Q438" s="232"/>
      <c r="R438" s="232"/>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29"/>
      <c r="I439" s="231"/>
      <c r="J439" s="229"/>
      <c r="K439" s="232"/>
      <c r="L439" s="229"/>
      <c r="M439" s="229"/>
      <c r="N439" s="229"/>
      <c r="O439" s="229"/>
      <c r="P439" s="229"/>
      <c r="Q439" s="232"/>
      <c r="R439" s="232"/>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29"/>
      <c r="I440" s="231"/>
      <c r="J440" s="229"/>
      <c r="K440" s="232"/>
      <c r="L440" s="229"/>
      <c r="M440" s="229"/>
      <c r="N440" s="229"/>
      <c r="O440" s="229"/>
      <c r="P440" s="229"/>
      <c r="Q440" s="232"/>
      <c r="R440" s="232"/>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29"/>
      <c r="I441" s="231"/>
      <c r="J441" s="229"/>
      <c r="K441" s="232"/>
      <c r="L441" s="229"/>
      <c r="M441" s="229"/>
      <c r="N441" s="229"/>
      <c r="O441" s="229"/>
      <c r="P441" s="229"/>
      <c r="Q441" s="232"/>
      <c r="R441" s="232"/>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29"/>
      <c r="I442" s="231"/>
      <c r="J442" s="229"/>
      <c r="K442" s="232"/>
      <c r="L442" s="229"/>
      <c r="M442" s="229"/>
      <c r="N442" s="229"/>
      <c r="O442" s="229"/>
      <c r="P442" s="229"/>
      <c r="Q442" s="232"/>
      <c r="R442" s="232"/>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29"/>
      <c r="I443" s="231"/>
      <c r="J443" s="229"/>
      <c r="K443" s="232"/>
      <c r="L443" s="229"/>
      <c r="M443" s="229"/>
      <c r="N443" s="229"/>
      <c r="O443" s="229"/>
      <c r="P443" s="229"/>
      <c r="Q443" s="232"/>
      <c r="R443" s="232"/>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29"/>
      <c r="I444" s="231"/>
      <c r="J444" s="229"/>
      <c r="K444" s="232"/>
      <c r="L444" s="229"/>
      <c r="M444" s="229"/>
      <c r="N444" s="229"/>
      <c r="O444" s="229"/>
      <c r="P444" s="229"/>
      <c r="Q444" s="232"/>
      <c r="R444" s="232"/>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29"/>
      <c r="I445" s="231"/>
      <c r="J445" s="229"/>
      <c r="K445" s="232"/>
      <c r="L445" s="229"/>
      <c r="M445" s="229"/>
      <c r="N445" s="229"/>
      <c r="O445" s="229"/>
      <c r="P445" s="229"/>
      <c r="Q445" s="232"/>
      <c r="R445" s="232"/>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29"/>
      <c r="I446" s="231"/>
      <c r="J446" s="229"/>
      <c r="K446" s="232"/>
      <c r="L446" s="229"/>
      <c r="M446" s="229"/>
      <c r="N446" s="229"/>
      <c r="O446" s="229"/>
      <c r="P446" s="229"/>
      <c r="Q446" s="232"/>
      <c r="R446" s="232"/>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29"/>
      <c r="I447" s="231"/>
      <c r="J447" s="229"/>
      <c r="K447" s="232"/>
      <c r="L447" s="229"/>
      <c r="M447" s="229"/>
      <c r="N447" s="229"/>
      <c r="O447" s="229"/>
      <c r="P447" s="229"/>
      <c r="Q447" s="232"/>
      <c r="R447" s="232"/>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29"/>
      <c r="I448" s="231"/>
      <c r="J448" s="229"/>
      <c r="K448" s="232"/>
      <c r="L448" s="229"/>
      <c r="M448" s="229"/>
      <c r="N448" s="229"/>
      <c r="O448" s="229"/>
      <c r="P448" s="229"/>
      <c r="Q448" s="232"/>
      <c r="R448" s="232"/>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29"/>
      <c r="I449" s="231"/>
      <c r="J449" s="229"/>
      <c r="K449" s="232"/>
      <c r="L449" s="229"/>
      <c r="M449" s="229"/>
      <c r="N449" s="229"/>
      <c r="O449" s="229"/>
      <c r="P449" s="229"/>
      <c r="Q449" s="232"/>
      <c r="R449" s="232"/>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29"/>
      <c r="I450" s="231"/>
      <c r="J450" s="229"/>
      <c r="K450" s="232"/>
      <c r="L450" s="229"/>
      <c r="M450" s="229"/>
      <c r="N450" s="229"/>
      <c r="O450" s="229"/>
      <c r="P450" s="229"/>
      <c r="Q450" s="232"/>
      <c r="R450" s="232"/>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29"/>
      <c r="I451" s="231"/>
      <c r="J451" s="229"/>
      <c r="K451" s="232"/>
      <c r="L451" s="229"/>
      <c r="M451" s="229"/>
      <c r="N451" s="229"/>
      <c r="O451" s="229"/>
      <c r="P451" s="229"/>
      <c r="Q451" s="232"/>
      <c r="R451" s="232"/>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29"/>
      <c r="I452" s="231"/>
      <c r="J452" s="229"/>
      <c r="K452" s="232"/>
      <c r="L452" s="229"/>
      <c r="M452" s="229"/>
      <c r="N452" s="229"/>
      <c r="O452" s="229"/>
      <c r="P452" s="229"/>
      <c r="Q452" s="232"/>
      <c r="R452" s="232"/>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29"/>
      <c r="I453" s="231"/>
      <c r="J453" s="229"/>
      <c r="K453" s="232"/>
      <c r="L453" s="229"/>
      <c r="M453" s="229"/>
      <c r="N453" s="229"/>
      <c r="O453" s="229"/>
      <c r="P453" s="229"/>
      <c r="Q453" s="232"/>
      <c r="R453" s="232"/>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29"/>
      <c r="I454" s="231"/>
      <c r="J454" s="229"/>
      <c r="K454" s="232"/>
      <c r="L454" s="229"/>
      <c r="M454" s="229"/>
      <c r="N454" s="229"/>
      <c r="O454" s="229"/>
      <c r="P454" s="229"/>
      <c r="Q454" s="232"/>
      <c r="R454" s="232"/>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29"/>
      <c r="I455" s="231"/>
      <c r="J455" s="229"/>
      <c r="K455" s="232"/>
      <c r="L455" s="229"/>
      <c r="M455" s="229"/>
      <c r="N455" s="229"/>
      <c r="O455" s="229"/>
      <c r="P455" s="229"/>
      <c r="Q455" s="232"/>
      <c r="R455" s="232"/>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29"/>
      <c r="I456" s="231"/>
      <c r="J456" s="229"/>
      <c r="K456" s="232"/>
      <c r="L456" s="229"/>
      <c r="M456" s="229"/>
      <c r="N456" s="229"/>
      <c r="O456" s="229"/>
      <c r="P456" s="229"/>
      <c r="Q456" s="232"/>
      <c r="R456" s="232"/>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29"/>
      <c r="I457" s="231"/>
      <c r="J457" s="229"/>
      <c r="K457" s="232"/>
      <c r="L457" s="229"/>
      <c r="M457" s="229"/>
      <c r="N457" s="229"/>
      <c r="O457" s="229"/>
      <c r="P457" s="229"/>
      <c r="Q457" s="232"/>
      <c r="R457" s="232"/>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29"/>
      <c r="I458" s="231"/>
      <c r="J458" s="229"/>
      <c r="K458" s="232"/>
      <c r="L458" s="229"/>
      <c r="M458" s="229"/>
      <c r="N458" s="229"/>
      <c r="O458" s="229"/>
      <c r="P458" s="229"/>
      <c r="Q458" s="232"/>
      <c r="R458" s="232"/>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29"/>
      <c r="I459" s="231"/>
      <c r="J459" s="229"/>
      <c r="K459" s="232"/>
      <c r="L459" s="229"/>
      <c r="M459" s="229"/>
      <c r="N459" s="229"/>
      <c r="O459" s="229"/>
      <c r="P459" s="229"/>
      <c r="Q459" s="232"/>
      <c r="R459" s="232"/>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29"/>
      <c r="I460" s="231"/>
      <c r="J460" s="229"/>
      <c r="K460" s="232"/>
      <c r="L460" s="229"/>
      <c r="M460" s="229"/>
      <c r="N460" s="229"/>
      <c r="O460" s="229"/>
      <c r="P460" s="229"/>
      <c r="Q460" s="232"/>
      <c r="R460" s="232"/>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29"/>
      <c r="I461" s="231"/>
      <c r="J461" s="229"/>
      <c r="K461" s="232"/>
      <c r="L461" s="229"/>
      <c r="M461" s="229"/>
      <c r="N461" s="229"/>
      <c r="O461" s="229"/>
      <c r="P461" s="229"/>
      <c r="Q461" s="232"/>
      <c r="R461" s="232"/>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29"/>
      <c r="I462" s="231"/>
      <c r="J462" s="229"/>
      <c r="K462" s="232"/>
      <c r="L462" s="229"/>
      <c r="M462" s="229"/>
      <c r="N462" s="229"/>
      <c r="O462" s="229"/>
      <c r="P462" s="229"/>
      <c r="Q462" s="232"/>
      <c r="R462" s="232"/>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29"/>
      <c r="I463" s="231"/>
      <c r="J463" s="229"/>
      <c r="K463" s="232"/>
      <c r="L463" s="229"/>
      <c r="M463" s="229"/>
      <c r="N463" s="229"/>
      <c r="O463" s="229"/>
      <c r="P463" s="229"/>
      <c r="Q463" s="232"/>
      <c r="R463" s="232"/>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29"/>
      <c r="I464" s="231"/>
      <c r="J464" s="229"/>
      <c r="K464" s="232"/>
      <c r="L464" s="229"/>
      <c r="M464" s="229"/>
      <c r="N464" s="229"/>
      <c r="O464" s="229"/>
      <c r="P464" s="229"/>
      <c r="Q464" s="232"/>
      <c r="R464" s="232"/>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29"/>
      <c r="I465" s="231"/>
      <c r="J465" s="229"/>
      <c r="K465" s="232"/>
      <c r="L465" s="229"/>
      <c r="M465" s="229"/>
      <c r="N465" s="229"/>
      <c r="O465" s="229"/>
      <c r="P465" s="229"/>
      <c r="Q465" s="232"/>
      <c r="R465" s="232"/>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29"/>
      <c r="I466" s="231"/>
      <c r="J466" s="229"/>
      <c r="K466" s="232"/>
      <c r="L466" s="229"/>
      <c r="M466" s="229"/>
      <c r="N466" s="229"/>
      <c r="O466" s="229"/>
      <c r="P466" s="229"/>
      <c r="Q466" s="232"/>
      <c r="R466" s="232"/>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29"/>
      <c r="I467" s="231"/>
      <c r="J467" s="229"/>
      <c r="K467" s="232"/>
      <c r="L467" s="229"/>
      <c r="M467" s="229"/>
      <c r="N467" s="229"/>
      <c r="O467" s="229"/>
      <c r="P467" s="229"/>
      <c r="Q467" s="232"/>
      <c r="R467" s="232"/>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29"/>
      <c r="I468" s="231"/>
      <c r="J468" s="229"/>
      <c r="K468" s="232"/>
      <c r="L468" s="229"/>
      <c r="M468" s="229"/>
      <c r="N468" s="229"/>
      <c r="O468" s="229"/>
      <c r="P468" s="229"/>
      <c r="Q468" s="232"/>
      <c r="R468" s="232"/>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29"/>
      <c r="I469" s="231"/>
      <c r="J469" s="229"/>
      <c r="K469" s="232"/>
      <c r="L469" s="229"/>
      <c r="M469" s="229"/>
      <c r="N469" s="229"/>
      <c r="O469" s="229"/>
      <c r="P469" s="229"/>
      <c r="Q469" s="232"/>
      <c r="R469" s="232"/>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29"/>
      <c r="I470" s="231"/>
      <c r="J470" s="229"/>
      <c r="K470" s="232"/>
      <c r="L470" s="229"/>
      <c r="M470" s="229"/>
      <c r="N470" s="229"/>
      <c r="O470" s="229"/>
      <c r="P470" s="229"/>
      <c r="Q470" s="232"/>
      <c r="R470" s="232"/>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29"/>
      <c r="I471" s="231"/>
      <c r="J471" s="229"/>
      <c r="K471" s="232"/>
      <c r="L471" s="229"/>
      <c r="M471" s="229"/>
      <c r="N471" s="229"/>
      <c r="O471" s="229"/>
      <c r="P471" s="229"/>
      <c r="Q471" s="232"/>
      <c r="R471" s="232"/>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29"/>
      <c r="I472" s="231"/>
      <c r="J472" s="229"/>
      <c r="K472" s="232"/>
      <c r="L472" s="229"/>
      <c r="M472" s="229"/>
      <c r="N472" s="229"/>
      <c r="O472" s="229"/>
      <c r="P472" s="229"/>
      <c r="Q472" s="232"/>
      <c r="R472" s="232"/>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29"/>
      <c r="I473" s="231"/>
      <c r="J473" s="229"/>
      <c r="K473" s="232"/>
      <c r="L473" s="229"/>
      <c r="M473" s="229"/>
      <c r="N473" s="229"/>
      <c r="O473" s="229"/>
      <c r="P473" s="229"/>
      <c r="Q473" s="232"/>
      <c r="R473" s="232"/>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29"/>
      <c r="I474" s="231"/>
      <c r="J474" s="229"/>
      <c r="K474" s="232"/>
      <c r="L474" s="229"/>
      <c r="M474" s="229"/>
      <c r="N474" s="229"/>
      <c r="O474" s="229"/>
      <c r="P474" s="229"/>
      <c r="Q474" s="232"/>
      <c r="R474" s="232"/>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29"/>
      <c r="I475" s="231"/>
      <c r="J475" s="229"/>
      <c r="K475" s="232"/>
      <c r="L475" s="229"/>
      <c r="M475" s="229"/>
      <c r="N475" s="229"/>
      <c r="O475" s="229"/>
      <c r="P475" s="229"/>
      <c r="Q475" s="232"/>
      <c r="R475" s="232"/>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29"/>
      <c r="I476" s="231"/>
      <c r="J476" s="229"/>
      <c r="K476" s="232"/>
      <c r="L476" s="229"/>
      <c r="M476" s="229"/>
      <c r="N476" s="229"/>
      <c r="O476" s="229"/>
      <c r="P476" s="229"/>
      <c r="Q476" s="232"/>
      <c r="R476" s="232"/>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29"/>
      <c r="I477" s="231"/>
      <c r="J477" s="229"/>
      <c r="K477" s="232"/>
      <c r="L477" s="229"/>
      <c r="M477" s="229"/>
      <c r="N477" s="229"/>
      <c r="O477" s="229"/>
      <c r="P477" s="229"/>
      <c r="Q477" s="232"/>
      <c r="R477" s="232"/>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29"/>
      <c r="I478" s="231"/>
      <c r="J478" s="229"/>
      <c r="K478" s="232"/>
      <c r="L478" s="229"/>
      <c r="M478" s="229"/>
      <c r="N478" s="229"/>
      <c r="O478" s="229"/>
      <c r="P478" s="229"/>
      <c r="Q478" s="232"/>
      <c r="R478" s="232"/>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29"/>
      <c r="I479" s="231"/>
      <c r="J479" s="229"/>
      <c r="K479" s="232"/>
      <c r="L479" s="229"/>
      <c r="M479" s="229"/>
      <c r="N479" s="229"/>
      <c r="O479" s="229"/>
      <c r="P479" s="229"/>
      <c r="Q479" s="232"/>
      <c r="R479" s="232"/>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29"/>
      <c r="I480" s="231"/>
      <c r="J480" s="229"/>
      <c r="K480" s="232"/>
      <c r="L480" s="229"/>
      <c r="M480" s="229"/>
      <c r="N480" s="229"/>
      <c r="O480" s="229"/>
      <c r="P480" s="229"/>
      <c r="Q480" s="232"/>
      <c r="R480" s="232"/>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29"/>
      <c r="I481" s="231"/>
      <c r="J481" s="229"/>
      <c r="K481" s="232"/>
      <c r="L481" s="229"/>
      <c r="M481" s="229"/>
      <c r="N481" s="229"/>
      <c r="O481" s="229"/>
      <c r="P481" s="229"/>
      <c r="Q481" s="232"/>
      <c r="R481" s="232"/>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29"/>
      <c r="I482" s="231"/>
      <c r="J482" s="229"/>
      <c r="K482" s="232"/>
      <c r="L482" s="229"/>
      <c r="M482" s="229"/>
      <c r="N482" s="229"/>
      <c r="O482" s="229"/>
      <c r="P482" s="229"/>
      <c r="Q482" s="232"/>
      <c r="R482" s="232"/>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29"/>
      <c r="I483" s="231"/>
      <c r="J483" s="229"/>
      <c r="K483" s="232"/>
      <c r="L483" s="229"/>
      <c r="M483" s="229"/>
      <c r="N483" s="229"/>
      <c r="O483" s="229"/>
      <c r="P483" s="229"/>
      <c r="Q483" s="232"/>
      <c r="R483" s="232"/>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29"/>
      <c r="I484" s="231"/>
      <c r="J484" s="229"/>
      <c r="K484" s="232"/>
      <c r="L484" s="229"/>
      <c r="M484" s="229"/>
      <c r="N484" s="229"/>
      <c r="O484" s="229"/>
      <c r="P484" s="229"/>
      <c r="Q484" s="232"/>
      <c r="R484" s="232"/>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29"/>
      <c r="I485" s="231"/>
      <c r="J485" s="229"/>
      <c r="K485" s="232"/>
      <c r="L485" s="229"/>
      <c r="M485" s="229"/>
      <c r="N485" s="229"/>
      <c r="O485" s="229"/>
      <c r="P485" s="229"/>
      <c r="Q485" s="232"/>
      <c r="R485" s="232"/>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29"/>
      <c r="I486" s="231"/>
      <c r="J486" s="229"/>
      <c r="K486" s="232"/>
      <c r="L486" s="229"/>
      <c r="M486" s="229"/>
      <c r="N486" s="229"/>
      <c r="O486" s="229"/>
      <c r="P486" s="229"/>
      <c r="Q486" s="232"/>
      <c r="R486" s="232"/>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29"/>
      <c r="I487" s="231"/>
      <c r="J487" s="229"/>
      <c r="K487" s="232"/>
      <c r="L487" s="229"/>
      <c r="M487" s="229"/>
      <c r="N487" s="229"/>
      <c r="O487" s="229"/>
      <c r="P487" s="229"/>
      <c r="Q487" s="232"/>
      <c r="R487" s="232"/>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29"/>
      <c r="I488" s="231"/>
      <c r="J488" s="229"/>
      <c r="K488" s="232"/>
      <c r="L488" s="229"/>
      <c r="M488" s="229"/>
      <c r="N488" s="229"/>
      <c r="O488" s="229"/>
      <c r="P488" s="229"/>
      <c r="Q488" s="232"/>
      <c r="R488" s="232"/>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29"/>
      <c r="I489" s="231"/>
      <c r="J489" s="229"/>
      <c r="K489" s="232"/>
      <c r="L489" s="229"/>
      <c r="M489" s="229"/>
      <c r="N489" s="229"/>
      <c r="O489" s="229"/>
      <c r="P489" s="229"/>
      <c r="Q489" s="232"/>
      <c r="R489" s="232"/>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29"/>
      <c r="I490" s="231"/>
      <c r="J490" s="229"/>
      <c r="K490" s="232"/>
      <c r="L490" s="229"/>
      <c r="M490" s="229"/>
      <c r="N490" s="229"/>
      <c r="O490" s="229"/>
      <c r="P490" s="229"/>
      <c r="Q490" s="232"/>
      <c r="R490" s="232"/>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29"/>
      <c r="I491" s="231"/>
      <c r="J491" s="229"/>
      <c r="K491" s="232"/>
      <c r="L491" s="229"/>
      <c r="M491" s="229"/>
      <c r="N491" s="229"/>
      <c r="O491" s="229"/>
      <c r="P491" s="229"/>
      <c r="Q491" s="232"/>
      <c r="R491" s="232"/>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29"/>
      <c r="I492" s="231"/>
      <c r="J492" s="229"/>
      <c r="K492" s="232"/>
      <c r="L492" s="229"/>
      <c r="M492" s="229"/>
      <c r="N492" s="229"/>
      <c r="O492" s="229"/>
      <c r="P492" s="229"/>
      <c r="Q492" s="232"/>
      <c r="R492" s="232"/>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29"/>
      <c r="I493" s="231"/>
      <c r="J493" s="229"/>
      <c r="K493" s="232"/>
      <c r="L493" s="229"/>
      <c r="M493" s="229"/>
      <c r="N493" s="229"/>
      <c r="O493" s="229"/>
      <c r="P493" s="229"/>
      <c r="Q493" s="232"/>
      <c r="R493" s="232"/>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29"/>
      <c r="I494" s="231"/>
      <c r="J494" s="229"/>
      <c r="K494" s="232"/>
      <c r="L494" s="229"/>
      <c r="M494" s="229"/>
      <c r="N494" s="229"/>
      <c r="O494" s="229"/>
      <c r="P494" s="229"/>
      <c r="Q494" s="232"/>
      <c r="R494" s="232"/>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29"/>
      <c r="I495" s="231"/>
      <c r="J495" s="229"/>
      <c r="K495" s="232"/>
      <c r="L495" s="229"/>
      <c r="M495" s="229"/>
      <c r="N495" s="229"/>
      <c r="O495" s="229"/>
      <c r="P495" s="229"/>
      <c r="Q495" s="232"/>
      <c r="R495" s="232"/>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29"/>
      <c r="I496" s="231"/>
      <c r="J496" s="229"/>
      <c r="K496" s="232"/>
      <c r="L496" s="229"/>
      <c r="M496" s="229"/>
      <c r="N496" s="229"/>
      <c r="O496" s="229"/>
      <c r="P496" s="229"/>
      <c r="Q496" s="232"/>
      <c r="R496" s="232"/>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29"/>
      <c r="I497" s="231"/>
      <c r="J497" s="229"/>
      <c r="K497" s="232"/>
      <c r="L497" s="229"/>
      <c r="M497" s="229"/>
      <c r="N497" s="229"/>
      <c r="O497" s="229"/>
      <c r="P497" s="229"/>
      <c r="Q497" s="232"/>
      <c r="R497" s="232"/>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29"/>
      <c r="I498" s="231"/>
      <c r="J498" s="229"/>
      <c r="K498" s="232"/>
      <c r="L498" s="229"/>
      <c r="M498" s="229"/>
      <c r="N498" s="229"/>
      <c r="O498" s="229"/>
      <c r="P498" s="229"/>
      <c r="Q498" s="232"/>
      <c r="R498" s="232"/>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29"/>
      <c r="I499" s="231"/>
      <c r="J499" s="229"/>
      <c r="K499" s="232"/>
      <c r="L499" s="229"/>
      <c r="M499" s="229"/>
      <c r="N499" s="229"/>
      <c r="O499" s="229"/>
      <c r="P499" s="229"/>
      <c r="Q499" s="232"/>
      <c r="R499" s="232"/>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29"/>
      <c r="I500" s="231"/>
      <c r="J500" s="229"/>
      <c r="K500" s="232"/>
      <c r="L500" s="229"/>
      <c r="M500" s="229"/>
      <c r="N500" s="229"/>
      <c r="O500" s="229"/>
      <c r="P500" s="229"/>
      <c r="Q500" s="232"/>
      <c r="R500" s="232"/>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29"/>
      <c r="I501" s="231"/>
      <c r="J501" s="229"/>
      <c r="K501" s="232"/>
      <c r="L501" s="229"/>
      <c r="M501" s="229"/>
      <c r="N501" s="229"/>
      <c r="O501" s="229"/>
      <c r="P501" s="229"/>
      <c r="Q501" s="232"/>
      <c r="R501" s="232"/>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29"/>
      <c r="I502" s="231"/>
      <c r="J502" s="229"/>
      <c r="K502" s="232"/>
      <c r="L502" s="229"/>
      <c r="M502" s="229"/>
      <c r="N502" s="229"/>
      <c r="O502" s="229"/>
      <c r="P502" s="229"/>
      <c r="Q502" s="232"/>
      <c r="R502" s="232"/>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29"/>
      <c r="I503" s="231"/>
      <c r="J503" s="229"/>
      <c r="K503" s="232"/>
      <c r="L503" s="229"/>
      <c r="M503" s="229"/>
      <c r="N503" s="229"/>
      <c r="O503" s="229"/>
      <c r="P503" s="229"/>
      <c r="Q503" s="232"/>
      <c r="R503" s="232"/>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29"/>
      <c r="I504" s="231"/>
      <c r="J504" s="229"/>
      <c r="K504" s="232"/>
      <c r="L504" s="229"/>
      <c r="M504" s="229"/>
      <c r="N504" s="229"/>
      <c r="O504" s="229"/>
      <c r="P504" s="229"/>
      <c r="Q504" s="232"/>
      <c r="R504" s="232"/>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29"/>
      <c r="I505" s="231"/>
      <c r="J505" s="229"/>
      <c r="K505" s="232"/>
      <c r="L505" s="229"/>
      <c r="M505" s="229"/>
      <c r="N505" s="229"/>
      <c r="O505" s="229"/>
      <c r="P505" s="229"/>
      <c r="Q505" s="232"/>
      <c r="R505" s="232"/>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29"/>
      <c r="I506" s="231"/>
      <c r="J506" s="229"/>
      <c r="K506" s="232"/>
      <c r="L506" s="229"/>
      <c r="M506" s="229"/>
      <c r="N506" s="229"/>
      <c r="O506" s="229"/>
      <c r="P506" s="229"/>
      <c r="Q506" s="232"/>
      <c r="R506" s="232"/>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29"/>
      <c r="I507" s="231"/>
      <c r="J507" s="229"/>
      <c r="K507" s="232"/>
      <c r="L507" s="229"/>
      <c r="M507" s="229"/>
      <c r="N507" s="229"/>
      <c r="O507" s="229"/>
      <c r="P507" s="229"/>
      <c r="Q507" s="232"/>
      <c r="R507" s="232"/>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29"/>
      <c r="I508" s="231"/>
      <c r="J508" s="229"/>
      <c r="K508" s="232"/>
      <c r="L508" s="229"/>
      <c r="M508" s="229"/>
      <c r="N508" s="229"/>
      <c r="O508" s="229"/>
      <c r="P508" s="229"/>
      <c r="Q508" s="232"/>
      <c r="R508" s="232"/>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29"/>
      <c r="I509" s="231"/>
      <c r="J509" s="229"/>
      <c r="K509" s="232"/>
      <c r="L509" s="229"/>
      <c r="M509" s="229"/>
      <c r="N509" s="229"/>
      <c r="O509" s="229"/>
      <c r="P509" s="229"/>
      <c r="Q509" s="232"/>
      <c r="R509" s="232"/>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29"/>
      <c r="I510" s="231"/>
      <c r="J510" s="229"/>
      <c r="K510" s="232"/>
      <c r="L510" s="229"/>
      <c r="M510" s="229"/>
      <c r="N510" s="229"/>
      <c r="O510" s="229"/>
      <c r="P510" s="229"/>
      <c r="Q510" s="232"/>
      <c r="R510" s="232"/>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29"/>
      <c r="I511" s="231"/>
      <c r="J511" s="229"/>
      <c r="K511" s="232"/>
      <c r="L511" s="229"/>
      <c r="M511" s="229"/>
      <c r="N511" s="229"/>
      <c r="O511" s="229"/>
      <c r="P511" s="229"/>
      <c r="Q511" s="232"/>
      <c r="R511" s="232"/>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29"/>
      <c r="I512" s="231"/>
      <c r="J512" s="229"/>
      <c r="K512" s="232"/>
      <c r="L512" s="229"/>
      <c r="M512" s="229"/>
      <c r="N512" s="229"/>
      <c r="O512" s="229"/>
      <c r="P512" s="229"/>
      <c r="Q512" s="232"/>
      <c r="R512" s="232"/>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29"/>
      <c r="I513" s="231"/>
      <c r="J513" s="229"/>
      <c r="K513" s="232"/>
      <c r="L513" s="229"/>
      <c r="M513" s="229"/>
      <c r="N513" s="229"/>
      <c r="O513" s="229"/>
      <c r="P513" s="229"/>
      <c r="Q513" s="232"/>
      <c r="R513" s="232"/>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29"/>
      <c r="I514" s="231"/>
      <c r="J514" s="229"/>
      <c r="K514" s="232"/>
      <c r="L514" s="229"/>
      <c r="M514" s="229"/>
      <c r="N514" s="229"/>
      <c r="O514" s="229"/>
      <c r="P514" s="229"/>
      <c r="Q514" s="232"/>
      <c r="R514" s="232"/>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29"/>
      <c r="I515" s="231"/>
      <c r="J515" s="229"/>
      <c r="K515" s="232"/>
      <c r="L515" s="229"/>
      <c r="M515" s="229"/>
      <c r="N515" s="229"/>
      <c r="O515" s="229"/>
      <c r="P515" s="229"/>
      <c r="Q515" s="232"/>
      <c r="R515" s="232"/>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29"/>
      <c r="I516" s="231"/>
      <c r="J516" s="229"/>
      <c r="K516" s="232"/>
      <c r="L516" s="229"/>
      <c r="M516" s="229"/>
      <c r="N516" s="229"/>
      <c r="O516" s="229"/>
      <c r="P516" s="229"/>
      <c r="Q516" s="232"/>
      <c r="R516" s="232"/>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29"/>
      <c r="I517" s="231"/>
      <c r="J517" s="229"/>
      <c r="K517" s="232"/>
      <c r="L517" s="229"/>
      <c r="M517" s="229"/>
      <c r="N517" s="229"/>
      <c r="O517" s="229"/>
      <c r="P517" s="229"/>
      <c r="Q517" s="232"/>
      <c r="R517" s="232"/>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29"/>
      <c r="I518" s="231"/>
      <c r="J518" s="229"/>
      <c r="K518" s="232"/>
      <c r="L518" s="229"/>
      <c r="M518" s="229"/>
      <c r="N518" s="229"/>
      <c r="O518" s="229"/>
      <c r="P518" s="229"/>
      <c r="Q518" s="232"/>
      <c r="R518" s="232"/>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29"/>
      <c r="I519" s="231"/>
      <c r="J519" s="229"/>
      <c r="K519" s="232"/>
      <c r="L519" s="229"/>
      <c r="M519" s="229"/>
      <c r="N519" s="229"/>
      <c r="O519" s="229"/>
      <c r="P519" s="229"/>
      <c r="Q519" s="232"/>
      <c r="R519" s="232"/>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29"/>
      <c r="I520" s="231"/>
      <c r="J520" s="229"/>
      <c r="K520" s="232"/>
      <c r="L520" s="229"/>
      <c r="M520" s="229"/>
      <c r="N520" s="229"/>
      <c r="O520" s="229"/>
      <c r="P520" s="229"/>
      <c r="Q520" s="232"/>
      <c r="R520" s="232"/>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29"/>
      <c r="I521" s="231"/>
      <c r="J521" s="229"/>
      <c r="K521" s="232"/>
      <c r="L521" s="229"/>
      <c r="M521" s="229"/>
      <c r="N521" s="229"/>
      <c r="O521" s="229"/>
      <c r="P521" s="229"/>
      <c r="Q521" s="232"/>
      <c r="R521" s="232"/>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29"/>
      <c r="I522" s="231"/>
      <c r="J522" s="229"/>
      <c r="K522" s="232"/>
      <c r="L522" s="229"/>
      <c r="M522" s="229"/>
      <c r="N522" s="229"/>
      <c r="O522" s="229"/>
      <c r="P522" s="229"/>
      <c r="Q522" s="232"/>
      <c r="R522" s="232"/>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29"/>
      <c r="I523" s="231"/>
      <c r="J523" s="229"/>
      <c r="K523" s="232"/>
      <c r="L523" s="229"/>
      <c r="M523" s="229"/>
      <c r="N523" s="229"/>
      <c r="O523" s="229"/>
      <c r="P523" s="229"/>
      <c r="Q523" s="232"/>
      <c r="R523" s="232"/>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29"/>
      <c r="I524" s="231"/>
      <c r="J524" s="229"/>
      <c r="K524" s="232"/>
      <c r="L524" s="229"/>
      <c r="M524" s="229"/>
      <c r="N524" s="229"/>
      <c r="O524" s="229"/>
      <c r="P524" s="229"/>
      <c r="Q524" s="232"/>
      <c r="R524" s="232"/>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29"/>
      <c r="I525" s="231"/>
      <c r="J525" s="229"/>
      <c r="K525" s="232"/>
      <c r="L525" s="229"/>
      <c r="M525" s="229"/>
      <c r="N525" s="229"/>
      <c r="O525" s="229"/>
      <c r="P525" s="229"/>
      <c r="Q525" s="232"/>
      <c r="R525" s="232"/>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29"/>
      <c r="I526" s="231"/>
      <c r="J526" s="229"/>
      <c r="K526" s="232"/>
      <c r="L526" s="229"/>
      <c r="M526" s="229"/>
      <c r="N526" s="229"/>
      <c r="O526" s="229"/>
      <c r="P526" s="229"/>
      <c r="Q526" s="232"/>
      <c r="R526" s="232"/>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29"/>
      <c r="I527" s="231"/>
      <c r="J527" s="229"/>
      <c r="K527" s="232"/>
      <c r="L527" s="229"/>
      <c r="M527" s="229"/>
      <c r="N527" s="229"/>
      <c r="O527" s="229"/>
      <c r="P527" s="229"/>
      <c r="Q527" s="232"/>
      <c r="R527" s="232"/>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29"/>
      <c r="I528" s="231"/>
      <c r="J528" s="229"/>
      <c r="K528" s="232"/>
      <c r="L528" s="229"/>
      <c r="M528" s="229"/>
      <c r="N528" s="229"/>
      <c r="O528" s="229"/>
      <c r="P528" s="229"/>
      <c r="Q528" s="232"/>
      <c r="R528" s="232"/>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29"/>
      <c r="I529" s="231"/>
      <c r="J529" s="229"/>
      <c r="K529" s="232"/>
      <c r="L529" s="229"/>
      <c r="M529" s="229"/>
      <c r="N529" s="229"/>
      <c r="O529" s="229"/>
      <c r="P529" s="229"/>
      <c r="Q529" s="232"/>
      <c r="R529" s="232"/>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29"/>
      <c r="I530" s="231"/>
      <c r="J530" s="229"/>
      <c r="K530" s="232"/>
      <c r="L530" s="229"/>
      <c r="M530" s="229"/>
      <c r="N530" s="229"/>
      <c r="O530" s="229"/>
      <c r="P530" s="229"/>
      <c r="Q530" s="232"/>
      <c r="R530" s="232"/>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29"/>
      <c r="I531" s="231"/>
      <c r="J531" s="229"/>
      <c r="K531" s="232"/>
      <c r="L531" s="229"/>
      <c r="M531" s="229"/>
      <c r="N531" s="229"/>
      <c r="O531" s="229"/>
      <c r="P531" s="229"/>
      <c r="Q531" s="232"/>
      <c r="R531" s="232"/>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29"/>
      <c r="I532" s="231"/>
      <c r="J532" s="229"/>
      <c r="K532" s="232"/>
      <c r="L532" s="229"/>
      <c r="M532" s="229"/>
      <c r="N532" s="229"/>
      <c r="O532" s="229"/>
      <c r="P532" s="229"/>
      <c r="Q532" s="232"/>
      <c r="R532" s="232"/>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29"/>
      <c r="I533" s="231"/>
      <c r="J533" s="229"/>
      <c r="K533" s="232"/>
      <c r="L533" s="229"/>
      <c r="M533" s="229"/>
      <c r="N533" s="229"/>
      <c r="O533" s="229"/>
      <c r="P533" s="229"/>
      <c r="Q533" s="232"/>
      <c r="R533" s="232"/>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29"/>
      <c r="I534" s="231"/>
      <c r="J534" s="229"/>
      <c r="K534" s="232"/>
      <c r="L534" s="229"/>
      <c r="M534" s="229"/>
      <c r="N534" s="229"/>
      <c r="O534" s="229"/>
      <c r="P534" s="229"/>
      <c r="Q534" s="232"/>
      <c r="R534" s="232"/>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29"/>
      <c r="I535" s="231"/>
      <c r="J535" s="229"/>
      <c r="K535" s="232"/>
      <c r="L535" s="229"/>
      <c r="M535" s="229"/>
      <c r="N535" s="229"/>
      <c r="O535" s="229"/>
      <c r="P535" s="229"/>
      <c r="Q535" s="232"/>
      <c r="R535" s="232"/>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29"/>
      <c r="I536" s="231"/>
      <c r="J536" s="229"/>
      <c r="K536" s="232"/>
      <c r="L536" s="229"/>
      <c r="M536" s="229"/>
      <c r="N536" s="229"/>
      <c r="O536" s="229"/>
      <c r="P536" s="229"/>
      <c r="Q536" s="232"/>
      <c r="R536" s="232"/>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29"/>
      <c r="I537" s="231"/>
      <c r="J537" s="229"/>
      <c r="K537" s="232"/>
      <c r="L537" s="229"/>
      <c r="M537" s="229"/>
      <c r="N537" s="229"/>
      <c r="O537" s="229"/>
      <c r="P537" s="229"/>
      <c r="Q537" s="232"/>
      <c r="R537" s="232"/>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29"/>
      <c r="I538" s="231"/>
      <c r="J538" s="229"/>
      <c r="K538" s="232"/>
      <c r="L538" s="229"/>
      <c r="M538" s="229"/>
      <c r="N538" s="229"/>
      <c r="O538" s="229"/>
      <c r="P538" s="229"/>
      <c r="Q538" s="232"/>
      <c r="R538" s="232"/>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29"/>
      <c r="I539" s="231"/>
      <c r="J539" s="229"/>
      <c r="K539" s="232"/>
      <c r="L539" s="229"/>
      <c r="M539" s="229"/>
      <c r="N539" s="229"/>
      <c r="O539" s="229"/>
      <c r="P539" s="229"/>
      <c r="Q539" s="232"/>
      <c r="R539" s="232"/>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29"/>
      <c r="I540" s="231"/>
      <c r="J540" s="229"/>
      <c r="K540" s="232"/>
      <c r="L540" s="229"/>
      <c r="M540" s="229"/>
      <c r="N540" s="229"/>
      <c r="O540" s="229"/>
      <c r="P540" s="229"/>
      <c r="Q540" s="232"/>
      <c r="R540" s="232"/>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29"/>
      <c r="I541" s="231"/>
      <c r="J541" s="229"/>
      <c r="K541" s="232"/>
      <c r="L541" s="229"/>
      <c r="M541" s="229"/>
      <c r="N541" s="229"/>
      <c r="O541" s="229"/>
      <c r="P541" s="229"/>
      <c r="Q541" s="232"/>
      <c r="R541" s="232"/>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29"/>
      <c r="I542" s="231"/>
      <c r="J542" s="229"/>
      <c r="K542" s="232"/>
      <c r="L542" s="229"/>
      <c r="M542" s="229"/>
      <c r="N542" s="229"/>
      <c r="O542" s="229"/>
      <c r="P542" s="229"/>
      <c r="Q542" s="232"/>
      <c r="R542" s="232"/>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29"/>
      <c r="I543" s="231"/>
      <c r="J543" s="229"/>
      <c r="K543" s="232"/>
      <c r="L543" s="229"/>
      <c r="M543" s="229"/>
      <c r="N543" s="229"/>
      <c r="O543" s="229"/>
      <c r="P543" s="229"/>
      <c r="Q543" s="232"/>
      <c r="R543" s="232"/>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29"/>
      <c r="I544" s="231"/>
      <c r="J544" s="229"/>
      <c r="K544" s="232"/>
      <c r="L544" s="229"/>
      <c r="M544" s="229"/>
      <c r="N544" s="229"/>
      <c r="O544" s="229"/>
      <c r="P544" s="229"/>
      <c r="Q544" s="232"/>
      <c r="R544" s="232"/>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29"/>
      <c r="I545" s="231"/>
      <c r="J545" s="229"/>
      <c r="K545" s="232"/>
      <c r="L545" s="229"/>
      <c r="M545" s="229"/>
      <c r="N545" s="229"/>
      <c r="O545" s="229"/>
      <c r="P545" s="229"/>
      <c r="Q545" s="232"/>
      <c r="R545" s="232"/>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29"/>
      <c r="I546" s="231"/>
      <c r="J546" s="229"/>
      <c r="K546" s="232"/>
      <c r="L546" s="229"/>
      <c r="M546" s="229"/>
      <c r="N546" s="229"/>
      <c r="O546" s="229"/>
      <c r="P546" s="229"/>
      <c r="Q546" s="232"/>
      <c r="R546" s="232"/>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29"/>
      <c r="I547" s="231"/>
      <c r="J547" s="229"/>
      <c r="K547" s="232"/>
      <c r="L547" s="229"/>
      <c r="M547" s="229"/>
      <c r="N547" s="229"/>
      <c r="O547" s="229"/>
      <c r="P547" s="229"/>
      <c r="Q547" s="232"/>
      <c r="R547" s="232"/>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29"/>
      <c r="I548" s="231"/>
      <c r="J548" s="229"/>
      <c r="K548" s="232"/>
      <c r="L548" s="229"/>
      <c r="M548" s="229"/>
      <c r="N548" s="229"/>
      <c r="O548" s="229"/>
      <c r="P548" s="229"/>
      <c r="Q548" s="232"/>
      <c r="R548" s="232"/>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29"/>
      <c r="I549" s="231"/>
      <c r="J549" s="229"/>
      <c r="K549" s="232"/>
      <c r="L549" s="229"/>
      <c r="M549" s="229"/>
      <c r="N549" s="229"/>
      <c r="O549" s="229"/>
      <c r="P549" s="229"/>
      <c r="Q549" s="232"/>
      <c r="R549" s="232"/>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29"/>
      <c r="I550" s="231"/>
      <c r="J550" s="229"/>
      <c r="K550" s="232"/>
      <c r="L550" s="229"/>
      <c r="M550" s="229"/>
      <c r="N550" s="229"/>
      <c r="O550" s="229"/>
      <c r="P550" s="229"/>
      <c r="Q550" s="232"/>
      <c r="R550" s="232"/>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29"/>
      <c r="I551" s="231"/>
      <c r="J551" s="229"/>
      <c r="K551" s="232"/>
      <c r="L551" s="229"/>
      <c r="M551" s="229"/>
      <c r="N551" s="229"/>
      <c r="O551" s="229"/>
      <c r="P551" s="229"/>
      <c r="Q551" s="232"/>
      <c r="R551" s="232"/>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29"/>
      <c r="I552" s="231"/>
      <c r="J552" s="229"/>
      <c r="K552" s="232"/>
      <c r="L552" s="229"/>
      <c r="M552" s="229"/>
      <c r="N552" s="229"/>
      <c r="O552" s="229"/>
      <c r="P552" s="229"/>
      <c r="Q552" s="232"/>
      <c r="R552" s="232"/>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29"/>
      <c r="I553" s="231"/>
      <c r="J553" s="229"/>
      <c r="K553" s="232"/>
      <c r="L553" s="229"/>
      <c r="M553" s="229"/>
      <c r="N553" s="229"/>
      <c r="O553" s="229"/>
      <c r="P553" s="229"/>
      <c r="Q553" s="232"/>
      <c r="R553" s="232"/>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29"/>
      <c r="I554" s="231"/>
      <c r="J554" s="229"/>
      <c r="K554" s="232"/>
      <c r="L554" s="229"/>
      <c r="M554" s="229"/>
      <c r="N554" s="229"/>
      <c r="O554" s="229"/>
      <c r="P554" s="229"/>
      <c r="Q554" s="232"/>
      <c r="R554" s="232"/>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29"/>
      <c r="I555" s="231"/>
      <c r="J555" s="229"/>
      <c r="K555" s="232"/>
      <c r="L555" s="229"/>
      <c r="M555" s="229"/>
      <c r="N555" s="229"/>
      <c r="O555" s="229"/>
      <c r="P555" s="229"/>
      <c r="Q555" s="232"/>
      <c r="R555" s="232"/>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29"/>
      <c r="I556" s="231"/>
      <c r="J556" s="229"/>
      <c r="K556" s="232"/>
      <c r="L556" s="229"/>
      <c r="M556" s="229"/>
      <c r="N556" s="229"/>
      <c r="O556" s="229"/>
      <c r="P556" s="229"/>
      <c r="Q556" s="232"/>
      <c r="R556" s="232"/>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29"/>
      <c r="I557" s="231"/>
      <c r="J557" s="229"/>
      <c r="K557" s="232"/>
      <c r="L557" s="229"/>
      <c r="M557" s="229"/>
      <c r="N557" s="229"/>
      <c r="O557" s="229"/>
      <c r="P557" s="229"/>
      <c r="Q557" s="232"/>
      <c r="R557" s="232"/>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29"/>
      <c r="I558" s="231"/>
      <c r="J558" s="229"/>
      <c r="K558" s="232"/>
      <c r="L558" s="229"/>
      <c r="M558" s="229"/>
      <c r="N558" s="229"/>
      <c r="O558" s="229"/>
      <c r="P558" s="229"/>
      <c r="Q558" s="232"/>
      <c r="R558" s="232"/>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29"/>
      <c r="I559" s="231"/>
      <c r="J559" s="229"/>
      <c r="K559" s="232"/>
      <c r="L559" s="229"/>
      <c r="M559" s="229"/>
      <c r="N559" s="229"/>
      <c r="O559" s="229"/>
      <c r="P559" s="229"/>
      <c r="Q559" s="232"/>
      <c r="R559" s="232"/>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29"/>
      <c r="I560" s="231"/>
      <c r="J560" s="229"/>
      <c r="K560" s="232"/>
      <c r="L560" s="229"/>
      <c r="M560" s="229"/>
      <c r="N560" s="229"/>
      <c r="O560" s="229"/>
      <c r="P560" s="229"/>
      <c r="Q560" s="232"/>
      <c r="R560" s="232"/>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29"/>
      <c r="I561" s="231"/>
      <c r="J561" s="229"/>
      <c r="K561" s="232"/>
      <c r="L561" s="229"/>
      <c r="M561" s="229"/>
      <c r="N561" s="229"/>
      <c r="O561" s="229"/>
      <c r="P561" s="229"/>
      <c r="Q561" s="232"/>
      <c r="R561" s="232"/>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29"/>
      <c r="I562" s="231"/>
      <c r="J562" s="229"/>
      <c r="K562" s="232"/>
      <c r="L562" s="229"/>
      <c r="M562" s="229"/>
      <c r="N562" s="229"/>
      <c r="O562" s="229"/>
      <c r="P562" s="229"/>
      <c r="Q562" s="232"/>
      <c r="R562" s="232"/>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29"/>
      <c r="I563" s="231"/>
      <c r="J563" s="229"/>
      <c r="K563" s="232"/>
      <c r="L563" s="229"/>
      <c r="M563" s="229"/>
      <c r="N563" s="229"/>
      <c r="O563" s="229"/>
      <c r="P563" s="229"/>
      <c r="Q563" s="232"/>
      <c r="R563" s="232"/>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29"/>
      <c r="I564" s="231"/>
      <c r="J564" s="229"/>
      <c r="K564" s="232"/>
      <c r="L564" s="229"/>
      <c r="M564" s="229"/>
      <c r="N564" s="229"/>
      <c r="O564" s="229"/>
      <c r="P564" s="229"/>
      <c r="Q564" s="232"/>
      <c r="R564" s="232"/>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29"/>
      <c r="I565" s="231"/>
      <c r="J565" s="229"/>
      <c r="K565" s="232"/>
      <c r="L565" s="229"/>
      <c r="M565" s="229"/>
      <c r="N565" s="229"/>
      <c r="O565" s="229"/>
      <c r="P565" s="229"/>
      <c r="Q565" s="232"/>
      <c r="R565" s="232"/>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29"/>
      <c r="I566" s="231"/>
      <c r="J566" s="229"/>
      <c r="K566" s="232"/>
      <c r="L566" s="229"/>
      <c r="M566" s="229"/>
      <c r="N566" s="229"/>
      <c r="O566" s="229"/>
      <c r="P566" s="229"/>
      <c r="Q566" s="232"/>
      <c r="R566" s="232"/>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29"/>
      <c r="I567" s="231"/>
      <c r="J567" s="229"/>
      <c r="K567" s="232"/>
      <c r="L567" s="229"/>
      <c r="M567" s="229"/>
      <c r="N567" s="229"/>
      <c r="O567" s="229"/>
      <c r="P567" s="229"/>
      <c r="Q567" s="232"/>
      <c r="R567" s="232"/>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29"/>
      <c r="I568" s="231"/>
      <c r="J568" s="229"/>
      <c r="K568" s="232"/>
      <c r="L568" s="229"/>
      <c r="M568" s="229"/>
      <c r="N568" s="229"/>
      <c r="O568" s="229"/>
      <c r="P568" s="229"/>
      <c r="Q568" s="232"/>
      <c r="R568" s="232"/>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29"/>
      <c r="I569" s="231"/>
      <c r="J569" s="229"/>
      <c r="K569" s="232"/>
      <c r="L569" s="229"/>
      <c r="M569" s="229"/>
      <c r="N569" s="229"/>
      <c r="O569" s="229"/>
      <c r="P569" s="229"/>
      <c r="Q569" s="232"/>
      <c r="R569" s="232"/>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29"/>
      <c r="I570" s="231"/>
      <c r="J570" s="229"/>
      <c r="K570" s="232"/>
      <c r="L570" s="229"/>
      <c r="M570" s="229"/>
      <c r="N570" s="229"/>
      <c r="O570" s="229"/>
      <c r="P570" s="229"/>
      <c r="Q570" s="232"/>
      <c r="R570" s="232"/>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29"/>
      <c r="I571" s="231"/>
      <c r="J571" s="229"/>
      <c r="K571" s="232"/>
      <c r="L571" s="229"/>
      <c r="M571" s="229"/>
      <c r="N571" s="229"/>
      <c r="O571" s="229"/>
      <c r="P571" s="229"/>
      <c r="Q571" s="232"/>
      <c r="R571" s="232"/>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29"/>
      <c r="I572" s="231"/>
      <c r="J572" s="229"/>
      <c r="K572" s="232"/>
      <c r="L572" s="229"/>
      <c r="M572" s="229"/>
      <c r="N572" s="229"/>
      <c r="O572" s="229"/>
      <c r="P572" s="229"/>
      <c r="Q572" s="232"/>
      <c r="R572" s="232"/>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29"/>
      <c r="I573" s="231"/>
      <c r="J573" s="229"/>
      <c r="K573" s="232"/>
      <c r="L573" s="229"/>
      <c r="M573" s="229"/>
      <c r="N573" s="229"/>
      <c r="O573" s="229"/>
      <c r="P573" s="229"/>
      <c r="Q573" s="232"/>
      <c r="R573" s="232"/>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29"/>
      <c r="I574" s="231"/>
      <c r="J574" s="229"/>
      <c r="K574" s="232"/>
      <c r="L574" s="229"/>
      <c r="M574" s="229"/>
      <c r="N574" s="229"/>
      <c r="O574" s="229"/>
      <c r="P574" s="229"/>
      <c r="Q574" s="232"/>
      <c r="R574" s="232"/>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29"/>
      <c r="I575" s="231"/>
      <c r="J575" s="229"/>
      <c r="K575" s="232"/>
      <c r="L575" s="229"/>
      <c r="M575" s="229"/>
      <c r="N575" s="229"/>
      <c r="O575" s="229"/>
      <c r="P575" s="229"/>
      <c r="Q575" s="232"/>
      <c r="R575" s="232"/>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29"/>
      <c r="I576" s="231"/>
      <c r="J576" s="229"/>
      <c r="K576" s="232"/>
      <c r="L576" s="229"/>
      <c r="M576" s="229"/>
      <c r="N576" s="229"/>
      <c r="O576" s="229"/>
      <c r="P576" s="229"/>
      <c r="Q576" s="232"/>
      <c r="R576" s="232"/>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29"/>
      <c r="I577" s="231"/>
      <c r="J577" s="229"/>
      <c r="K577" s="232"/>
      <c r="L577" s="229"/>
      <c r="M577" s="229"/>
      <c r="N577" s="229"/>
      <c r="O577" s="229"/>
      <c r="P577" s="229"/>
      <c r="Q577" s="232"/>
      <c r="R577" s="232"/>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29"/>
      <c r="I578" s="231"/>
      <c r="J578" s="229"/>
      <c r="K578" s="232"/>
      <c r="L578" s="229"/>
      <c r="M578" s="229"/>
      <c r="N578" s="229"/>
      <c r="O578" s="229"/>
      <c r="P578" s="229"/>
      <c r="Q578" s="232"/>
      <c r="R578" s="232"/>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29"/>
      <c r="I579" s="231"/>
      <c r="J579" s="229"/>
      <c r="K579" s="232"/>
      <c r="L579" s="229"/>
      <c r="M579" s="229"/>
      <c r="N579" s="229"/>
      <c r="O579" s="229"/>
      <c r="P579" s="229"/>
      <c r="Q579" s="232"/>
      <c r="R579" s="232"/>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29"/>
      <c r="I580" s="231"/>
      <c r="J580" s="229"/>
      <c r="K580" s="232"/>
      <c r="L580" s="229"/>
      <c r="M580" s="229"/>
      <c r="N580" s="229"/>
      <c r="O580" s="229"/>
      <c r="P580" s="229"/>
      <c r="Q580" s="232"/>
      <c r="R580" s="232"/>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29"/>
      <c r="I581" s="231"/>
      <c r="J581" s="229"/>
      <c r="K581" s="232"/>
      <c r="L581" s="229"/>
      <c r="M581" s="229"/>
      <c r="N581" s="229"/>
      <c r="O581" s="229"/>
      <c r="P581" s="229"/>
      <c r="Q581" s="232"/>
      <c r="R581" s="232"/>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29"/>
      <c r="I582" s="231"/>
      <c r="J582" s="229"/>
      <c r="K582" s="232"/>
      <c r="L582" s="229"/>
      <c r="M582" s="229"/>
      <c r="N582" s="229"/>
      <c r="O582" s="229"/>
      <c r="P582" s="229"/>
      <c r="Q582" s="232"/>
      <c r="R582" s="232"/>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29"/>
      <c r="I583" s="231"/>
      <c r="J583" s="229"/>
      <c r="K583" s="232"/>
      <c r="L583" s="229"/>
      <c r="M583" s="229"/>
      <c r="N583" s="229"/>
      <c r="O583" s="229"/>
      <c r="P583" s="229"/>
      <c r="Q583" s="232"/>
      <c r="R583" s="232"/>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29"/>
      <c r="I584" s="231"/>
      <c r="J584" s="229"/>
      <c r="K584" s="232"/>
      <c r="L584" s="229"/>
      <c r="M584" s="229"/>
      <c r="N584" s="229"/>
      <c r="O584" s="229"/>
      <c r="P584" s="229"/>
      <c r="Q584" s="232"/>
      <c r="R584" s="232"/>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29"/>
      <c r="I585" s="231"/>
      <c r="J585" s="229"/>
      <c r="K585" s="232"/>
      <c r="L585" s="229"/>
      <c r="M585" s="229"/>
      <c r="N585" s="229"/>
      <c r="O585" s="229"/>
      <c r="P585" s="229"/>
      <c r="Q585" s="232"/>
      <c r="R585" s="232"/>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29"/>
      <c r="I586" s="231"/>
      <c r="J586" s="229"/>
      <c r="K586" s="232"/>
      <c r="L586" s="229"/>
      <c r="M586" s="229"/>
      <c r="N586" s="229"/>
      <c r="O586" s="229"/>
      <c r="P586" s="229"/>
      <c r="Q586" s="232"/>
      <c r="R586" s="232"/>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29"/>
      <c r="I587" s="231"/>
      <c r="J587" s="229"/>
      <c r="K587" s="232"/>
      <c r="L587" s="229"/>
      <c r="M587" s="229"/>
      <c r="N587" s="229"/>
      <c r="O587" s="229"/>
      <c r="P587" s="229"/>
      <c r="Q587" s="232"/>
      <c r="R587" s="232"/>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29"/>
      <c r="I588" s="231"/>
      <c r="J588" s="229"/>
      <c r="K588" s="232"/>
      <c r="L588" s="229"/>
      <c r="M588" s="229"/>
      <c r="N588" s="229"/>
      <c r="O588" s="229"/>
      <c r="P588" s="229"/>
      <c r="Q588" s="232"/>
      <c r="R588" s="232"/>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29"/>
      <c r="I589" s="231"/>
      <c r="J589" s="229"/>
      <c r="K589" s="232"/>
      <c r="L589" s="229"/>
      <c r="M589" s="229"/>
      <c r="N589" s="229"/>
      <c r="O589" s="229"/>
      <c r="P589" s="229"/>
      <c r="Q589" s="232"/>
      <c r="R589" s="232"/>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29"/>
      <c r="I590" s="231"/>
      <c r="J590" s="229"/>
      <c r="K590" s="232"/>
      <c r="L590" s="229"/>
      <c r="M590" s="229"/>
      <c r="N590" s="229"/>
      <c r="O590" s="229"/>
      <c r="P590" s="229"/>
      <c r="Q590" s="232"/>
      <c r="R590" s="232"/>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29"/>
      <c r="I591" s="231"/>
      <c r="J591" s="229"/>
      <c r="K591" s="232"/>
      <c r="L591" s="229"/>
      <c r="M591" s="229"/>
      <c r="N591" s="229"/>
      <c r="O591" s="229"/>
      <c r="P591" s="229"/>
      <c r="Q591" s="232"/>
      <c r="R591" s="232"/>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29"/>
      <c r="I592" s="231"/>
      <c r="J592" s="229"/>
      <c r="K592" s="232"/>
      <c r="L592" s="229"/>
      <c r="M592" s="229"/>
      <c r="N592" s="229"/>
      <c r="O592" s="229"/>
      <c r="P592" s="229"/>
      <c r="Q592" s="232"/>
      <c r="R592" s="232"/>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29"/>
      <c r="I593" s="231"/>
      <c r="J593" s="229"/>
      <c r="K593" s="232"/>
      <c r="L593" s="229"/>
      <c r="M593" s="229"/>
      <c r="N593" s="229"/>
      <c r="O593" s="229"/>
      <c r="P593" s="229"/>
      <c r="Q593" s="232"/>
      <c r="R593" s="232"/>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29"/>
      <c r="I594" s="231"/>
      <c r="J594" s="229"/>
      <c r="K594" s="232"/>
      <c r="L594" s="229"/>
      <c r="M594" s="229"/>
      <c r="N594" s="229"/>
      <c r="O594" s="229"/>
      <c r="P594" s="229"/>
      <c r="Q594" s="232"/>
      <c r="R594" s="232"/>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29"/>
      <c r="I595" s="231"/>
      <c r="J595" s="229"/>
      <c r="K595" s="232"/>
      <c r="L595" s="229"/>
      <c r="M595" s="229"/>
      <c r="N595" s="229"/>
      <c r="O595" s="229"/>
      <c r="P595" s="229"/>
      <c r="Q595" s="232"/>
      <c r="R595" s="232"/>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29"/>
      <c r="I596" s="231"/>
      <c r="J596" s="229"/>
      <c r="K596" s="232"/>
      <c r="L596" s="229"/>
      <c r="M596" s="229"/>
      <c r="N596" s="229"/>
      <c r="O596" s="229"/>
      <c r="P596" s="229"/>
      <c r="Q596" s="232"/>
      <c r="R596" s="232"/>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29"/>
      <c r="I597" s="231"/>
      <c r="J597" s="229"/>
      <c r="K597" s="232"/>
      <c r="L597" s="229"/>
      <c r="M597" s="229"/>
      <c r="N597" s="229"/>
      <c r="O597" s="229"/>
      <c r="P597" s="229"/>
      <c r="Q597" s="232"/>
      <c r="R597" s="232"/>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29"/>
      <c r="I598" s="231"/>
      <c r="J598" s="229"/>
      <c r="K598" s="232"/>
      <c r="L598" s="229"/>
      <c r="M598" s="229"/>
      <c r="N598" s="229"/>
      <c r="O598" s="229"/>
      <c r="P598" s="229"/>
      <c r="Q598" s="232"/>
      <c r="R598" s="232"/>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29"/>
      <c r="I599" s="231"/>
      <c r="J599" s="229"/>
      <c r="K599" s="232"/>
      <c r="L599" s="229"/>
      <c r="M599" s="229"/>
      <c r="N599" s="229"/>
      <c r="O599" s="229"/>
      <c r="P599" s="229"/>
      <c r="Q599" s="232"/>
      <c r="R599" s="232"/>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29"/>
      <c r="I600" s="231"/>
      <c r="J600" s="229"/>
      <c r="K600" s="232"/>
      <c r="L600" s="229"/>
      <c r="M600" s="229"/>
      <c r="N600" s="229"/>
      <c r="O600" s="229"/>
      <c r="P600" s="229"/>
      <c r="Q600" s="232"/>
      <c r="R600" s="232"/>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29"/>
      <c r="I601" s="231"/>
      <c r="J601" s="229"/>
      <c r="K601" s="232"/>
      <c r="L601" s="229"/>
      <c r="M601" s="229"/>
      <c r="N601" s="229"/>
      <c r="O601" s="229"/>
      <c r="P601" s="229"/>
      <c r="Q601" s="232"/>
      <c r="R601" s="232"/>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29"/>
      <c r="I602" s="231"/>
      <c r="J602" s="229"/>
      <c r="K602" s="232"/>
      <c r="L602" s="229"/>
      <c r="M602" s="229"/>
      <c r="N602" s="229"/>
      <c r="O602" s="229"/>
      <c r="P602" s="229"/>
      <c r="Q602" s="232"/>
      <c r="R602" s="232"/>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29"/>
      <c r="I603" s="231"/>
      <c r="J603" s="229"/>
      <c r="K603" s="232"/>
      <c r="L603" s="229"/>
      <c r="M603" s="229"/>
      <c r="N603" s="229"/>
      <c r="O603" s="229"/>
      <c r="P603" s="229"/>
      <c r="Q603" s="232"/>
      <c r="R603" s="232"/>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29"/>
      <c r="I604" s="231"/>
      <c r="J604" s="229"/>
      <c r="K604" s="232"/>
      <c r="L604" s="229"/>
      <c r="M604" s="229"/>
      <c r="N604" s="229"/>
      <c r="O604" s="229"/>
      <c r="P604" s="229"/>
      <c r="Q604" s="232"/>
      <c r="R604" s="232"/>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29"/>
      <c r="I605" s="231"/>
      <c r="J605" s="229"/>
      <c r="K605" s="232"/>
      <c r="L605" s="229"/>
      <c r="M605" s="229"/>
      <c r="N605" s="229"/>
      <c r="O605" s="229"/>
      <c r="P605" s="229"/>
      <c r="Q605" s="232"/>
      <c r="R605" s="232"/>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29"/>
      <c r="I606" s="231"/>
      <c r="J606" s="229"/>
      <c r="K606" s="232"/>
      <c r="L606" s="229"/>
      <c r="M606" s="229"/>
      <c r="N606" s="229"/>
      <c r="O606" s="229"/>
      <c r="P606" s="229"/>
      <c r="Q606" s="232"/>
      <c r="R606" s="232"/>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29"/>
      <c r="I607" s="231"/>
      <c r="J607" s="229"/>
      <c r="K607" s="232"/>
      <c r="L607" s="229"/>
      <c r="M607" s="229"/>
      <c r="N607" s="229"/>
      <c r="O607" s="229"/>
      <c r="P607" s="229"/>
      <c r="Q607" s="232"/>
      <c r="R607" s="232"/>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29"/>
      <c r="I608" s="231"/>
      <c r="J608" s="229"/>
      <c r="K608" s="232"/>
      <c r="L608" s="229"/>
      <c r="M608" s="229"/>
      <c r="N608" s="229"/>
      <c r="O608" s="229"/>
      <c r="P608" s="229"/>
      <c r="Q608" s="232"/>
      <c r="R608" s="232"/>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29"/>
      <c r="I609" s="231"/>
      <c r="J609" s="229"/>
      <c r="K609" s="232"/>
      <c r="L609" s="229"/>
      <c r="M609" s="229"/>
      <c r="N609" s="229"/>
      <c r="O609" s="229"/>
      <c r="P609" s="229"/>
      <c r="Q609" s="232"/>
      <c r="R609" s="232"/>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29"/>
      <c r="I610" s="231"/>
      <c r="J610" s="229"/>
      <c r="K610" s="232"/>
      <c r="L610" s="229"/>
      <c r="M610" s="229"/>
      <c r="N610" s="229"/>
      <c r="O610" s="229"/>
      <c r="P610" s="229"/>
      <c r="Q610" s="232"/>
      <c r="R610" s="232"/>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29"/>
      <c r="I611" s="231"/>
      <c r="J611" s="229"/>
      <c r="K611" s="232"/>
      <c r="L611" s="229"/>
      <c r="M611" s="229"/>
      <c r="N611" s="229"/>
      <c r="O611" s="229"/>
      <c r="P611" s="229"/>
      <c r="Q611" s="232"/>
      <c r="R611" s="232"/>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29"/>
      <c r="I612" s="231"/>
      <c r="J612" s="229"/>
      <c r="K612" s="232"/>
      <c r="L612" s="229"/>
      <c r="M612" s="229"/>
      <c r="N612" s="229"/>
      <c r="O612" s="229"/>
      <c r="P612" s="229"/>
      <c r="Q612" s="232"/>
      <c r="R612" s="232"/>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29"/>
      <c r="I613" s="231"/>
      <c r="J613" s="229"/>
      <c r="K613" s="232"/>
      <c r="L613" s="229"/>
      <c r="M613" s="229"/>
      <c r="N613" s="229"/>
      <c r="O613" s="229"/>
      <c r="P613" s="229"/>
      <c r="Q613" s="232"/>
      <c r="R613" s="232"/>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29"/>
      <c r="I614" s="231"/>
      <c r="J614" s="229"/>
      <c r="K614" s="232"/>
      <c r="L614" s="229"/>
      <c r="M614" s="229"/>
      <c r="N614" s="229"/>
      <c r="O614" s="229"/>
      <c r="P614" s="229"/>
      <c r="Q614" s="232"/>
      <c r="R614" s="232"/>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29"/>
      <c r="I615" s="231"/>
      <c r="J615" s="229"/>
      <c r="K615" s="232"/>
      <c r="L615" s="229"/>
      <c r="M615" s="229"/>
      <c r="N615" s="229"/>
      <c r="O615" s="229"/>
      <c r="P615" s="229"/>
      <c r="Q615" s="232"/>
      <c r="R615" s="232"/>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29"/>
      <c r="I616" s="231"/>
      <c r="J616" s="229"/>
      <c r="K616" s="232"/>
      <c r="L616" s="229"/>
      <c r="M616" s="229"/>
      <c r="N616" s="229"/>
      <c r="O616" s="229"/>
      <c r="P616" s="229"/>
      <c r="Q616" s="232"/>
      <c r="R616" s="232"/>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29"/>
      <c r="I617" s="231"/>
      <c r="J617" s="229"/>
      <c r="K617" s="232"/>
      <c r="L617" s="229"/>
      <c r="M617" s="229"/>
      <c r="N617" s="229"/>
      <c r="O617" s="229"/>
      <c r="P617" s="229"/>
      <c r="Q617" s="232"/>
      <c r="R617" s="232"/>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29"/>
      <c r="I618" s="231"/>
      <c r="J618" s="229"/>
      <c r="K618" s="232"/>
      <c r="L618" s="229"/>
      <c r="M618" s="229"/>
      <c r="N618" s="229"/>
      <c r="O618" s="229"/>
      <c r="P618" s="229"/>
      <c r="Q618" s="232"/>
      <c r="R618" s="232"/>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29"/>
      <c r="I619" s="231"/>
      <c r="J619" s="229"/>
      <c r="K619" s="232"/>
      <c r="L619" s="229"/>
      <c r="M619" s="229"/>
      <c r="N619" s="229"/>
      <c r="O619" s="229"/>
      <c r="P619" s="229"/>
      <c r="Q619" s="232"/>
      <c r="R619" s="232"/>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29"/>
      <c r="I620" s="231"/>
      <c r="J620" s="229"/>
      <c r="K620" s="232"/>
      <c r="L620" s="229"/>
      <c r="M620" s="229"/>
      <c r="N620" s="229"/>
      <c r="O620" s="229"/>
      <c r="P620" s="229"/>
      <c r="Q620" s="232"/>
      <c r="R620" s="232"/>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29"/>
      <c r="I621" s="231"/>
      <c r="J621" s="229"/>
      <c r="K621" s="232"/>
      <c r="L621" s="229"/>
      <c r="M621" s="229"/>
      <c r="N621" s="229"/>
      <c r="O621" s="229"/>
      <c r="P621" s="229"/>
      <c r="Q621" s="232"/>
      <c r="R621" s="232"/>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29"/>
      <c r="I622" s="231"/>
      <c r="J622" s="229"/>
      <c r="K622" s="232"/>
      <c r="L622" s="229"/>
      <c r="M622" s="229"/>
      <c r="N622" s="229"/>
      <c r="O622" s="229"/>
      <c r="P622" s="229"/>
      <c r="Q622" s="232"/>
      <c r="R622" s="232"/>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29"/>
      <c r="I623" s="231"/>
      <c r="J623" s="229"/>
      <c r="K623" s="232"/>
      <c r="L623" s="229"/>
      <c r="M623" s="229"/>
      <c r="N623" s="229"/>
      <c r="O623" s="229"/>
      <c r="P623" s="229"/>
      <c r="Q623" s="232"/>
      <c r="R623" s="232"/>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29"/>
      <c r="I624" s="231"/>
      <c r="J624" s="229"/>
      <c r="K624" s="232"/>
      <c r="L624" s="229"/>
      <c r="M624" s="229"/>
      <c r="N624" s="229"/>
      <c r="O624" s="229"/>
      <c r="P624" s="229"/>
      <c r="Q624" s="232"/>
      <c r="R624" s="232"/>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29"/>
      <c r="I625" s="231"/>
      <c r="J625" s="229"/>
      <c r="K625" s="232"/>
      <c r="L625" s="229"/>
      <c r="M625" s="229"/>
      <c r="N625" s="229"/>
      <c r="O625" s="229"/>
      <c r="P625" s="229"/>
      <c r="Q625" s="232"/>
      <c r="R625" s="232"/>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29"/>
      <c r="I626" s="231"/>
      <c r="J626" s="229"/>
      <c r="K626" s="232"/>
      <c r="L626" s="229"/>
      <c r="M626" s="229"/>
      <c r="N626" s="229"/>
      <c r="O626" s="229"/>
      <c r="P626" s="229"/>
      <c r="Q626" s="232"/>
      <c r="R626" s="232"/>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29"/>
      <c r="I627" s="231"/>
      <c r="J627" s="229"/>
      <c r="K627" s="232"/>
      <c r="L627" s="229"/>
      <c r="M627" s="229"/>
      <c r="N627" s="229"/>
      <c r="O627" s="229"/>
      <c r="P627" s="229"/>
      <c r="Q627" s="232"/>
      <c r="R627" s="232"/>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29"/>
      <c r="I628" s="231"/>
      <c r="J628" s="229"/>
      <c r="K628" s="232"/>
      <c r="L628" s="229"/>
      <c r="M628" s="229"/>
      <c r="N628" s="229"/>
      <c r="O628" s="229"/>
      <c r="P628" s="229"/>
      <c r="Q628" s="232"/>
      <c r="R628" s="232"/>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29"/>
      <c r="I629" s="231"/>
      <c r="J629" s="229"/>
      <c r="K629" s="232"/>
      <c r="L629" s="229"/>
      <c r="M629" s="229"/>
      <c r="N629" s="229"/>
      <c r="O629" s="229"/>
      <c r="P629" s="229"/>
      <c r="Q629" s="232"/>
      <c r="R629" s="232"/>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29"/>
      <c r="I630" s="231"/>
      <c r="J630" s="229"/>
      <c r="K630" s="232"/>
      <c r="L630" s="229"/>
      <c r="M630" s="229"/>
      <c r="N630" s="229"/>
      <c r="O630" s="229"/>
      <c r="P630" s="229"/>
      <c r="Q630" s="232"/>
      <c r="R630" s="232"/>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29"/>
      <c r="I631" s="231"/>
      <c r="J631" s="229"/>
      <c r="K631" s="232"/>
      <c r="L631" s="229"/>
      <c r="M631" s="229"/>
      <c r="N631" s="229"/>
      <c r="O631" s="229"/>
      <c r="P631" s="229"/>
      <c r="Q631" s="232"/>
      <c r="R631" s="232"/>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29"/>
      <c r="I632" s="231"/>
      <c r="J632" s="229"/>
      <c r="K632" s="232"/>
      <c r="L632" s="229"/>
      <c r="M632" s="229"/>
      <c r="N632" s="229"/>
      <c r="O632" s="229"/>
      <c r="P632" s="229"/>
      <c r="Q632" s="232"/>
      <c r="R632" s="232"/>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29"/>
      <c r="I633" s="231"/>
      <c r="J633" s="229"/>
      <c r="K633" s="232"/>
      <c r="L633" s="229"/>
      <c r="M633" s="229"/>
      <c r="N633" s="229"/>
      <c r="O633" s="229"/>
      <c r="P633" s="229"/>
      <c r="Q633" s="232"/>
      <c r="R633" s="232"/>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29"/>
      <c r="I634" s="231"/>
      <c r="J634" s="229"/>
      <c r="K634" s="232"/>
      <c r="L634" s="229"/>
      <c r="M634" s="229"/>
      <c r="N634" s="229"/>
      <c r="O634" s="229"/>
      <c r="P634" s="229"/>
      <c r="Q634" s="232"/>
      <c r="R634" s="232"/>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29"/>
      <c r="I635" s="231"/>
      <c r="J635" s="229"/>
      <c r="K635" s="232"/>
      <c r="L635" s="229"/>
      <c r="M635" s="229"/>
      <c r="N635" s="229"/>
      <c r="O635" s="229"/>
      <c r="P635" s="229"/>
      <c r="Q635" s="232"/>
      <c r="R635" s="232"/>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29"/>
      <c r="I636" s="231"/>
      <c r="J636" s="229"/>
      <c r="K636" s="232"/>
      <c r="L636" s="229"/>
      <c r="M636" s="229"/>
      <c r="N636" s="229"/>
      <c r="O636" s="229"/>
      <c r="P636" s="229"/>
      <c r="Q636" s="232"/>
      <c r="R636" s="232"/>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29"/>
      <c r="I637" s="231"/>
      <c r="J637" s="229"/>
      <c r="K637" s="232"/>
      <c r="L637" s="229"/>
      <c r="M637" s="229"/>
      <c r="N637" s="229"/>
      <c r="O637" s="229"/>
      <c r="P637" s="229"/>
      <c r="Q637" s="232"/>
      <c r="R637" s="232"/>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29"/>
      <c r="I638" s="231"/>
      <c r="J638" s="229"/>
      <c r="K638" s="232"/>
      <c r="L638" s="229"/>
      <c r="M638" s="229"/>
      <c r="N638" s="229"/>
      <c r="O638" s="229"/>
      <c r="P638" s="229"/>
      <c r="Q638" s="232"/>
      <c r="R638" s="232"/>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29"/>
      <c r="I639" s="231"/>
      <c r="J639" s="229"/>
      <c r="K639" s="232"/>
      <c r="L639" s="229"/>
      <c r="M639" s="229"/>
      <c r="N639" s="229"/>
      <c r="O639" s="229"/>
      <c r="P639" s="229"/>
      <c r="Q639" s="232"/>
      <c r="R639" s="232"/>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29"/>
      <c r="I640" s="231"/>
      <c r="J640" s="229"/>
      <c r="K640" s="232"/>
      <c r="L640" s="229"/>
      <c r="M640" s="229"/>
      <c r="N640" s="229"/>
      <c r="O640" s="229"/>
      <c r="P640" s="229"/>
      <c r="Q640" s="232"/>
      <c r="R640" s="232"/>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29"/>
      <c r="I641" s="231"/>
      <c r="J641" s="229"/>
      <c r="K641" s="232"/>
      <c r="L641" s="229"/>
      <c r="M641" s="229"/>
      <c r="N641" s="229"/>
      <c r="O641" s="229"/>
      <c r="P641" s="229"/>
      <c r="Q641" s="232"/>
      <c r="R641" s="232"/>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29"/>
      <c r="I642" s="231"/>
      <c r="J642" s="229"/>
      <c r="K642" s="232"/>
      <c r="L642" s="229"/>
      <c r="M642" s="229"/>
      <c r="N642" s="229"/>
      <c r="O642" s="229"/>
      <c r="P642" s="229"/>
      <c r="Q642" s="232"/>
      <c r="R642" s="232"/>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29"/>
      <c r="I643" s="231"/>
      <c r="J643" s="229"/>
      <c r="K643" s="232"/>
      <c r="L643" s="229"/>
      <c r="M643" s="229"/>
      <c r="N643" s="229"/>
      <c r="O643" s="229"/>
      <c r="P643" s="229"/>
      <c r="Q643" s="232"/>
      <c r="R643" s="232"/>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29"/>
      <c r="I644" s="231"/>
      <c r="J644" s="229"/>
      <c r="K644" s="232"/>
      <c r="L644" s="229"/>
      <c r="M644" s="229"/>
      <c r="N644" s="229"/>
      <c r="O644" s="229"/>
      <c r="P644" s="229"/>
      <c r="Q644" s="232"/>
      <c r="R644" s="232"/>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29"/>
      <c r="I645" s="231"/>
      <c r="J645" s="229"/>
      <c r="K645" s="232"/>
      <c r="L645" s="229"/>
      <c r="M645" s="229"/>
      <c r="N645" s="229"/>
      <c r="O645" s="229"/>
      <c r="P645" s="229"/>
      <c r="Q645" s="232"/>
      <c r="R645" s="232"/>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29"/>
      <c r="I646" s="231"/>
      <c r="J646" s="229"/>
      <c r="K646" s="232"/>
      <c r="L646" s="229"/>
      <c r="M646" s="229"/>
      <c r="N646" s="229"/>
      <c r="O646" s="229"/>
      <c r="P646" s="229"/>
      <c r="Q646" s="232"/>
      <c r="R646" s="232"/>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29"/>
      <c r="I647" s="231"/>
      <c r="J647" s="229"/>
      <c r="K647" s="232"/>
      <c r="L647" s="229"/>
      <c r="M647" s="229"/>
      <c r="N647" s="229"/>
      <c r="O647" s="229"/>
      <c r="P647" s="229"/>
      <c r="Q647" s="232"/>
      <c r="R647" s="232"/>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29"/>
      <c r="I648" s="231"/>
      <c r="J648" s="229"/>
      <c r="K648" s="232"/>
      <c r="L648" s="229"/>
      <c r="M648" s="229"/>
      <c r="N648" s="229"/>
      <c r="O648" s="229"/>
      <c r="P648" s="229"/>
      <c r="Q648" s="232"/>
      <c r="R648" s="232"/>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29"/>
      <c r="I649" s="231"/>
      <c r="J649" s="229"/>
      <c r="K649" s="232"/>
      <c r="L649" s="229"/>
      <c r="M649" s="229"/>
      <c r="N649" s="229"/>
      <c r="O649" s="229"/>
      <c r="P649" s="229"/>
      <c r="Q649" s="232"/>
      <c r="R649" s="232"/>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29"/>
      <c r="I650" s="231"/>
      <c r="J650" s="229"/>
      <c r="K650" s="232"/>
      <c r="L650" s="229"/>
      <c r="M650" s="229"/>
      <c r="N650" s="229"/>
      <c r="O650" s="229"/>
      <c r="P650" s="229"/>
      <c r="Q650" s="232"/>
      <c r="R650" s="232"/>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29"/>
      <c r="I651" s="231"/>
      <c r="J651" s="229"/>
      <c r="K651" s="232"/>
      <c r="L651" s="229"/>
      <c r="M651" s="229"/>
      <c r="N651" s="229"/>
      <c r="O651" s="229"/>
      <c r="P651" s="229"/>
      <c r="Q651" s="232"/>
      <c r="R651" s="232"/>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29"/>
      <c r="I652" s="231"/>
      <c r="J652" s="229"/>
      <c r="K652" s="232"/>
      <c r="L652" s="229"/>
      <c r="M652" s="229"/>
      <c r="N652" s="229"/>
      <c r="O652" s="229"/>
      <c r="P652" s="229"/>
      <c r="Q652" s="232"/>
      <c r="R652" s="232"/>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29"/>
      <c r="I653" s="231"/>
      <c r="J653" s="229"/>
      <c r="K653" s="232"/>
      <c r="L653" s="229"/>
      <c r="M653" s="229"/>
      <c r="N653" s="229"/>
      <c r="O653" s="229"/>
      <c r="P653" s="229"/>
      <c r="Q653" s="232"/>
      <c r="R653" s="232"/>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29"/>
      <c r="I654" s="231"/>
      <c r="J654" s="229"/>
      <c r="K654" s="232"/>
      <c r="L654" s="229"/>
      <c r="M654" s="229"/>
      <c r="N654" s="229"/>
      <c r="O654" s="229"/>
      <c r="P654" s="229"/>
      <c r="Q654" s="232"/>
      <c r="R654" s="232"/>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29"/>
      <c r="I655" s="231"/>
      <c r="J655" s="229"/>
      <c r="K655" s="232"/>
      <c r="L655" s="229"/>
      <c r="M655" s="229"/>
      <c r="N655" s="229"/>
      <c r="O655" s="229"/>
      <c r="P655" s="229"/>
      <c r="Q655" s="232"/>
      <c r="R655" s="232"/>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29"/>
      <c r="I656" s="231"/>
      <c r="J656" s="229"/>
      <c r="K656" s="232"/>
      <c r="L656" s="229"/>
      <c r="M656" s="229"/>
      <c r="N656" s="229"/>
      <c r="O656" s="229"/>
      <c r="P656" s="229"/>
      <c r="Q656" s="232"/>
      <c r="R656" s="232"/>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29"/>
      <c r="I657" s="231"/>
      <c r="J657" s="229"/>
      <c r="K657" s="232"/>
      <c r="L657" s="229"/>
      <c r="M657" s="229"/>
      <c r="N657" s="229"/>
      <c r="O657" s="229"/>
      <c r="P657" s="229"/>
      <c r="Q657" s="232"/>
      <c r="R657" s="232"/>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29"/>
      <c r="I658" s="231"/>
      <c r="J658" s="229"/>
      <c r="K658" s="232"/>
      <c r="L658" s="229"/>
      <c r="M658" s="229"/>
      <c r="N658" s="229"/>
      <c r="O658" s="229"/>
      <c r="P658" s="229"/>
      <c r="Q658" s="232"/>
      <c r="R658" s="232"/>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29"/>
      <c r="I659" s="231"/>
      <c r="J659" s="229"/>
      <c r="K659" s="232"/>
      <c r="L659" s="229"/>
      <c r="M659" s="229"/>
      <c r="N659" s="229"/>
      <c r="O659" s="229"/>
      <c r="P659" s="229"/>
      <c r="Q659" s="232"/>
      <c r="R659" s="232"/>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29"/>
      <c r="I660" s="231"/>
      <c r="J660" s="229"/>
      <c r="K660" s="232"/>
      <c r="L660" s="229"/>
      <c r="M660" s="229"/>
      <c r="N660" s="229"/>
      <c r="O660" s="229"/>
      <c r="P660" s="229"/>
      <c r="Q660" s="232"/>
      <c r="R660" s="232"/>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29"/>
      <c r="I661" s="231"/>
      <c r="J661" s="229"/>
      <c r="K661" s="232"/>
      <c r="L661" s="229"/>
      <c r="M661" s="229"/>
      <c r="N661" s="229"/>
      <c r="O661" s="229"/>
      <c r="P661" s="229"/>
      <c r="Q661" s="232"/>
      <c r="R661" s="232"/>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29"/>
      <c r="I662" s="231"/>
      <c r="J662" s="229"/>
      <c r="K662" s="232"/>
      <c r="L662" s="229"/>
      <c r="M662" s="229"/>
      <c r="N662" s="229"/>
      <c r="O662" s="229"/>
      <c r="P662" s="229"/>
      <c r="Q662" s="232"/>
      <c r="R662" s="232"/>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29"/>
      <c r="I663" s="231"/>
      <c r="J663" s="229"/>
      <c r="K663" s="232"/>
      <c r="L663" s="229"/>
      <c r="M663" s="229"/>
      <c r="N663" s="229"/>
      <c r="O663" s="229"/>
      <c r="P663" s="229"/>
      <c r="Q663" s="232"/>
      <c r="R663" s="232"/>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29"/>
      <c r="I664" s="231"/>
      <c r="J664" s="229"/>
      <c r="K664" s="232"/>
      <c r="L664" s="229"/>
      <c r="M664" s="229"/>
      <c r="N664" s="229"/>
      <c r="O664" s="229"/>
      <c r="P664" s="229"/>
      <c r="Q664" s="232"/>
      <c r="R664" s="232"/>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29"/>
      <c r="I665" s="231"/>
      <c r="J665" s="229"/>
      <c r="K665" s="232"/>
      <c r="L665" s="229"/>
      <c r="M665" s="229"/>
      <c r="N665" s="229"/>
      <c r="O665" s="229"/>
      <c r="P665" s="229"/>
      <c r="Q665" s="232"/>
      <c r="R665" s="232"/>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29"/>
      <c r="I666" s="231"/>
      <c r="J666" s="229"/>
      <c r="K666" s="232"/>
      <c r="L666" s="229"/>
      <c r="M666" s="229"/>
      <c r="N666" s="229"/>
      <c r="O666" s="229"/>
      <c r="P666" s="229"/>
      <c r="Q666" s="232"/>
      <c r="R666" s="232"/>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29"/>
      <c r="I667" s="231"/>
      <c r="J667" s="229"/>
      <c r="K667" s="232"/>
      <c r="L667" s="229"/>
      <c r="M667" s="229"/>
      <c r="N667" s="229"/>
      <c r="O667" s="229"/>
      <c r="P667" s="229"/>
      <c r="Q667" s="232"/>
      <c r="R667" s="232"/>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29"/>
      <c r="I668" s="231"/>
      <c r="J668" s="229"/>
      <c r="K668" s="232"/>
      <c r="L668" s="229"/>
      <c r="M668" s="229"/>
      <c r="N668" s="229"/>
      <c r="O668" s="229"/>
      <c r="P668" s="229"/>
      <c r="Q668" s="232"/>
      <c r="R668" s="232"/>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29"/>
      <c r="I669" s="231"/>
      <c r="J669" s="229"/>
      <c r="K669" s="232"/>
      <c r="L669" s="229"/>
      <c r="M669" s="229"/>
      <c r="N669" s="229"/>
      <c r="O669" s="229"/>
      <c r="P669" s="229"/>
      <c r="Q669" s="232"/>
      <c r="R669" s="232"/>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29"/>
      <c r="I670" s="231"/>
      <c r="J670" s="229"/>
      <c r="K670" s="232"/>
      <c r="L670" s="229"/>
      <c r="M670" s="229"/>
      <c r="N670" s="229"/>
      <c r="O670" s="229"/>
      <c r="P670" s="229"/>
      <c r="Q670" s="232"/>
      <c r="R670" s="232"/>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29"/>
      <c r="I671" s="231"/>
      <c r="J671" s="229"/>
      <c r="K671" s="232"/>
      <c r="L671" s="229"/>
      <c r="M671" s="229"/>
      <c r="N671" s="229"/>
      <c r="O671" s="229"/>
      <c r="P671" s="229"/>
      <c r="Q671" s="232"/>
      <c r="R671" s="232"/>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29"/>
      <c r="I672" s="231"/>
      <c r="J672" s="229"/>
      <c r="K672" s="232"/>
      <c r="L672" s="229"/>
      <c r="M672" s="229"/>
      <c r="N672" s="229"/>
      <c r="O672" s="229"/>
      <c r="P672" s="229"/>
      <c r="Q672" s="232"/>
      <c r="R672" s="232"/>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29"/>
      <c r="I673" s="231"/>
      <c r="J673" s="229"/>
      <c r="K673" s="232"/>
      <c r="L673" s="229"/>
      <c r="M673" s="229"/>
      <c r="N673" s="229"/>
      <c r="O673" s="229"/>
      <c r="P673" s="229"/>
      <c r="Q673" s="232"/>
      <c r="R673" s="232"/>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29"/>
      <c r="I674" s="231"/>
      <c r="J674" s="229"/>
      <c r="K674" s="232"/>
      <c r="L674" s="229"/>
      <c r="M674" s="229"/>
      <c r="N674" s="229"/>
      <c r="O674" s="229"/>
      <c r="P674" s="229"/>
      <c r="Q674" s="232"/>
      <c r="R674" s="232"/>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29"/>
      <c r="I675" s="231"/>
      <c r="J675" s="229"/>
      <c r="K675" s="232"/>
      <c r="L675" s="229"/>
      <c r="M675" s="229"/>
      <c r="N675" s="229"/>
      <c r="O675" s="229"/>
      <c r="P675" s="229"/>
      <c r="Q675" s="232"/>
      <c r="R675" s="232"/>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29"/>
      <c r="I676" s="231"/>
      <c r="J676" s="229"/>
      <c r="K676" s="232"/>
      <c r="L676" s="229"/>
      <c r="M676" s="229"/>
      <c r="N676" s="229"/>
      <c r="O676" s="229"/>
      <c r="P676" s="229"/>
      <c r="Q676" s="232"/>
      <c r="R676" s="232"/>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29"/>
      <c r="I677" s="231"/>
      <c r="J677" s="229"/>
      <c r="K677" s="232"/>
      <c r="L677" s="229"/>
      <c r="M677" s="229"/>
      <c r="N677" s="229"/>
      <c r="O677" s="229"/>
      <c r="P677" s="229"/>
      <c r="Q677" s="232"/>
      <c r="R677" s="232"/>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29"/>
      <c r="I678" s="231"/>
      <c r="J678" s="229"/>
      <c r="K678" s="232"/>
      <c r="L678" s="229"/>
      <c r="M678" s="229"/>
      <c r="N678" s="229"/>
      <c r="O678" s="229"/>
      <c r="P678" s="229"/>
      <c r="Q678" s="232"/>
      <c r="R678" s="232"/>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29"/>
      <c r="I679" s="231"/>
      <c r="J679" s="229"/>
      <c r="K679" s="232"/>
      <c r="L679" s="229"/>
      <c r="M679" s="229"/>
      <c r="N679" s="229"/>
      <c r="O679" s="229"/>
      <c r="P679" s="229"/>
      <c r="Q679" s="232"/>
      <c r="R679" s="232"/>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29"/>
      <c r="I680" s="231"/>
      <c r="J680" s="229"/>
      <c r="K680" s="232"/>
      <c r="L680" s="229"/>
      <c r="M680" s="229"/>
      <c r="N680" s="229"/>
      <c r="O680" s="229"/>
      <c r="P680" s="229"/>
      <c r="Q680" s="232"/>
      <c r="R680" s="232"/>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29"/>
      <c r="I681" s="231"/>
      <c r="J681" s="229"/>
      <c r="K681" s="232"/>
      <c r="L681" s="229"/>
      <c r="M681" s="229"/>
      <c r="N681" s="229"/>
      <c r="O681" s="229"/>
      <c r="P681" s="229"/>
      <c r="Q681" s="232"/>
      <c r="R681" s="232"/>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29"/>
      <c r="I682" s="231"/>
      <c r="J682" s="229"/>
      <c r="K682" s="232"/>
      <c r="L682" s="229"/>
      <c r="M682" s="229"/>
      <c r="N682" s="229"/>
      <c r="O682" s="229"/>
      <c r="P682" s="229"/>
      <c r="Q682" s="232"/>
      <c r="R682" s="232"/>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29"/>
      <c r="I683" s="231"/>
      <c r="J683" s="229"/>
      <c r="K683" s="232"/>
      <c r="L683" s="229"/>
      <c r="M683" s="229"/>
      <c r="N683" s="229"/>
      <c r="O683" s="229"/>
      <c r="P683" s="229"/>
      <c r="Q683" s="232"/>
      <c r="R683" s="232"/>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29"/>
      <c r="I684" s="231"/>
      <c r="J684" s="229"/>
      <c r="K684" s="232"/>
      <c r="L684" s="229"/>
      <c r="M684" s="229"/>
      <c r="N684" s="229"/>
      <c r="O684" s="229"/>
      <c r="P684" s="229"/>
      <c r="Q684" s="232"/>
      <c r="R684" s="232"/>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29"/>
      <c r="I685" s="231"/>
      <c r="J685" s="229"/>
      <c r="K685" s="232"/>
      <c r="L685" s="229"/>
      <c r="M685" s="229"/>
      <c r="N685" s="229"/>
      <c r="O685" s="229"/>
      <c r="P685" s="229"/>
      <c r="Q685" s="232"/>
      <c r="R685" s="232"/>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29"/>
      <c r="I686" s="231"/>
      <c r="J686" s="229"/>
      <c r="K686" s="232"/>
      <c r="L686" s="229"/>
      <c r="M686" s="229"/>
      <c r="N686" s="229"/>
      <c r="O686" s="229"/>
      <c r="P686" s="229"/>
      <c r="Q686" s="232"/>
      <c r="R686" s="232"/>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29"/>
      <c r="I687" s="231"/>
      <c r="J687" s="229"/>
      <c r="K687" s="232"/>
      <c r="L687" s="229"/>
      <c r="M687" s="229"/>
      <c r="N687" s="229"/>
      <c r="O687" s="229"/>
      <c r="P687" s="229"/>
      <c r="Q687" s="232"/>
      <c r="R687" s="232"/>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29"/>
      <c r="I688" s="231"/>
      <c r="J688" s="229"/>
      <c r="K688" s="232"/>
      <c r="L688" s="229"/>
      <c r="M688" s="229"/>
      <c r="N688" s="229"/>
      <c r="O688" s="229"/>
      <c r="P688" s="229"/>
      <c r="Q688" s="232"/>
      <c r="R688" s="232"/>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29"/>
      <c r="I689" s="231"/>
      <c r="J689" s="229"/>
      <c r="K689" s="232"/>
      <c r="L689" s="229"/>
      <c r="M689" s="229"/>
      <c r="N689" s="229"/>
      <c r="O689" s="229"/>
      <c r="P689" s="229"/>
      <c r="Q689" s="232"/>
      <c r="R689" s="232"/>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29"/>
      <c r="I690" s="231"/>
      <c r="J690" s="229"/>
      <c r="K690" s="232"/>
      <c r="L690" s="229"/>
      <c r="M690" s="229"/>
      <c r="N690" s="229"/>
      <c r="O690" s="229"/>
      <c r="P690" s="229"/>
      <c r="Q690" s="232"/>
      <c r="R690" s="232"/>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29"/>
      <c r="I691" s="231"/>
      <c r="J691" s="229"/>
      <c r="K691" s="232"/>
      <c r="L691" s="229"/>
      <c r="M691" s="229"/>
      <c r="N691" s="229"/>
      <c r="O691" s="229"/>
      <c r="P691" s="229"/>
      <c r="Q691" s="232"/>
      <c r="R691" s="232"/>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29"/>
      <c r="I692" s="231"/>
      <c r="J692" s="229"/>
      <c r="K692" s="232"/>
      <c r="L692" s="229"/>
      <c r="M692" s="229"/>
      <c r="N692" s="229"/>
      <c r="O692" s="229"/>
      <c r="P692" s="229"/>
      <c r="Q692" s="232"/>
      <c r="R692" s="232"/>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29"/>
      <c r="I693" s="231"/>
      <c r="J693" s="229"/>
      <c r="K693" s="232"/>
      <c r="L693" s="229"/>
      <c r="M693" s="229"/>
      <c r="N693" s="229"/>
      <c r="O693" s="229"/>
      <c r="P693" s="229"/>
      <c r="Q693" s="232"/>
      <c r="R693" s="232"/>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29"/>
      <c r="I694" s="231"/>
      <c r="J694" s="229"/>
      <c r="K694" s="232"/>
      <c r="L694" s="229"/>
      <c r="M694" s="229"/>
      <c r="N694" s="229"/>
      <c r="O694" s="229"/>
      <c r="P694" s="229"/>
      <c r="Q694" s="232"/>
      <c r="R694" s="232"/>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29"/>
      <c r="I695" s="231"/>
      <c r="J695" s="229"/>
      <c r="K695" s="232"/>
      <c r="L695" s="229"/>
      <c r="M695" s="229"/>
      <c r="N695" s="229"/>
      <c r="O695" s="229"/>
      <c r="P695" s="229"/>
      <c r="Q695" s="232"/>
      <c r="R695" s="232"/>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29"/>
      <c r="I696" s="231"/>
      <c r="J696" s="229"/>
      <c r="K696" s="232"/>
      <c r="L696" s="229"/>
      <c r="M696" s="229"/>
      <c r="N696" s="229"/>
      <c r="O696" s="229"/>
      <c r="P696" s="229"/>
      <c r="Q696" s="232"/>
      <c r="R696" s="232"/>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29"/>
      <c r="I697" s="231"/>
      <c r="J697" s="229"/>
      <c r="K697" s="232"/>
      <c r="L697" s="229"/>
      <c r="M697" s="229"/>
      <c r="N697" s="229"/>
      <c r="O697" s="229"/>
      <c r="P697" s="229"/>
      <c r="Q697" s="232"/>
      <c r="R697" s="232"/>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29"/>
      <c r="I698" s="231"/>
      <c r="J698" s="229"/>
      <c r="K698" s="232"/>
      <c r="L698" s="229"/>
      <c r="M698" s="229"/>
      <c r="N698" s="229"/>
      <c r="O698" s="229"/>
      <c r="P698" s="229"/>
      <c r="Q698" s="232"/>
      <c r="R698" s="232"/>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29"/>
      <c r="I699" s="231"/>
      <c r="J699" s="229"/>
      <c r="K699" s="232"/>
      <c r="L699" s="229"/>
      <c r="M699" s="229"/>
      <c r="N699" s="229"/>
      <c r="O699" s="229"/>
      <c r="P699" s="229"/>
      <c r="Q699" s="232"/>
      <c r="R699" s="232"/>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29"/>
      <c r="I700" s="231"/>
      <c r="J700" s="229"/>
      <c r="K700" s="232"/>
      <c r="L700" s="229"/>
      <c r="M700" s="229"/>
      <c r="N700" s="229"/>
      <c r="O700" s="229"/>
      <c r="P700" s="229"/>
      <c r="Q700" s="232"/>
      <c r="R700" s="232"/>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29"/>
      <c r="I701" s="231"/>
      <c r="J701" s="229"/>
      <c r="K701" s="232"/>
      <c r="L701" s="229"/>
      <c r="M701" s="229"/>
      <c r="N701" s="229"/>
      <c r="O701" s="229"/>
      <c r="P701" s="229"/>
      <c r="Q701" s="232"/>
      <c r="R701" s="232"/>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29"/>
      <c r="I702" s="231"/>
      <c r="J702" s="229"/>
      <c r="K702" s="232"/>
      <c r="L702" s="229"/>
      <c r="M702" s="229"/>
      <c r="N702" s="229"/>
      <c r="O702" s="229"/>
      <c r="P702" s="229"/>
      <c r="Q702" s="232"/>
      <c r="R702" s="232"/>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29"/>
      <c r="I703" s="231"/>
      <c r="J703" s="229"/>
      <c r="K703" s="232"/>
      <c r="L703" s="229"/>
      <c r="M703" s="229"/>
      <c r="N703" s="229"/>
      <c r="O703" s="229"/>
      <c r="P703" s="229"/>
      <c r="Q703" s="232"/>
      <c r="R703" s="232"/>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29"/>
      <c r="I704" s="231"/>
      <c r="J704" s="229"/>
      <c r="K704" s="232"/>
      <c r="L704" s="229"/>
      <c r="M704" s="229"/>
      <c r="N704" s="229"/>
      <c r="O704" s="229"/>
      <c r="P704" s="229"/>
      <c r="Q704" s="232"/>
      <c r="R704" s="232"/>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29"/>
      <c r="I705" s="231"/>
      <c r="J705" s="229"/>
      <c r="K705" s="232"/>
      <c r="L705" s="229"/>
      <c r="M705" s="229"/>
      <c r="N705" s="229"/>
      <c r="O705" s="229"/>
      <c r="P705" s="229"/>
      <c r="Q705" s="232"/>
      <c r="R705" s="232"/>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29"/>
      <c r="I706" s="231"/>
      <c r="J706" s="229"/>
      <c r="K706" s="232"/>
      <c r="L706" s="229"/>
      <c r="M706" s="229"/>
      <c r="N706" s="229"/>
      <c r="O706" s="229"/>
      <c r="P706" s="229"/>
      <c r="Q706" s="232"/>
      <c r="R706" s="232"/>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29"/>
      <c r="I707" s="231"/>
      <c r="J707" s="229"/>
      <c r="K707" s="232"/>
      <c r="L707" s="229"/>
      <c r="M707" s="229"/>
      <c r="N707" s="229"/>
      <c r="O707" s="229"/>
      <c r="P707" s="229"/>
      <c r="Q707" s="232"/>
      <c r="R707" s="232"/>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29"/>
      <c r="I708" s="231"/>
      <c r="J708" s="229"/>
      <c r="K708" s="232"/>
      <c r="L708" s="229"/>
      <c r="M708" s="229"/>
      <c r="N708" s="229"/>
      <c r="O708" s="229"/>
      <c r="P708" s="229"/>
      <c r="Q708" s="232"/>
      <c r="R708" s="232"/>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29"/>
      <c r="I709" s="231"/>
      <c r="J709" s="229"/>
      <c r="K709" s="232"/>
      <c r="L709" s="229"/>
      <c r="M709" s="229"/>
      <c r="N709" s="229"/>
      <c r="O709" s="229"/>
      <c r="P709" s="229"/>
      <c r="Q709" s="232"/>
      <c r="R709" s="232"/>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29"/>
      <c r="I710" s="231"/>
      <c r="J710" s="229"/>
      <c r="K710" s="232"/>
      <c r="L710" s="229"/>
      <c r="M710" s="229"/>
      <c r="N710" s="229"/>
      <c r="O710" s="229"/>
      <c r="P710" s="229"/>
      <c r="Q710" s="232"/>
      <c r="R710" s="232"/>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29"/>
      <c r="I711" s="231"/>
      <c r="J711" s="229"/>
      <c r="K711" s="232"/>
      <c r="L711" s="229"/>
      <c r="M711" s="229"/>
      <c r="N711" s="229"/>
      <c r="O711" s="229"/>
      <c r="P711" s="229"/>
      <c r="Q711" s="232"/>
      <c r="R711" s="232"/>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29"/>
      <c r="I712" s="231"/>
      <c r="J712" s="229"/>
      <c r="K712" s="232"/>
      <c r="L712" s="229"/>
      <c r="M712" s="229"/>
      <c r="N712" s="229"/>
      <c r="O712" s="229"/>
      <c r="P712" s="229"/>
      <c r="Q712" s="232"/>
      <c r="R712" s="232"/>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29"/>
      <c r="I713" s="231"/>
      <c r="J713" s="229"/>
      <c r="K713" s="232"/>
      <c r="L713" s="229"/>
      <c r="M713" s="229"/>
      <c r="N713" s="229"/>
      <c r="O713" s="229"/>
      <c r="P713" s="229"/>
      <c r="Q713" s="232"/>
      <c r="R713" s="232"/>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29"/>
      <c r="I714" s="231"/>
      <c r="J714" s="229"/>
      <c r="K714" s="232"/>
      <c r="L714" s="229"/>
      <c r="M714" s="229"/>
      <c r="N714" s="229"/>
      <c r="O714" s="229"/>
      <c r="P714" s="229"/>
      <c r="Q714" s="232"/>
      <c r="R714" s="232"/>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29"/>
      <c r="I715" s="231"/>
      <c r="J715" s="229"/>
      <c r="K715" s="232"/>
      <c r="L715" s="229"/>
      <c r="M715" s="229"/>
      <c r="N715" s="229"/>
      <c r="O715" s="229"/>
      <c r="P715" s="229"/>
      <c r="Q715" s="232"/>
      <c r="R715" s="232"/>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29"/>
      <c r="I716" s="231"/>
      <c r="J716" s="229"/>
      <c r="K716" s="232"/>
      <c r="L716" s="229"/>
      <c r="M716" s="229"/>
      <c r="N716" s="229"/>
      <c r="O716" s="229"/>
      <c r="P716" s="229"/>
      <c r="Q716" s="232"/>
      <c r="R716" s="232"/>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29"/>
      <c r="I717" s="231"/>
      <c r="J717" s="229"/>
      <c r="K717" s="232"/>
      <c r="L717" s="229"/>
      <c r="M717" s="229"/>
      <c r="N717" s="229"/>
      <c r="O717" s="229"/>
      <c r="P717" s="229"/>
      <c r="Q717" s="232"/>
      <c r="R717" s="232"/>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29"/>
      <c r="I718" s="231"/>
      <c r="J718" s="229"/>
      <c r="K718" s="232"/>
      <c r="L718" s="229"/>
      <c r="M718" s="229"/>
      <c r="N718" s="229"/>
      <c r="O718" s="229"/>
      <c r="P718" s="229"/>
      <c r="Q718" s="232"/>
      <c r="R718" s="232"/>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29"/>
      <c r="I719" s="231"/>
      <c r="J719" s="229"/>
      <c r="K719" s="232"/>
      <c r="L719" s="229"/>
      <c r="M719" s="229"/>
      <c r="N719" s="229"/>
      <c r="O719" s="229"/>
      <c r="P719" s="229"/>
      <c r="Q719" s="232"/>
      <c r="R719" s="232"/>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29"/>
      <c r="I720" s="231"/>
      <c r="J720" s="229"/>
      <c r="K720" s="232"/>
      <c r="L720" s="229"/>
      <c r="M720" s="229"/>
      <c r="N720" s="229"/>
      <c r="O720" s="229"/>
      <c r="P720" s="229"/>
      <c r="Q720" s="232"/>
      <c r="R720" s="232"/>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29"/>
      <c r="I721" s="231"/>
      <c r="J721" s="229"/>
      <c r="K721" s="232"/>
      <c r="L721" s="229"/>
      <c r="M721" s="229"/>
      <c r="N721" s="229"/>
      <c r="O721" s="229"/>
      <c r="P721" s="229"/>
      <c r="Q721" s="232"/>
      <c r="R721" s="232"/>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29"/>
      <c r="I722" s="231"/>
      <c r="J722" s="229"/>
      <c r="K722" s="232"/>
      <c r="L722" s="229"/>
      <c r="M722" s="229"/>
      <c r="N722" s="229"/>
      <c r="O722" s="229"/>
      <c r="P722" s="229"/>
      <c r="Q722" s="232"/>
      <c r="R722" s="232"/>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29"/>
      <c r="I723" s="231"/>
      <c r="J723" s="229"/>
      <c r="K723" s="232"/>
      <c r="L723" s="229"/>
      <c r="M723" s="229"/>
      <c r="N723" s="229"/>
      <c r="O723" s="229"/>
      <c r="P723" s="229"/>
      <c r="Q723" s="232"/>
      <c r="R723" s="232"/>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29"/>
      <c r="I724" s="231"/>
      <c r="J724" s="229"/>
      <c r="K724" s="232"/>
      <c r="L724" s="229"/>
      <c r="M724" s="229"/>
      <c r="N724" s="229"/>
      <c r="O724" s="229"/>
      <c r="P724" s="229"/>
      <c r="Q724" s="232"/>
      <c r="R724" s="232"/>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29"/>
      <c r="I725" s="231"/>
      <c r="J725" s="229"/>
      <c r="K725" s="232"/>
      <c r="L725" s="229"/>
      <c r="M725" s="229"/>
      <c r="N725" s="229"/>
      <c r="O725" s="229"/>
      <c r="P725" s="229"/>
      <c r="Q725" s="232"/>
      <c r="R725" s="232"/>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29"/>
      <c r="I726" s="231"/>
      <c r="J726" s="229"/>
      <c r="K726" s="232"/>
      <c r="L726" s="229"/>
      <c r="M726" s="229"/>
      <c r="N726" s="229"/>
      <c r="O726" s="229"/>
      <c r="P726" s="229"/>
      <c r="Q726" s="232"/>
      <c r="R726" s="232"/>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29"/>
      <c r="I727" s="231"/>
      <c r="J727" s="229"/>
      <c r="K727" s="232"/>
      <c r="L727" s="229"/>
      <c r="M727" s="229"/>
      <c r="N727" s="229"/>
      <c r="O727" s="229"/>
      <c r="P727" s="229"/>
      <c r="Q727" s="232"/>
      <c r="R727" s="232"/>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29"/>
      <c r="I728" s="231"/>
      <c r="J728" s="229"/>
      <c r="K728" s="232"/>
      <c r="L728" s="229"/>
      <c r="M728" s="229"/>
      <c r="N728" s="229"/>
      <c r="O728" s="229"/>
      <c r="P728" s="229"/>
      <c r="Q728" s="232"/>
      <c r="R728" s="232"/>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29"/>
      <c r="I729" s="231"/>
      <c r="J729" s="229"/>
      <c r="K729" s="232"/>
      <c r="L729" s="229"/>
      <c r="M729" s="229"/>
      <c r="N729" s="229"/>
      <c r="O729" s="229"/>
      <c r="P729" s="229"/>
      <c r="Q729" s="232"/>
      <c r="R729" s="232"/>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29"/>
      <c r="I730" s="231"/>
      <c r="J730" s="229"/>
      <c r="K730" s="232"/>
      <c r="L730" s="229"/>
      <c r="M730" s="229"/>
      <c r="N730" s="229"/>
      <c r="O730" s="229"/>
      <c r="P730" s="229"/>
      <c r="Q730" s="232"/>
      <c r="R730" s="232"/>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29"/>
      <c r="I731" s="231"/>
      <c r="J731" s="229"/>
      <c r="K731" s="232"/>
      <c r="L731" s="229"/>
      <c r="M731" s="229"/>
      <c r="N731" s="229"/>
      <c r="O731" s="229"/>
      <c r="P731" s="229"/>
      <c r="Q731" s="232"/>
      <c r="R731" s="232"/>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29"/>
      <c r="I732" s="231"/>
      <c r="J732" s="229"/>
      <c r="K732" s="232"/>
      <c r="L732" s="229"/>
      <c r="M732" s="229"/>
      <c r="N732" s="229"/>
      <c r="O732" s="229"/>
      <c r="P732" s="229"/>
      <c r="Q732" s="232"/>
      <c r="R732" s="232"/>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29"/>
      <c r="I733" s="231"/>
      <c r="J733" s="229"/>
      <c r="K733" s="232"/>
      <c r="L733" s="229"/>
      <c r="M733" s="229"/>
      <c r="N733" s="229"/>
      <c r="O733" s="229"/>
      <c r="P733" s="229"/>
      <c r="Q733" s="232"/>
      <c r="R733" s="232"/>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29"/>
      <c r="I734" s="231"/>
      <c r="J734" s="229"/>
      <c r="K734" s="232"/>
      <c r="L734" s="229"/>
      <c r="M734" s="229"/>
      <c r="N734" s="229"/>
      <c r="O734" s="229"/>
      <c r="P734" s="229"/>
      <c r="Q734" s="232"/>
      <c r="R734" s="232"/>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29"/>
      <c r="I735" s="231"/>
      <c r="J735" s="229"/>
      <c r="K735" s="232"/>
      <c r="L735" s="229"/>
      <c r="M735" s="229"/>
      <c r="N735" s="229"/>
      <c r="O735" s="229"/>
      <c r="P735" s="229"/>
      <c r="Q735" s="232"/>
      <c r="R735" s="232"/>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29"/>
      <c r="I736" s="231"/>
      <c r="J736" s="229"/>
      <c r="K736" s="232"/>
      <c r="L736" s="229"/>
      <c r="M736" s="229"/>
      <c r="N736" s="229"/>
      <c r="O736" s="229"/>
      <c r="P736" s="229"/>
      <c r="Q736" s="232"/>
      <c r="R736" s="232"/>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29"/>
      <c r="I737" s="231"/>
      <c r="J737" s="229"/>
      <c r="K737" s="232"/>
      <c r="L737" s="229"/>
      <c r="M737" s="229"/>
      <c r="N737" s="229"/>
      <c r="O737" s="229"/>
      <c r="P737" s="229"/>
      <c r="Q737" s="232"/>
      <c r="R737" s="232"/>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29"/>
      <c r="I738" s="231"/>
      <c r="J738" s="229"/>
      <c r="K738" s="232"/>
      <c r="L738" s="229"/>
      <c r="M738" s="229"/>
      <c r="N738" s="229"/>
      <c r="O738" s="229"/>
      <c r="P738" s="229"/>
      <c r="Q738" s="232"/>
      <c r="R738" s="232"/>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29"/>
      <c r="I739" s="231"/>
      <c r="J739" s="229"/>
      <c r="K739" s="232"/>
      <c r="L739" s="229"/>
      <c r="M739" s="229"/>
      <c r="N739" s="229"/>
      <c r="O739" s="229"/>
      <c r="P739" s="229"/>
      <c r="Q739" s="232"/>
      <c r="R739" s="232"/>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29"/>
      <c r="I740" s="231"/>
      <c r="J740" s="229"/>
      <c r="K740" s="232"/>
      <c r="L740" s="229"/>
      <c r="M740" s="229"/>
      <c r="N740" s="229"/>
      <c r="O740" s="229"/>
      <c r="P740" s="229"/>
      <c r="Q740" s="232"/>
      <c r="R740" s="232"/>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29"/>
      <c r="I741" s="231"/>
      <c r="J741" s="229"/>
      <c r="K741" s="232"/>
      <c r="L741" s="229"/>
      <c r="M741" s="229"/>
      <c r="N741" s="229"/>
      <c r="O741" s="229"/>
      <c r="P741" s="229"/>
      <c r="Q741" s="232"/>
      <c r="R741" s="232"/>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29"/>
      <c r="I742" s="231"/>
      <c r="J742" s="229"/>
      <c r="K742" s="232"/>
      <c r="L742" s="229"/>
      <c r="M742" s="229"/>
      <c r="N742" s="229"/>
      <c r="O742" s="229"/>
      <c r="P742" s="229"/>
      <c r="Q742" s="232"/>
      <c r="R742" s="232"/>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29"/>
      <c r="I743" s="231"/>
      <c r="J743" s="229"/>
      <c r="K743" s="232"/>
      <c r="L743" s="229"/>
      <c r="M743" s="229"/>
      <c r="N743" s="229"/>
      <c r="O743" s="229"/>
      <c r="P743" s="229"/>
      <c r="Q743" s="232"/>
      <c r="R743" s="232"/>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29"/>
      <c r="I744" s="231"/>
      <c r="J744" s="229"/>
      <c r="K744" s="232"/>
      <c r="L744" s="229"/>
      <c r="M744" s="229"/>
      <c r="N744" s="229"/>
      <c r="O744" s="229"/>
      <c r="P744" s="229"/>
      <c r="Q744" s="232"/>
      <c r="R744" s="232"/>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29"/>
      <c r="I745" s="231"/>
      <c r="J745" s="229"/>
      <c r="K745" s="232"/>
      <c r="L745" s="229"/>
      <c r="M745" s="229"/>
      <c r="N745" s="229"/>
      <c r="O745" s="229"/>
      <c r="P745" s="229"/>
      <c r="Q745" s="232"/>
      <c r="R745" s="232"/>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29"/>
      <c r="I746" s="231"/>
      <c r="J746" s="229"/>
      <c r="K746" s="232"/>
      <c r="L746" s="229"/>
      <c r="M746" s="229"/>
      <c r="N746" s="229"/>
      <c r="O746" s="229"/>
      <c r="P746" s="229"/>
      <c r="Q746" s="232"/>
      <c r="R746" s="232"/>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29"/>
      <c r="I747" s="231"/>
      <c r="J747" s="229"/>
      <c r="K747" s="232"/>
      <c r="L747" s="229"/>
      <c r="M747" s="229"/>
      <c r="N747" s="229"/>
      <c r="O747" s="229"/>
      <c r="P747" s="229"/>
      <c r="Q747" s="232"/>
      <c r="R747" s="232"/>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29"/>
      <c r="I748" s="231"/>
      <c r="J748" s="229"/>
      <c r="K748" s="232"/>
      <c r="L748" s="229"/>
      <c r="M748" s="229"/>
      <c r="N748" s="229"/>
      <c r="O748" s="229"/>
      <c r="P748" s="229"/>
      <c r="Q748" s="232"/>
      <c r="R748" s="232"/>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29"/>
      <c r="I749" s="231"/>
      <c r="J749" s="229"/>
      <c r="K749" s="232"/>
      <c r="L749" s="229"/>
      <c r="M749" s="229"/>
      <c r="N749" s="229"/>
      <c r="O749" s="229"/>
      <c r="P749" s="229"/>
      <c r="Q749" s="232"/>
      <c r="R749" s="232"/>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29"/>
      <c r="I750" s="231"/>
      <c r="J750" s="229"/>
      <c r="K750" s="232"/>
      <c r="L750" s="229"/>
      <c r="M750" s="229"/>
      <c r="N750" s="229"/>
      <c r="O750" s="229"/>
      <c r="P750" s="229"/>
      <c r="Q750" s="232"/>
      <c r="R750" s="232"/>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29"/>
      <c r="I751" s="231"/>
      <c r="J751" s="229"/>
      <c r="K751" s="232"/>
      <c r="L751" s="229"/>
      <c r="M751" s="229"/>
      <c r="N751" s="229"/>
      <c r="O751" s="229"/>
      <c r="P751" s="229"/>
      <c r="Q751" s="232"/>
      <c r="R751" s="232"/>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29"/>
      <c r="I752" s="231"/>
      <c r="J752" s="229"/>
      <c r="K752" s="232"/>
      <c r="L752" s="229"/>
      <c r="M752" s="229"/>
      <c r="N752" s="229"/>
      <c r="O752" s="229"/>
      <c r="P752" s="229"/>
      <c r="Q752" s="232"/>
      <c r="R752" s="232"/>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29"/>
      <c r="I753" s="231"/>
      <c r="J753" s="229"/>
      <c r="K753" s="232"/>
      <c r="L753" s="229"/>
      <c r="M753" s="229"/>
      <c r="N753" s="229"/>
      <c r="O753" s="229"/>
      <c r="P753" s="229"/>
      <c r="Q753" s="232"/>
      <c r="R753" s="232"/>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29"/>
      <c r="I754" s="231"/>
      <c r="J754" s="229"/>
      <c r="K754" s="232"/>
      <c r="L754" s="229"/>
      <c r="M754" s="229"/>
      <c r="N754" s="229"/>
      <c r="O754" s="229"/>
      <c r="P754" s="229"/>
      <c r="Q754" s="232"/>
      <c r="R754" s="232"/>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29"/>
      <c r="I755" s="231"/>
      <c r="J755" s="229"/>
      <c r="K755" s="232"/>
      <c r="L755" s="229"/>
      <c r="M755" s="229"/>
      <c r="N755" s="229"/>
      <c r="O755" s="229"/>
      <c r="P755" s="229"/>
      <c r="Q755" s="232"/>
      <c r="R755" s="232"/>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29"/>
      <c r="I756" s="231"/>
      <c r="J756" s="229"/>
      <c r="K756" s="232"/>
      <c r="L756" s="229"/>
      <c r="M756" s="229"/>
      <c r="N756" s="229"/>
      <c r="O756" s="229"/>
      <c r="P756" s="229"/>
      <c r="Q756" s="232"/>
      <c r="R756" s="232"/>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29"/>
      <c r="I757" s="231"/>
      <c r="J757" s="229"/>
      <c r="K757" s="232"/>
      <c r="L757" s="229"/>
      <c r="M757" s="229"/>
      <c r="N757" s="229"/>
      <c r="O757" s="229"/>
      <c r="P757" s="229"/>
      <c r="Q757" s="232"/>
      <c r="R757" s="232"/>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29"/>
      <c r="I758" s="231"/>
      <c r="J758" s="229"/>
      <c r="K758" s="232"/>
      <c r="L758" s="229"/>
      <c r="M758" s="229"/>
      <c r="N758" s="229"/>
      <c r="O758" s="229"/>
      <c r="P758" s="229"/>
      <c r="Q758" s="232"/>
      <c r="R758" s="232"/>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29"/>
      <c r="I759" s="231"/>
      <c r="J759" s="229"/>
      <c r="K759" s="232"/>
      <c r="L759" s="229"/>
      <c r="M759" s="229"/>
      <c r="N759" s="229"/>
      <c r="O759" s="229"/>
      <c r="P759" s="229"/>
      <c r="Q759" s="232"/>
      <c r="R759" s="232"/>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29"/>
      <c r="I760" s="231"/>
      <c r="J760" s="229"/>
      <c r="K760" s="232"/>
      <c r="L760" s="229"/>
      <c r="M760" s="229"/>
      <c r="N760" s="229"/>
      <c r="O760" s="229"/>
      <c r="P760" s="229"/>
      <c r="Q760" s="232"/>
      <c r="R760" s="232"/>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29"/>
      <c r="I761" s="231"/>
      <c r="J761" s="229"/>
      <c r="K761" s="232"/>
      <c r="L761" s="229"/>
      <c r="M761" s="229"/>
      <c r="N761" s="229"/>
      <c r="O761" s="229"/>
      <c r="P761" s="229"/>
      <c r="Q761" s="232"/>
      <c r="R761" s="232"/>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29"/>
      <c r="I762" s="231"/>
      <c r="J762" s="229"/>
      <c r="K762" s="232"/>
      <c r="L762" s="229"/>
      <c r="M762" s="229"/>
      <c r="N762" s="229"/>
      <c r="O762" s="229"/>
      <c r="P762" s="229"/>
      <c r="Q762" s="232"/>
      <c r="R762" s="232"/>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29"/>
      <c r="I763" s="231"/>
      <c r="J763" s="229"/>
      <c r="K763" s="232"/>
      <c r="L763" s="229"/>
      <c r="M763" s="229"/>
      <c r="N763" s="229"/>
      <c r="O763" s="229"/>
      <c r="P763" s="229"/>
      <c r="Q763" s="232"/>
      <c r="R763" s="232"/>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29"/>
      <c r="I764" s="231"/>
      <c r="J764" s="229"/>
      <c r="K764" s="232"/>
      <c r="L764" s="229"/>
      <c r="M764" s="229"/>
      <c r="N764" s="229"/>
      <c r="O764" s="229"/>
      <c r="P764" s="229"/>
      <c r="Q764" s="232"/>
      <c r="R764" s="232"/>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29"/>
      <c r="I765" s="231"/>
      <c r="J765" s="229"/>
      <c r="K765" s="232"/>
      <c r="L765" s="229"/>
      <c r="M765" s="229"/>
      <c r="N765" s="229"/>
      <c r="O765" s="229"/>
      <c r="P765" s="229"/>
      <c r="Q765" s="232"/>
      <c r="R765" s="232"/>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29"/>
      <c r="I766" s="231"/>
      <c r="J766" s="229"/>
      <c r="K766" s="232"/>
      <c r="L766" s="229"/>
      <c r="M766" s="229"/>
      <c r="N766" s="229"/>
      <c r="O766" s="229"/>
      <c r="P766" s="229"/>
      <c r="Q766" s="232"/>
      <c r="R766" s="232"/>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29"/>
      <c r="I767" s="231"/>
      <c r="J767" s="229"/>
      <c r="K767" s="232"/>
      <c r="L767" s="229"/>
      <c r="M767" s="229"/>
      <c r="N767" s="229"/>
      <c r="O767" s="229"/>
      <c r="P767" s="229"/>
      <c r="Q767" s="232"/>
      <c r="R767" s="232"/>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29"/>
      <c r="I768" s="231"/>
      <c r="J768" s="229"/>
      <c r="K768" s="232"/>
      <c r="L768" s="229"/>
      <c r="M768" s="229"/>
      <c r="N768" s="229"/>
      <c r="O768" s="229"/>
      <c r="P768" s="229"/>
      <c r="Q768" s="232"/>
      <c r="R768" s="232"/>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29"/>
      <c r="I769" s="231"/>
      <c r="J769" s="229"/>
      <c r="K769" s="232"/>
      <c r="L769" s="229"/>
      <c r="M769" s="229"/>
      <c r="N769" s="229"/>
      <c r="O769" s="229"/>
      <c r="P769" s="229"/>
      <c r="Q769" s="232"/>
      <c r="R769" s="232"/>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29"/>
      <c r="I770" s="231"/>
      <c r="J770" s="229"/>
      <c r="K770" s="232"/>
      <c r="L770" s="229"/>
      <c r="M770" s="229"/>
      <c r="N770" s="229"/>
      <c r="O770" s="229"/>
      <c r="P770" s="229"/>
      <c r="Q770" s="232"/>
      <c r="R770" s="232"/>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29"/>
      <c r="I771" s="231"/>
      <c r="J771" s="229"/>
      <c r="K771" s="232"/>
      <c r="L771" s="229"/>
      <c r="M771" s="229"/>
      <c r="N771" s="229"/>
      <c r="O771" s="229"/>
      <c r="P771" s="229"/>
      <c r="Q771" s="232"/>
      <c r="R771" s="232"/>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29"/>
      <c r="I772" s="231"/>
      <c r="J772" s="229"/>
      <c r="K772" s="232"/>
      <c r="L772" s="229"/>
      <c r="M772" s="229"/>
      <c r="N772" s="229"/>
      <c r="O772" s="229"/>
      <c r="P772" s="229"/>
      <c r="Q772" s="232"/>
      <c r="R772" s="232"/>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29"/>
      <c r="I773" s="231"/>
      <c r="J773" s="229"/>
      <c r="K773" s="232"/>
      <c r="L773" s="229"/>
      <c r="M773" s="229"/>
      <c r="N773" s="229"/>
      <c r="O773" s="229"/>
      <c r="P773" s="229"/>
      <c r="Q773" s="232"/>
      <c r="R773" s="232"/>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29"/>
      <c r="I774" s="231"/>
      <c r="J774" s="229"/>
      <c r="K774" s="232"/>
      <c r="L774" s="229"/>
      <c r="M774" s="229"/>
      <c r="N774" s="229"/>
      <c r="O774" s="229"/>
      <c r="P774" s="229"/>
      <c r="Q774" s="232"/>
      <c r="R774" s="232"/>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29"/>
      <c r="I775" s="231"/>
      <c r="J775" s="229"/>
      <c r="K775" s="232"/>
      <c r="L775" s="229"/>
      <c r="M775" s="229"/>
      <c r="N775" s="229"/>
      <c r="O775" s="229"/>
      <c r="P775" s="229"/>
      <c r="Q775" s="232"/>
      <c r="R775" s="232"/>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29"/>
      <c r="I776" s="231"/>
      <c r="J776" s="229"/>
      <c r="K776" s="232"/>
      <c r="L776" s="229"/>
      <c r="M776" s="229"/>
      <c r="N776" s="229"/>
      <c r="O776" s="229"/>
      <c r="P776" s="229"/>
      <c r="Q776" s="232"/>
      <c r="R776" s="232"/>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29"/>
      <c r="I777" s="231"/>
      <c r="J777" s="229"/>
      <c r="K777" s="232"/>
      <c r="L777" s="229"/>
      <c r="M777" s="229"/>
      <c r="N777" s="229"/>
      <c r="O777" s="229"/>
      <c r="P777" s="229"/>
      <c r="Q777" s="232"/>
      <c r="R777" s="232"/>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29"/>
      <c r="I778" s="231"/>
      <c r="J778" s="229"/>
      <c r="K778" s="232"/>
      <c r="L778" s="229"/>
      <c r="M778" s="229"/>
      <c r="N778" s="229"/>
      <c r="O778" s="229"/>
      <c r="P778" s="229"/>
      <c r="Q778" s="232"/>
      <c r="R778" s="232"/>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29"/>
      <c r="I779" s="231"/>
      <c r="J779" s="229"/>
      <c r="K779" s="232"/>
      <c r="L779" s="229"/>
      <c r="M779" s="229"/>
      <c r="N779" s="229"/>
      <c r="O779" s="229"/>
      <c r="P779" s="229"/>
      <c r="Q779" s="232"/>
      <c r="R779" s="232"/>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29"/>
      <c r="I780" s="231"/>
      <c r="J780" s="229"/>
      <c r="K780" s="232"/>
      <c r="L780" s="229"/>
      <c r="M780" s="229"/>
      <c r="N780" s="229"/>
      <c r="O780" s="229"/>
      <c r="P780" s="229"/>
      <c r="Q780" s="232"/>
      <c r="R780" s="232"/>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29"/>
      <c r="I781" s="231"/>
      <c r="J781" s="229"/>
      <c r="K781" s="232"/>
      <c r="L781" s="229"/>
      <c r="M781" s="229"/>
      <c r="N781" s="229"/>
      <c r="O781" s="229"/>
      <c r="P781" s="229"/>
      <c r="Q781" s="232"/>
      <c r="R781" s="232"/>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29"/>
      <c r="I782" s="231"/>
      <c r="J782" s="229"/>
      <c r="K782" s="232"/>
      <c r="L782" s="229"/>
      <c r="M782" s="229"/>
      <c r="N782" s="229"/>
      <c r="O782" s="229"/>
      <c r="P782" s="229"/>
      <c r="Q782" s="232"/>
      <c r="R782" s="232"/>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29"/>
      <c r="I783" s="231"/>
      <c r="J783" s="229"/>
      <c r="K783" s="232"/>
      <c r="L783" s="229"/>
      <c r="M783" s="229"/>
      <c r="N783" s="229"/>
      <c r="O783" s="229"/>
      <c r="P783" s="229"/>
      <c r="Q783" s="232"/>
      <c r="R783" s="232"/>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29"/>
      <c r="I784" s="231"/>
      <c r="J784" s="229"/>
      <c r="K784" s="232"/>
      <c r="L784" s="229"/>
      <c r="M784" s="229"/>
      <c r="N784" s="229"/>
      <c r="O784" s="229"/>
      <c r="P784" s="229"/>
      <c r="Q784" s="232"/>
      <c r="R784" s="232"/>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29"/>
      <c r="I785" s="231"/>
      <c r="J785" s="229"/>
      <c r="K785" s="232"/>
      <c r="L785" s="229"/>
      <c r="M785" s="229"/>
      <c r="N785" s="229"/>
      <c r="O785" s="229"/>
      <c r="P785" s="229"/>
      <c r="Q785" s="232"/>
      <c r="R785" s="232"/>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29"/>
      <c r="I786" s="231"/>
      <c r="J786" s="229"/>
      <c r="K786" s="232"/>
      <c r="L786" s="229"/>
      <c r="M786" s="229"/>
      <c r="N786" s="229"/>
      <c r="O786" s="229"/>
      <c r="P786" s="229"/>
      <c r="Q786" s="232"/>
      <c r="R786" s="232"/>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29"/>
      <c r="I787" s="231"/>
      <c r="J787" s="229"/>
      <c r="K787" s="232"/>
      <c r="L787" s="229"/>
      <c r="M787" s="229"/>
      <c r="N787" s="229"/>
      <c r="O787" s="229"/>
      <c r="P787" s="229"/>
      <c r="Q787" s="232"/>
      <c r="R787" s="232"/>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29"/>
      <c r="I788" s="231"/>
      <c r="J788" s="229"/>
      <c r="K788" s="232"/>
      <c r="L788" s="229"/>
      <c r="M788" s="229"/>
      <c r="N788" s="229"/>
      <c r="O788" s="229"/>
      <c r="P788" s="229"/>
      <c r="Q788" s="232"/>
      <c r="R788" s="232"/>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29"/>
      <c r="I789" s="231"/>
      <c r="J789" s="229"/>
      <c r="K789" s="232"/>
      <c r="L789" s="229"/>
      <c r="M789" s="229"/>
      <c r="N789" s="229"/>
      <c r="O789" s="229"/>
      <c r="P789" s="229"/>
      <c r="Q789" s="232"/>
      <c r="R789" s="232"/>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29"/>
      <c r="I790" s="231"/>
      <c r="J790" s="229"/>
      <c r="K790" s="232"/>
      <c r="L790" s="229"/>
      <c r="M790" s="229"/>
      <c r="N790" s="229"/>
      <c r="O790" s="229"/>
      <c r="P790" s="229"/>
      <c r="Q790" s="232"/>
      <c r="R790" s="232"/>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29"/>
      <c r="I791" s="231"/>
      <c r="J791" s="229"/>
      <c r="K791" s="232"/>
      <c r="L791" s="229"/>
      <c r="M791" s="229"/>
      <c r="N791" s="229"/>
      <c r="O791" s="229"/>
      <c r="P791" s="229"/>
      <c r="Q791" s="232"/>
      <c r="R791" s="232"/>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29"/>
      <c r="I792" s="231"/>
      <c r="J792" s="229"/>
      <c r="K792" s="232"/>
      <c r="L792" s="229"/>
      <c r="M792" s="229"/>
      <c r="N792" s="229"/>
      <c r="O792" s="229"/>
      <c r="P792" s="229"/>
      <c r="Q792" s="232"/>
      <c r="R792" s="232"/>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29"/>
      <c r="I793" s="231"/>
      <c r="J793" s="229"/>
      <c r="K793" s="232"/>
      <c r="L793" s="229"/>
      <c r="M793" s="229"/>
      <c r="N793" s="229"/>
      <c r="O793" s="229"/>
      <c r="P793" s="229"/>
      <c r="Q793" s="232"/>
      <c r="R793" s="232"/>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29"/>
      <c r="I794" s="231"/>
      <c r="J794" s="229"/>
      <c r="K794" s="232"/>
      <c r="L794" s="229"/>
      <c r="M794" s="229"/>
      <c r="N794" s="229"/>
      <c r="O794" s="229"/>
      <c r="P794" s="229"/>
      <c r="Q794" s="232"/>
      <c r="R794" s="232"/>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29"/>
      <c r="I795" s="231"/>
      <c r="J795" s="229"/>
      <c r="K795" s="232"/>
      <c r="L795" s="229"/>
      <c r="M795" s="229"/>
      <c r="N795" s="229"/>
      <c r="O795" s="229"/>
      <c r="P795" s="229"/>
      <c r="Q795" s="232"/>
      <c r="R795" s="232"/>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29"/>
      <c r="I796" s="231"/>
      <c r="J796" s="229"/>
      <c r="K796" s="232"/>
      <c r="L796" s="229"/>
      <c r="M796" s="229"/>
      <c r="N796" s="229"/>
      <c r="O796" s="229"/>
      <c r="P796" s="229"/>
      <c r="Q796" s="232"/>
      <c r="R796" s="232"/>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29"/>
      <c r="I797" s="231"/>
      <c r="J797" s="229"/>
      <c r="K797" s="232"/>
      <c r="L797" s="229"/>
      <c r="M797" s="229"/>
      <c r="N797" s="229"/>
      <c r="O797" s="229"/>
      <c r="P797" s="229"/>
      <c r="Q797" s="232"/>
      <c r="R797" s="232"/>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29"/>
      <c r="I798" s="231"/>
      <c r="J798" s="229"/>
      <c r="K798" s="232"/>
      <c r="L798" s="229"/>
      <c r="M798" s="229"/>
      <c r="N798" s="229"/>
      <c r="O798" s="229"/>
      <c r="P798" s="229"/>
      <c r="Q798" s="232"/>
      <c r="R798" s="232"/>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29"/>
      <c r="I799" s="231"/>
      <c r="J799" s="229"/>
      <c r="K799" s="232"/>
      <c r="L799" s="229"/>
      <c r="M799" s="229"/>
      <c r="N799" s="229"/>
      <c r="O799" s="229"/>
      <c r="P799" s="229"/>
      <c r="Q799" s="232"/>
      <c r="R799" s="232"/>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29"/>
      <c r="I800" s="231"/>
      <c r="J800" s="229"/>
      <c r="K800" s="232"/>
      <c r="L800" s="229"/>
      <c r="M800" s="229"/>
      <c r="N800" s="229"/>
      <c r="O800" s="229"/>
      <c r="P800" s="229"/>
      <c r="Q800" s="232"/>
      <c r="R800" s="232"/>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29"/>
      <c r="I801" s="231"/>
      <c r="J801" s="229"/>
      <c r="K801" s="232"/>
      <c r="L801" s="229"/>
      <c r="M801" s="229"/>
      <c r="N801" s="229"/>
      <c r="O801" s="229"/>
      <c r="P801" s="229"/>
      <c r="Q801" s="232"/>
      <c r="R801" s="232"/>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29"/>
      <c r="I802" s="231"/>
      <c r="J802" s="229"/>
      <c r="K802" s="232"/>
      <c r="L802" s="229"/>
      <c r="M802" s="229"/>
      <c r="N802" s="229"/>
      <c r="O802" s="229"/>
      <c r="P802" s="229"/>
      <c r="Q802" s="232"/>
      <c r="R802" s="232"/>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29"/>
      <c r="I803" s="231"/>
      <c r="J803" s="229"/>
      <c r="K803" s="232"/>
      <c r="L803" s="229"/>
      <c r="M803" s="229"/>
      <c r="N803" s="229"/>
      <c r="O803" s="229"/>
      <c r="P803" s="229"/>
      <c r="Q803" s="232"/>
      <c r="R803" s="232"/>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29"/>
      <c r="I804" s="231"/>
      <c r="J804" s="229"/>
      <c r="K804" s="232"/>
      <c r="L804" s="229"/>
      <c r="M804" s="229"/>
      <c r="N804" s="229"/>
      <c r="O804" s="229"/>
      <c r="P804" s="229"/>
      <c r="Q804" s="232"/>
      <c r="R804" s="232"/>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29"/>
      <c r="I805" s="231"/>
      <c r="J805" s="229"/>
      <c r="K805" s="232"/>
      <c r="L805" s="229"/>
      <c r="M805" s="229"/>
      <c r="N805" s="229"/>
      <c r="O805" s="229"/>
      <c r="P805" s="229"/>
      <c r="Q805" s="232"/>
      <c r="R805" s="232"/>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29"/>
      <c r="I806" s="231"/>
      <c r="J806" s="229"/>
      <c r="K806" s="232"/>
      <c r="L806" s="229"/>
      <c r="M806" s="229"/>
      <c r="N806" s="229"/>
      <c r="O806" s="229"/>
      <c r="P806" s="229"/>
      <c r="Q806" s="232"/>
      <c r="R806" s="232"/>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29"/>
      <c r="I807" s="231"/>
      <c r="J807" s="229"/>
      <c r="K807" s="232"/>
      <c r="L807" s="229"/>
      <c r="M807" s="229"/>
      <c r="N807" s="229"/>
      <c r="O807" s="229"/>
      <c r="P807" s="229"/>
      <c r="Q807" s="232"/>
      <c r="R807" s="232"/>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29"/>
      <c r="I808" s="231"/>
      <c r="J808" s="229"/>
      <c r="K808" s="232"/>
      <c r="L808" s="229"/>
      <c r="M808" s="229"/>
      <c r="N808" s="229"/>
      <c r="O808" s="229"/>
      <c r="P808" s="229"/>
      <c r="Q808" s="232"/>
      <c r="R808" s="232"/>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29"/>
      <c r="I809" s="231"/>
      <c r="J809" s="229"/>
      <c r="K809" s="232"/>
      <c r="L809" s="229"/>
      <c r="M809" s="229"/>
      <c r="N809" s="229"/>
      <c r="O809" s="229"/>
      <c r="P809" s="229"/>
      <c r="Q809" s="232"/>
      <c r="R809" s="232"/>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29"/>
      <c r="I810" s="231"/>
      <c r="J810" s="229"/>
      <c r="K810" s="232"/>
      <c r="L810" s="229"/>
      <c r="M810" s="229"/>
      <c r="N810" s="229"/>
      <c r="O810" s="229"/>
      <c r="P810" s="229"/>
      <c r="Q810" s="232"/>
      <c r="R810" s="232"/>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29"/>
      <c r="I811" s="231"/>
      <c r="J811" s="229"/>
      <c r="K811" s="232"/>
      <c r="L811" s="229"/>
      <c r="M811" s="229"/>
      <c r="N811" s="229"/>
      <c r="O811" s="229"/>
      <c r="P811" s="229"/>
      <c r="Q811" s="232"/>
      <c r="R811" s="232"/>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29"/>
      <c r="I812" s="231"/>
      <c r="J812" s="229"/>
      <c r="K812" s="232"/>
      <c r="L812" s="229"/>
      <c r="M812" s="229"/>
      <c r="N812" s="229"/>
      <c r="O812" s="229"/>
      <c r="P812" s="229"/>
      <c r="Q812" s="232"/>
      <c r="R812" s="232"/>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29"/>
      <c r="I813" s="231"/>
      <c r="J813" s="229"/>
      <c r="K813" s="232"/>
      <c r="L813" s="229"/>
      <c r="M813" s="229"/>
      <c r="N813" s="229"/>
      <c r="O813" s="229"/>
      <c r="P813" s="229"/>
      <c r="Q813" s="232"/>
      <c r="R813" s="232"/>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29"/>
      <c r="I814" s="231"/>
      <c r="J814" s="229"/>
      <c r="K814" s="232"/>
      <c r="L814" s="229"/>
      <c r="M814" s="229"/>
      <c r="N814" s="229"/>
      <c r="O814" s="229"/>
      <c r="P814" s="229"/>
      <c r="Q814" s="232"/>
      <c r="R814" s="232"/>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29"/>
      <c r="I815" s="231"/>
      <c r="J815" s="229"/>
      <c r="K815" s="232"/>
      <c r="L815" s="229"/>
      <c r="M815" s="229"/>
      <c r="N815" s="229"/>
      <c r="O815" s="229"/>
      <c r="P815" s="229"/>
      <c r="Q815" s="232"/>
      <c r="R815" s="232"/>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29"/>
      <c r="I816" s="231"/>
      <c r="J816" s="229"/>
      <c r="K816" s="232"/>
      <c r="L816" s="229"/>
      <c r="M816" s="229"/>
      <c r="N816" s="229"/>
      <c r="O816" s="229"/>
      <c r="P816" s="229"/>
      <c r="Q816" s="232"/>
      <c r="R816" s="232"/>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29"/>
      <c r="I817" s="231"/>
      <c r="J817" s="229"/>
      <c r="K817" s="232"/>
      <c r="L817" s="229"/>
      <c r="M817" s="229"/>
      <c r="N817" s="229"/>
      <c r="O817" s="229"/>
      <c r="P817" s="229"/>
      <c r="Q817" s="232"/>
      <c r="R817" s="232"/>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29"/>
      <c r="I818" s="231"/>
      <c r="J818" s="229"/>
      <c r="K818" s="232"/>
      <c r="L818" s="229"/>
      <c r="M818" s="229"/>
      <c r="N818" s="229"/>
      <c r="O818" s="229"/>
      <c r="P818" s="229"/>
      <c r="Q818" s="232"/>
      <c r="R818" s="232"/>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29"/>
      <c r="I819" s="231"/>
      <c r="J819" s="229"/>
      <c r="K819" s="232"/>
      <c r="L819" s="229"/>
      <c r="M819" s="229"/>
      <c r="N819" s="229"/>
      <c r="O819" s="229"/>
      <c r="P819" s="229"/>
      <c r="Q819" s="232"/>
      <c r="R819" s="232"/>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29"/>
      <c r="I820" s="231"/>
      <c r="J820" s="229"/>
      <c r="K820" s="232"/>
      <c r="L820" s="229"/>
      <c r="M820" s="229"/>
      <c r="N820" s="229"/>
      <c r="O820" s="229"/>
      <c r="P820" s="229"/>
      <c r="Q820" s="232"/>
      <c r="R820" s="232"/>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29"/>
      <c r="I821" s="231"/>
      <c r="J821" s="229"/>
      <c r="K821" s="232"/>
      <c r="L821" s="229"/>
      <c r="M821" s="229"/>
      <c r="N821" s="229"/>
      <c r="O821" s="229"/>
      <c r="P821" s="229"/>
      <c r="Q821" s="232"/>
      <c r="R821" s="232"/>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29"/>
      <c r="I822" s="231"/>
      <c r="J822" s="229"/>
      <c r="K822" s="232"/>
      <c r="L822" s="229"/>
      <c r="M822" s="229"/>
      <c r="N822" s="229"/>
      <c r="O822" s="229"/>
      <c r="P822" s="229"/>
      <c r="Q822" s="232"/>
      <c r="R822" s="232"/>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29"/>
      <c r="I823" s="231"/>
      <c r="J823" s="229"/>
      <c r="K823" s="232"/>
      <c r="L823" s="229"/>
      <c r="M823" s="229"/>
      <c r="N823" s="229"/>
      <c r="O823" s="229"/>
      <c r="P823" s="229"/>
      <c r="Q823" s="232"/>
      <c r="R823" s="232"/>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29"/>
      <c r="I824" s="231"/>
      <c r="J824" s="229"/>
      <c r="K824" s="232"/>
      <c r="L824" s="229"/>
      <c r="M824" s="229"/>
      <c r="N824" s="229"/>
      <c r="O824" s="229"/>
      <c r="P824" s="229"/>
      <c r="Q824" s="232"/>
      <c r="R824" s="232"/>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29"/>
      <c r="I825" s="231"/>
      <c r="J825" s="229"/>
      <c r="K825" s="232"/>
      <c r="L825" s="229"/>
      <c r="M825" s="229"/>
      <c r="N825" s="229"/>
      <c r="O825" s="229"/>
      <c r="P825" s="229"/>
      <c r="Q825" s="232"/>
      <c r="R825" s="232"/>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29"/>
      <c r="I826" s="231"/>
      <c r="J826" s="229"/>
      <c r="K826" s="232"/>
      <c r="L826" s="229"/>
      <c r="M826" s="229"/>
      <c r="N826" s="229"/>
      <c r="O826" s="229"/>
      <c r="P826" s="229"/>
      <c r="Q826" s="232"/>
      <c r="R826" s="232"/>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29"/>
      <c r="I827" s="231"/>
      <c r="J827" s="229"/>
      <c r="K827" s="232"/>
      <c r="L827" s="229"/>
      <c r="M827" s="229"/>
      <c r="N827" s="229"/>
      <c r="O827" s="229"/>
      <c r="P827" s="229"/>
      <c r="Q827" s="232"/>
      <c r="R827" s="232"/>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29"/>
      <c r="I828" s="231"/>
      <c r="J828" s="229"/>
      <c r="K828" s="232"/>
      <c r="L828" s="229"/>
      <c r="M828" s="229"/>
      <c r="N828" s="229"/>
      <c r="O828" s="229"/>
      <c r="P828" s="229"/>
      <c r="Q828" s="232"/>
      <c r="R828" s="232"/>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29"/>
      <c r="I829" s="231"/>
      <c r="J829" s="229"/>
      <c r="K829" s="232"/>
      <c r="L829" s="229"/>
      <c r="M829" s="229"/>
      <c r="N829" s="229"/>
      <c r="O829" s="229"/>
      <c r="P829" s="229"/>
      <c r="Q829" s="232"/>
      <c r="R829" s="232"/>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29"/>
      <c r="I830" s="231"/>
      <c r="J830" s="229"/>
      <c r="K830" s="232"/>
      <c r="L830" s="229"/>
      <c r="M830" s="229"/>
      <c r="N830" s="229"/>
      <c r="O830" s="229"/>
      <c r="P830" s="229"/>
      <c r="Q830" s="232"/>
      <c r="R830" s="232"/>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29"/>
      <c r="I831" s="231"/>
      <c r="J831" s="229"/>
      <c r="K831" s="232"/>
      <c r="L831" s="229"/>
      <c r="M831" s="229"/>
      <c r="N831" s="229"/>
      <c r="O831" s="229"/>
      <c r="P831" s="229"/>
      <c r="Q831" s="232"/>
      <c r="R831" s="232"/>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29"/>
      <c r="I832" s="231"/>
      <c r="J832" s="229"/>
      <c r="K832" s="232"/>
      <c r="L832" s="229"/>
      <c r="M832" s="229"/>
      <c r="N832" s="229"/>
      <c r="O832" s="229"/>
      <c r="P832" s="229"/>
      <c r="Q832" s="232"/>
      <c r="R832" s="232"/>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29"/>
      <c r="I833" s="231"/>
      <c r="J833" s="229"/>
      <c r="K833" s="232"/>
      <c r="L833" s="229"/>
      <c r="M833" s="229"/>
      <c r="N833" s="229"/>
      <c r="O833" s="229"/>
      <c r="P833" s="229"/>
      <c r="Q833" s="232"/>
      <c r="R833" s="232"/>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29"/>
      <c r="I834" s="231"/>
      <c r="J834" s="229"/>
      <c r="K834" s="232"/>
      <c r="L834" s="229"/>
      <c r="M834" s="229"/>
      <c r="N834" s="229"/>
      <c r="O834" s="229"/>
      <c r="P834" s="229"/>
      <c r="Q834" s="232"/>
      <c r="R834" s="232"/>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29"/>
      <c r="I835" s="231"/>
      <c r="J835" s="229"/>
      <c r="K835" s="232"/>
      <c r="L835" s="229"/>
      <c r="M835" s="229"/>
      <c r="N835" s="229"/>
      <c r="O835" s="229"/>
      <c r="P835" s="229"/>
      <c r="Q835" s="232"/>
      <c r="R835" s="232"/>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29"/>
      <c r="I836" s="231"/>
      <c r="J836" s="229"/>
      <c r="K836" s="232"/>
      <c r="L836" s="229"/>
      <c r="M836" s="229"/>
      <c r="N836" s="229"/>
      <c r="O836" s="229"/>
      <c r="P836" s="229"/>
      <c r="Q836" s="232"/>
      <c r="R836" s="232"/>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29"/>
      <c r="I837" s="231"/>
      <c r="J837" s="229"/>
      <c r="K837" s="232"/>
      <c r="L837" s="229"/>
      <c r="M837" s="229"/>
      <c r="N837" s="229"/>
      <c r="O837" s="229"/>
      <c r="P837" s="229"/>
      <c r="Q837" s="232"/>
      <c r="R837" s="232"/>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29"/>
      <c r="I838" s="231"/>
      <c r="J838" s="229"/>
      <c r="K838" s="232"/>
      <c r="L838" s="229"/>
      <c r="M838" s="229"/>
      <c r="N838" s="229"/>
      <c r="O838" s="229"/>
      <c r="P838" s="229"/>
      <c r="Q838" s="232"/>
      <c r="R838" s="232"/>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29"/>
      <c r="I839" s="231"/>
      <c r="J839" s="229"/>
      <c r="K839" s="232"/>
      <c r="L839" s="229"/>
      <c r="M839" s="229"/>
      <c r="N839" s="229"/>
      <c r="O839" s="229"/>
      <c r="P839" s="229"/>
      <c r="Q839" s="232"/>
      <c r="R839" s="232"/>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29"/>
      <c r="I840" s="231"/>
      <c r="J840" s="229"/>
      <c r="K840" s="232"/>
      <c r="L840" s="229"/>
      <c r="M840" s="229"/>
      <c r="N840" s="229"/>
      <c r="O840" s="229"/>
      <c r="P840" s="229"/>
      <c r="Q840" s="232"/>
      <c r="R840" s="232"/>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29"/>
      <c r="I841" s="231"/>
      <c r="J841" s="229"/>
      <c r="K841" s="232"/>
      <c r="L841" s="229"/>
      <c r="M841" s="229"/>
      <c r="N841" s="229"/>
      <c r="O841" s="229"/>
      <c r="P841" s="229"/>
      <c r="Q841" s="232"/>
      <c r="R841" s="232"/>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29"/>
      <c r="I842" s="231"/>
      <c r="J842" s="229"/>
      <c r="K842" s="232"/>
      <c r="L842" s="229"/>
      <c r="M842" s="229"/>
      <c r="N842" s="229"/>
      <c r="O842" s="229"/>
      <c r="P842" s="229"/>
      <c r="Q842" s="232"/>
      <c r="R842" s="232"/>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29"/>
      <c r="I843" s="231"/>
      <c r="J843" s="229"/>
      <c r="K843" s="232"/>
      <c r="L843" s="229"/>
      <c r="M843" s="229"/>
      <c r="N843" s="229"/>
      <c r="O843" s="229"/>
      <c r="P843" s="229"/>
      <c r="Q843" s="232"/>
      <c r="R843" s="232"/>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29"/>
      <c r="I844" s="231"/>
      <c r="J844" s="229"/>
      <c r="K844" s="232"/>
      <c r="L844" s="229"/>
      <c r="M844" s="229"/>
      <c r="N844" s="229"/>
      <c r="O844" s="229"/>
      <c r="P844" s="229"/>
      <c r="Q844" s="232"/>
      <c r="R844" s="232"/>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29"/>
      <c r="I845" s="231"/>
      <c r="J845" s="229"/>
      <c r="K845" s="232"/>
      <c r="L845" s="229"/>
      <c r="M845" s="229"/>
      <c r="N845" s="229"/>
      <c r="O845" s="229"/>
      <c r="P845" s="229"/>
      <c r="Q845" s="232"/>
      <c r="R845" s="232"/>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29"/>
      <c r="I846" s="231"/>
      <c r="J846" s="229"/>
      <c r="K846" s="232"/>
      <c r="L846" s="229"/>
      <c r="M846" s="229"/>
      <c r="N846" s="229"/>
      <c r="O846" s="229"/>
      <c r="P846" s="229"/>
      <c r="Q846" s="232"/>
      <c r="R846" s="232"/>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29"/>
      <c r="I847" s="231"/>
      <c r="J847" s="229"/>
      <c r="K847" s="232"/>
      <c r="L847" s="229"/>
      <c r="M847" s="229"/>
      <c r="N847" s="229"/>
      <c r="O847" s="229"/>
      <c r="P847" s="229"/>
      <c r="Q847" s="232"/>
      <c r="R847" s="232"/>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29"/>
      <c r="I848" s="231"/>
      <c r="J848" s="229"/>
      <c r="K848" s="232"/>
      <c r="L848" s="229"/>
      <c r="M848" s="229"/>
      <c r="N848" s="229"/>
      <c r="O848" s="229"/>
      <c r="P848" s="229"/>
      <c r="Q848" s="232"/>
      <c r="R848" s="232"/>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29"/>
      <c r="I849" s="231"/>
      <c r="J849" s="229"/>
      <c r="K849" s="232"/>
      <c r="L849" s="229"/>
      <c r="M849" s="229"/>
      <c r="N849" s="229"/>
      <c r="O849" s="229"/>
      <c r="P849" s="229"/>
      <c r="Q849" s="232"/>
      <c r="R849" s="232"/>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29"/>
      <c r="I850" s="231"/>
      <c r="J850" s="229"/>
      <c r="K850" s="232"/>
      <c r="L850" s="229"/>
      <c r="M850" s="229"/>
      <c r="N850" s="229"/>
      <c r="O850" s="229"/>
      <c r="P850" s="229"/>
      <c r="Q850" s="232"/>
      <c r="R850" s="232"/>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29"/>
      <c r="I851" s="231"/>
      <c r="J851" s="229"/>
      <c r="K851" s="232"/>
      <c r="L851" s="229"/>
      <c r="M851" s="229"/>
      <c r="N851" s="229"/>
      <c r="O851" s="229"/>
      <c r="P851" s="229"/>
      <c r="Q851" s="232"/>
      <c r="R851" s="232"/>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29"/>
      <c r="I852" s="231"/>
      <c r="J852" s="229"/>
      <c r="K852" s="232"/>
      <c r="L852" s="229"/>
      <c r="M852" s="229"/>
      <c r="N852" s="229"/>
      <c r="O852" s="229"/>
      <c r="P852" s="229"/>
      <c r="Q852" s="232"/>
      <c r="R852" s="232"/>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29"/>
      <c r="I853" s="231"/>
      <c r="J853" s="229"/>
      <c r="K853" s="232"/>
      <c r="L853" s="229"/>
      <c r="M853" s="229"/>
      <c r="N853" s="229"/>
      <c r="O853" s="229"/>
      <c r="P853" s="229"/>
      <c r="Q853" s="232"/>
      <c r="R853" s="232"/>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29"/>
      <c r="I854" s="231"/>
      <c r="J854" s="229"/>
      <c r="K854" s="232"/>
      <c r="L854" s="229"/>
      <c r="M854" s="229"/>
      <c r="N854" s="229"/>
      <c r="O854" s="229"/>
      <c r="P854" s="229"/>
      <c r="Q854" s="232"/>
      <c r="R854" s="232"/>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29"/>
      <c r="I855" s="231"/>
      <c r="J855" s="229"/>
      <c r="K855" s="232"/>
      <c r="L855" s="229"/>
      <c r="M855" s="229"/>
      <c r="N855" s="229"/>
      <c r="O855" s="229"/>
      <c r="P855" s="229"/>
      <c r="Q855" s="232"/>
      <c r="R855" s="232"/>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29"/>
      <c r="I856" s="231"/>
      <c r="J856" s="229"/>
      <c r="K856" s="232"/>
      <c r="L856" s="229"/>
      <c r="M856" s="229"/>
      <c r="N856" s="229"/>
      <c r="O856" s="229"/>
      <c r="P856" s="229"/>
      <c r="Q856" s="232"/>
      <c r="R856" s="232"/>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29"/>
      <c r="I857" s="231"/>
      <c r="J857" s="229"/>
      <c r="K857" s="232"/>
      <c r="L857" s="229"/>
      <c r="M857" s="229"/>
      <c r="N857" s="229"/>
      <c r="O857" s="229"/>
      <c r="P857" s="229"/>
      <c r="Q857" s="232"/>
      <c r="R857" s="232"/>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29"/>
      <c r="I858" s="231"/>
      <c r="J858" s="229"/>
      <c r="K858" s="232"/>
      <c r="L858" s="229"/>
      <c r="M858" s="229"/>
      <c r="N858" s="229"/>
      <c r="O858" s="229"/>
      <c r="P858" s="229"/>
      <c r="Q858" s="232"/>
      <c r="R858" s="232"/>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29"/>
      <c r="I859" s="231"/>
      <c r="J859" s="229"/>
      <c r="K859" s="232"/>
      <c r="L859" s="229"/>
      <c r="M859" s="229"/>
      <c r="N859" s="229"/>
      <c r="O859" s="229"/>
      <c r="P859" s="229"/>
      <c r="Q859" s="232"/>
      <c r="R859" s="232"/>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29"/>
      <c r="I860" s="231"/>
      <c r="J860" s="229"/>
      <c r="K860" s="232"/>
      <c r="L860" s="229"/>
      <c r="M860" s="229"/>
      <c r="N860" s="229"/>
      <c r="O860" s="229"/>
      <c r="P860" s="229"/>
      <c r="Q860" s="232"/>
      <c r="R860" s="232"/>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29"/>
      <c r="I861" s="231"/>
      <c r="J861" s="229"/>
      <c r="K861" s="232"/>
      <c r="L861" s="229"/>
      <c r="M861" s="229"/>
      <c r="N861" s="229"/>
      <c r="O861" s="229"/>
      <c r="P861" s="229"/>
      <c r="Q861" s="232"/>
      <c r="R861" s="232"/>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29"/>
      <c r="I862" s="231"/>
      <c r="J862" s="229"/>
      <c r="K862" s="232"/>
      <c r="L862" s="229"/>
      <c r="M862" s="229"/>
      <c r="N862" s="229"/>
      <c r="O862" s="229"/>
      <c r="P862" s="229"/>
      <c r="Q862" s="232"/>
      <c r="R862" s="232"/>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29"/>
      <c r="I863" s="231"/>
      <c r="J863" s="229"/>
      <c r="K863" s="232"/>
      <c r="L863" s="229"/>
      <c r="M863" s="229"/>
      <c r="N863" s="229"/>
      <c r="O863" s="229"/>
      <c r="P863" s="229"/>
      <c r="Q863" s="232"/>
      <c r="R863" s="232"/>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29"/>
      <c r="I864" s="231"/>
      <c r="J864" s="229"/>
      <c r="K864" s="232"/>
      <c r="L864" s="229"/>
      <c r="M864" s="229"/>
      <c r="N864" s="229"/>
      <c r="O864" s="229"/>
      <c r="P864" s="229"/>
      <c r="Q864" s="232"/>
      <c r="R864" s="232"/>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29"/>
      <c r="I865" s="231"/>
      <c r="J865" s="229"/>
      <c r="K865" s="232"/>
      <c r="L865" s="229"/>
      <c r="M865" s="229"/>
      <c r="N865" s="229"/>
      <c r="O865" s="229"/>
      <c r="P865" s="229"/>
      <c r="Q865" s="232"/>
      <c r="R865" s="232"/>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29"/>
      <c r="I866" s="231"/>
      <c r="J866" s="229"/>
      <c r="K866" s="232"/>
      <c r="L866" s="229"/>
      <c r="M866" s="229"/>
      <c r="N866" s="229"/>
      <c r="O866" s="229"/>
      <c r="P866" s="229"/>
      <c r="Q866" s="232"/>
      <c r="R866" s="232"/>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29"/>
      <c r="I867" s="231"/>
      <c r="J867" s="229"/>
      <c r="K867" s="232"/>
      <c r="L867" s="229"/>
      <c r="M867" s="229"/>
      <c r="N867" s="229"/>
      <c r="O867" s="229"/>
      <c r="P867" s="229"/>
      <c r="Q867" s="232"/>
      <c r="R867" s="232"/>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29"/>
      <c r="I868" s="231"/>
      <c r="J868" s="229"/>
      <c r="K868" s="232"/>
      <c r="L868" s="229"/>
      <c r="M868" s="229"/>
      <c r="N868" s="229"/>
      <c r="O868" s="229"/>
      <c r="P868" s="229"/>
      <c r="Q868" s="232"/>
      <c r="R868" s="232"/>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29"/>
      <c r="I869" s="231"/>
      <c r="J869" s="229"/>
      <c r="K869" s="232"/>
      <c r="L869" s="229"/>
      <c r="M869" s="229"/>
      <c r="N869" s="229"/>
      <c r="O869" s="229"/>
      <c r="P869" s="229"/>
      <c r="Q869" s="232"/>
      <c r="R869" s="232"/>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29"/>
      <c r="I870" s="231"/>
      <c r="J870" s="229"/>
      <c r="K870" s="232"/>
      <c r="L870" s="229"/>
      <c r="M870" s="229"/>
      <c r="N870" s="229"/>
      <c r="O870" s="229"/>
      <c r="P870" s="229"/>
      <c r="Q870" s="232"/>
      <c r="R870" s="232"/>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29"/>
      <c r="I871" s="231"/>
      <c r="J871" s="229"/>
      <c r="K871" s="232"/>
      <c r="L871" s="229"/>
      <c r="M871" s="229"/>
      <c r="N871" s="229"/>
      <c r="O871" s="229"/>
      <c r="P871" s="229"/>
      <c r="Q871" s="232"/>
      <c r="R871" s="232"/>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29"/>
      <c r="I872" s="231"/>
      <c r="J872" s="229"/>
      <c r="K872" s="232"/>
      <c r="L872" s="229"/>
      <c r="M872" s="229"/>
      <c r="N872" s="229"/>
      <c r="O872" s="229"/>
      <c r="P872" s="229"/>
      <c r="Q872" s="232"/>
      <c r="R872" s="232"/>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29"/>
      <c r="I873" s="231"/>
      <c r="J873" s="229"/>
      <c r="K873" s="232"/>
      <c r="L873" s="229"/>
      <c r="M873" s="229"/>
      <c r="N873" s="229"/>
      <c r="O873" s="229"/>
      <c r="P873" s="229"/>
      <c r="Q873" s="232"/>
      <c r="R873" s="232"/>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29"/>
      <c r="I874" s="231"/>
      <c r="J874" s="229"/>
      <c r="K874" s="232"/>
      <c r="L874" s="229"/>
      <c r="M874" s="229"/>
      <c r="N874" s="229"/>
      <c r="O874" s="229"/>
      <c r="P874" s="229"/>
      <c r="Q874" s="232"/>
      <c r="R874" s="232"/>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29"/>
      <c r="I875" s="231"/>
      <c r="J875" s="229"/>
      <c r="K875" s="232"/>
      <c r="L875" s="229"/>
      <c r="M875" s="229"/>
      <c r="N875" s="229"/>
      <c r="O875" s="229"/>
      <c r="P875" s="229"/>
      <c r="Q875" s="232"/>
      <c r="R875" s="232"/>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29"/>
      <c r="I876" s="231"/>
      <c r="J876" s="229"/>
      <c r="K876" s="232"/>
      <c r="L876" s="229"/>
      <c r="M876" s="229"/>
      <c r="N876" s="229"/>
      <c r="O876" s="229"/>
      <c r="P876" s="229"/>
      <c r="Q876" s="232"/>
      <c r="R876" s="232"/>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29"/>
      <c r="I877" s="231"/>
      <c r="J877" s="229"/>
      <c r="K877" s="232"/>
      <c r="L877" s="229"/>
      <c r="M877" s="229"/>
      <c r="N877" s="229"/>
      <c r="O877" s="229"/>
      <c r="P877" s="229"/>
      <c r="Q877" s="232"/>
      <c r="R877" s="232"/>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29"/>
      <c r="I878" s="231"/>
      <c r="J878" s="229"/>
      <c r="K878" s="232"/>
      <c r="L878" s="229"/>
      <c r="M878" s="229"/>
      <c r="N878" s="229"/>
      <c r="O878" s="229"/>
      <c r="P878" s="229"/>
      <c r="Q878" s="232"/>
      <c r="R878" s="232"/>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29"/>
      <c r="I879" s="231"/>
      <c r="J879" s="229"/>
      <c r="K879" s="232"/>
      <c r="L879" s="229"/>
      <c r="M879" s="229"/>
      <c r="N879" s="229"/>
      <c r="O879" s="229"/>
      <c r="P879" s="229"/>
      <c r="Q879" s="232"/>
      <c r="R879" s="232"/>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29"/>
      <c r="I880" s="231"/>
      <c r="J880" s="229"/>
      <c r="K880" s="232"/>
      <c r="L880" s="229"/>
      <c r="M880" s="229"/>
      <c r="N880" s="229"/>
      <c r="O880" s="229"/>
      <c r="P880" s="229"/>
      <c r="Q880" s="232"/>
      <c r="R880" s="232"/>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29"/>
      <c r="I881" s="231"/>
      <c r="J881" s="229"/>
      <c r="K881" s="232"/>
      <c r="L881" s="229"/>
      <c r="M881" s="229"/>
      <c r="N881" s="229"/>
      <c r="O881" s="229"/>
      <c r="P881" s="229"/>
      <c r="Q881" s="232"/>
      <c r="R881" s="232"/>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29"/>
      <c r="I882" s="231"/>
      <c r="J882" s="229"/>
      <c r="K882" s="232"/>
      <c r="L882" s="229"/>
      <c r="M882" s="229"/>
      <c r="N882" s="229"/>
      <c r="O882" s="229"/>
      <c r="P882" s="229"/>
      <c r="Q882" s="232"/>
      <c r="R882" s="232"/>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29"/>
      <c r="I883" s="231"/>
      <c r="J883" s="229"/>
      <c r="K883" s="232"/>
      <c r="L883" s="229"/>
      <c r="M883" s="229"/>
      <c r="N883" s="229"/>
      <c r="O883" s="229"/>
      <c r="P883" s="229"/>
      <c r="Q883" s="232"/>
      <c r="R883" s="232"/>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29"/>
      <c r="I884" s="231"/>
      <c r="J884" s="229"/>
      <c r="K884" s="232"/>
      <c r="L884" s="229"/>
      <c r="M884" s="229"/>
      <c r="N884" s="229"/>
      <c r="O884" s="229"/>
      <c r="P884" s="229"/>
      <c r="Q884" s="232"/>
      <c r="R884" s="232"/>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29"/>
      <c r="I885" s="231"/>
      <c r="J885" s="229"/>
      <c r="K885" s="232"/>
      <c r="L885" s="229"/>
      <c r="M885" s="229"/>
      <c r="N885" s="229"/>
      <c r="O885" s="229"/>
      <c r="P885" s="229"/>
      <c r="Q885" s="232"/>
      <c r="R885" s="232"/>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29"/>
      <c r="I886" s="231"/>
      <c r="J886" s="229"/>
      <c r="K886" s="232"/>
      <c r="L886" s="229"/>
      <c r="M886" s="229"/>
      <c r="N886" s="229"/>
      <c r="O886" s="229"/>
      <c r="P886" s="229"/>
      <c r="Q886" s="232"/>
      <c r="R886" s="232"/>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29"/>
      <c r="I887" s="231"/>
      <c r="J887" s="229"/>
      <c r="K887" s="232"/>
      <c r="L887" s="229"/>
      <c r="M887" s="229"/>
      <c r="N887" s="229"/>
      <c r="O887" s="229"/>
      <c r="P887" s="229"/>
      <c r="Q887" s="232"/>
      <c r="R887" s="232"/>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29"/>
      <c r="I888" s="231"/>
      <c r="J888" s="229"/>
      <c r="K888" s="232"/>
      <c r="L888" s="229"/>
      <c r="M888" s="229"/>
      <c r="N888" s="229"/>
      <c r="O888" s="229"/>
      <c r="P888" s="229"/>
      <c r="Q888" s="232"/>
      <c r="R888" s="232"/>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29"/>
      <c r="I889" s="231"/>
      <c r="J889" s="229"/>
      <c r="K889" s="232"/>
      <c r="L889" s="229"/>
      <c r="M889" s="229"/>
      <c r="N889" s="229"/>
      <c r="O889" s="229"/>
      <c r="P889" s="229"/>
      <c r="Q889" s="232"/>
      <c r="R889" s="232"/>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29"/>
      <c r="I890" s="231"/>
      <c r="J890" s="229"/>
      <c r="K890" s="232"/>
      <c r="L890" s="229"/>
      <c r="M890" s="229"/>
      <c r="N890" s="229"/>
      <c r="O890" s="229"/>
      <c r="P890" s="229"/>
      <c r="Q890" s="232"/>
      <c r="R890" s="232"/>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29"/>
      <c r="I891" s="231"/>
      <c r="J891" s="229"/>
      <c r="K891" s="232"/>
      <c r="L891" s="229"/>
      <c r="M891" s="229"/>
      <c r="N891" s="229"/>
      <c r="O891" s="229"/>
      <c r="P891" s="229"/>
      <c r="Q891" s="232"/>
      <c r="R891" s="232"/>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29"/>
      <c r="I892" s="231"/>
      <c r="J892" s="229"/>
      <c r="K892" s="232"/>
      <c r="L892" s="229"/>
      <c r="M892" s="229"/>
      <c r="N892" s="229"/>
      <c r="O892" s="229"/>
      <c r="P892" s="229"/>
      <c r="Q892" s="232"/>
      <c r="R892" s="232"/>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29"/>
      <c r="I893" s="231"/>
      <c r="J893" s="229"/>
      <c r="K893" s="232"/>
      <c r="L893" s="229"/>
      <c r="M893" s="229"/>
      <c r="N893" s="229"/>
      <c r="O893" s="229"/>
      <c r="P893" s="229"/>
      <c r="Q893" s="232"/>
      <c r="R893" s="232"/>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29"/>
      <c r="I894" s="231"/>
      <c r="J894" s="229"/>
      <c r="K894" s="232"/>
      <c r="L894" s="229"/>
      <c r="M894" s="229"/>
      <c r="N894" s="229"/>
      <c r="O894" s="229"/>
      <c r="P894" s="229"/>
      <c r="Q894" s="232"/>
      <c r="R894" s="232"/>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29"/>
      <c r="I895" s="231"/>
      <c r="J895" s="229"/>
      <c r="K895" s="232"/>
      <c r="L895" s="229"/>
      <c r="M895" s="229"/>
      <c r="N895" s="229"/>
      <c r="O895" s="229"/>
      <c r="P895" s="229"/>
      <c r="Q895" s="232"/>
      <c r="R895" s="232"/>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29"/>
      <c r="I896" s="231"/>
      <c r="J896" s="229"/>
      <c r="K896" s="232"/>
      <c r="L896" s="229"/>
      <c r="M896" s="229"/>
      <c r="N896" s="229"/>
      <c r="O896" s="229"/>
      <c r="P896" s="229"/>
      <c r="Q896" s="232"/>
      <c r="R896" s="232"/>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29"/>
      <c r="I897" s="231"/>
      <c r="J897" s="229"/>
      <c r="K897" s="232"/>
      <c r="L897" s="229"/>
      <c r="M897" s="229"/>
      <c r="N897" s="229"/>
      <c r="O897" s="229"/>
      <c r="P897" s="229"/>
      <c r="Q897" s="232"/>
      <c r="R897" s="232"/>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29"/>
      <c r="I898" s="231"/>
      <c r="J898" s="229"/>
      <c r="K898" s="232"/>
      <c r="L898" s="229"/>
      <c r="M898" s="229"/>
      <c r="N898" s="229"/>
      <c r="O898" s="229"/>
      <c r="P898" s="229"/>
      <c r="Q898" s="232"/>
      <c r="R898" s="232"/>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29"/>
      <c r="I899" s="231"/>
      <c r="J899" s="229"/>
      <c r="K899" s="232"/>
      <c r="L899" s="229"/>
      <c r="M899" s="229"/>
      <c r="N899" s="229"/>
      <c r="O899" s="229"/>
      <c r="P899" s="229"/>
      <c r="Q899" s="232"/>
      <c r="R899" s="232"/>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29"/>
      <c r="I900" s="231"/>
      <c r="J900" s="229"/>
      <c r="K900" s="232"/>
      <c r="L900" s="229"/>
      <c r="M900" s="229"/>
      <c r="N900" s="229"/>
      <c r="O900" s="229"/>
      <c r="P900" s="229"/>
      <c r="Q900" s="232"/>
      <c r="R900" s="232"/>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29"/>
      <c r="I901" s="231"/>
      <c r="J901" s="229"/>
      <c r="K901" s="232"/>
      <c r="L901" s="229"/>
      <c r="M901" s="229"/>
      <c r="N901" s="229"/>
      <c r="O901" s="229"/>
      <c r="P901" s="229"/>
      <c r="Q901" s="232"/>
      <c r="R901" s="232"/>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29"/>
      <c r="I902" s="231"/>
      <c r="J902" s="229"/>
      <c r="K902" s="232"/>
      <c r="L902" s="229"/>
      <c r="M902" s="229"/>
      <c r="N902" s="229"/>
      <c r="O902" s="229"/>
      <c r="P902" s="229"/>
      <c r="Q902" s="232"/>
      <c r="R902" s="232"/>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29"/>
      <c r="I903" s="231"/>
      <c r="J903" s="229"/>
      <c r="K903" s="232"/>
      <c r="L903" s="229"/>
      <c r="M903" s="229"/>
      <c r="N903" s="229"/>
      <c r="O903" s="229"/>
      <c r="P903" s="229"/>
      <c r="Q903" s="232"/>
      <c r="R903" s="232"/>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29"/>
      <c r="I904" s="231"/>
      <c r="J904" s="229"/>
      <c r="K904" s="232"/>
      <c r="L904" s="229"/>
      <c r="M904" s="229"/>
      <c r="N904" s="229"/>
      <c r="O904" s="229"/>
      <c r="P904" s="229"/>
      <c r="Q904" s="232"/>
      <c r="R904" s="232"/>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29"/>
      <c r="I905" s="231"/>
      <c r="J905" s="229"/>
      <c r="K905" s="232"/>
      <c r="L905" s="229"/>
      <c r="M905" s="229"/>
      <c r="N905" s="229"/>
      <c r="O905" s="229"/>
      <c r="P905" s="229"/>
      <c r="Q905" s="232"/>
      <c r="R905" s="232"/>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29"/>
      <c r="I906" s="231"/>
      <c r="J906" s="229"/>
      <c r="K906" s="232"/>
      <c r="L906" s="229"/>
      <c r="M906" s="229"/>
      <c r="N906" s="229"/>
      <c r="O906" s="229"/>
      <c r="P906" s="229"/>
      <c r="Q906" s="232"/>
      <c r="R906" s="232"/>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29"/>
      <c r="I907" s="231"/>
      <c r="J907" s="229"/>
      <c r="K907" s="232"/>
      <c r="L907" s="229"/>
      <c r="M907" s="229"/>
      <c r="N907" s="229"/>
      <c r="O907" s="229"/>
      <c r="P907" s="229"/>
      <c r="Q907" s="232"/>
      <c r="R907" s="232"/>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29"/>
      <c r="I908" s="231"/>
      <c r="J908" s="229"/>
      <c r="K908" s="232"/>
      <c r="L908" s="229"/>
      <c r="M908" s="229"/>
      <c r="N908" s="229"/>
      <c r="O908" s="229"/>
      <c r="P908" s="229"/>
      <c r="Q908" s="232"/>
      <c r="R908" s="232"/>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29"/>
      <c r="I909" s="231"/>
      <c r="J909" s="229"/>
      <c r="K909" s="232"/>
      <c r="L909" s="229"/>
      <c r="M909" s="229"/>
      <c r="N909" s="229"/>
      <c r="O909" s="229"/>
      <c r="P909" s="229"/>
      <c r="Q909" s="232"/>
      <c r="R909" s="232"/>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29"/>
      <c r="I910" s="231"/>
      <c r="J910" s="229"/>
      <c r="K910" s="232"/>
      <c r="L910" s="229"/>
      <c r="M910" s="229"/>
      <c r="N910" s="229"/>
      <c r="O910" s="229"/>
      <c r="P910" s="229"/>
      <c r="Q910" s="232"/>
      <c r="R910" s="232"/>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29"/>
      <c r="I911" s="231"/>
      <c r="J911" s="229"/>
      <c r="K911" s="232"/>
      <c r="L911" s="229"/>
      <c r="M911" s="229"/>
      <c r="N911" s="229"/>
      <c r="O911" s="229"/>
      <c r="P911" s="229"/>
      <c r="Q911" s="232"/>
      <c r="R911" s="232"/>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29"/>
      <c r="I912" s="231"/>
      <c r="J912" s="229"/>
      <c r="K912" s="232"/>
      <c r="L912" s="229"/>
      <c r="M912" s="229"/>
      <c r="N912" s="229"/>
      <c r="O912" s="229"/>
      <c r="P912" s="229"/>
      <c r="Q912" s="232"/>
      <c r="R912" s="232"/>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29"/>
      <c r="I913" s="231"/>
      <c r="J913" s="229"/>
      <c r="K913" s="232"/>
      <c r="L913" s="229"/>
      <c r="M913" s="229"/>
      <c r="N913" s="229"/>
      <c r="O913" s="229"/>
      <c r="P913" s="229"/>
      <c r="Q913" s="232"/>
      <c r="R913" s="232"/>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29"/>
      <c r="I914" s="231"/>
      <c r="J914" s="229"/>
      <c r="K914" s="232"/>
      <c r="L914" s="229"/>
      <c r="M914" s="229"/>
      <c r="N914" s="229"/>
      <c r="O914" s="229"/>
      <c r="P914" s="229"/>
      <c r="Q914" s="232"/>
      <c r="R914" s="232"/>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29"/>
      <c r="I915" s="231"/>
      <c r="J915" s="229"/>
      <c r="K915" s="232"/>
      <c r="L915" s="229"/>
      <c r="M915" s="229"/>
      <c r="N915" s="229"/>
      <c r="O915" s="229"/>
      <c r="P915" s="229"/>
      <c r="Q915" s="232"/>
      <c r="R915" s="232"/>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29"/>
      <c r="I916" s="231"/>
      <c r="J916" s="229"/>
      <c r="K916" s="232"/>
      <c r="L916" s="229"/>
      <c r="M916" s="229"/>
      <c r="N916" s="229"/>
      <c r="O916" s="229"/>
      <c r="P916" s="229"/>
      <c r="Q916" s="232"/>
      <c r="R916" s="232"/>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29"/>
      <c r="I917" s="231"/>
      <c r="J917" s="229"/>
      <c r="K917" s="232"/>
      <c r="L917" s="229"/>
      <c r="M917" s="229"/>
      <c r="N917" s="229"/>
      <c r="O917" s="229"/>
      <c r="P917" s="229"/>
      <c r="Q917" s="232"/>
      <c r="R917" s="232"/>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29"/>
      <c r="I918" s="231"/>
      <c r="J918" s="229"/>
      <c r="K918" s="232"/>
      <c r="L918" s="229"/>
      <c r="M918" s="229"/>
      <c r="N918" s="229"/>
      <c r="O918" s="229"/>
      <c r="P918" s="229"/>
      <c r="Q918" s="232"/>
      <c r="R918" s="232"/>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29"/>
      <c r="I919" s="231"/>
      <c r="J919" s="229"/>
      <c r="K919" s="232"/>
      <c r="L919" s="229"/>
      <c r="M919" s="229"/>
      <c r="N919" s="229"/>
      <c r="O919" s="229"/>
      <c r="P919" s="229"/>
      <c r="Q919" s="232"/>
      <c r="R919" s="232"/>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29"/>
      <c r="I920" s="231"/>
      <c r="J920" s="229"/>
      <c r="K920" s="232"/>
      <c r="L920" s="229"/>
      <c r="M920" s="229"/>
      <c r="N920" s="229"/>
      <c r="O920" s="229"/>
      <c r="P920" s="229"/>
      <c r="Q920" s="232"/>
      <c r="R920" s="232"/>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29"/>
      <c r="I921" s="231"/>
      <c r="J921" s="229"/>
      <c r="K921" s="232"/>
      <c r="L921" s="229"/>
      <c r="M921" s="229"/>
      <c r="N921" s="229"/>
      <c r="O921" s="229"/>
      <c r="P921" s="229"/>
      <c r="Q921" s="232"/>
      <c r="R921" s="232"/>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29"/>
      <c r="I922" s="231"/>
      <c r="J922" s="229"/>
      <c r="K922" s="232"/>
      <c r="L922" s="229"/>
      <c r="M922" s="229"/>
      <c r="N922" s="229"/>
      <c r="O922" s="229"/>
      <c r="P922" s="229"/>
      <c r="Q922" s="232"/>
      <c r="R922" s="232"/>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29"/>
      <c r="I923" s="231"/>
      <c r="J923" s="229"/>
      <c r="K923" s="232"/>
      <c r="L923" s="229"/>
      <c r="M923" s="229"/>
      <c r="N923" s="229"/>
      <c r="O923" s="229"/>
      <c r="P923" s="229"/>
      <c r="Q923" s="232"/>
      <c r="R923" s="232"/>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29"/>
      <c r="I924" s="231"/>
      <c r="J924" s="229"/>
      <c r="K924" s="232"/>
      <c r="L924" s="229"/>
      <c r="M924" s="229"/>
      <c r="N924" s="229"/>
      <c r="O924" s="229"/>
      <c r="P924" s="229"/>
      <c r="Q924" s="232"/>
      <c r="R924" s="232"/>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29"/>
      <c r="I925" s="231"/>
      <c r="J925" s="229"/>
      <c r="K925" s="232"/>
      <c r="L925" s="229"/>
      <c r="M925" s="229"/>
      <c r="N925" s="229"/>
      <c r="O925" s="229"/>
      <c r="P925" s="229"/>
      <c r="Q925" s="232"/>
      <c r="R925" s="232"/>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29"/>
      <c r="I926" s="231"/>
      <c r="J926" s="229"/>
      <c r="K926" s="232"/>
      <c r="L926" s="229"/>
      <c r="M926" s="229"/>
      <c r="N926" s="229"/>
      <c r="O926" s="229"/>
      <c r="P926" s="229"/>
      <c r="Q926" s="232"/>
      <c r="R926" s="232"/>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29"/>
      <c r="I927" s="231"/>
      <c r="J927" s="229"/>
      <c r="K927" s="232"/>
      <c r="L927" s="229"/>
      <c r="M927" s="229"/>
      <c r="N927" s="229"/>
      <c r="O927" s="229"/>
      <c r="P927" s="229"/>
      <c r="Q927" s="232"/>
      <c r="R927" s="232"/>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29"/>
      <c r="I928" s="231"/>
      <c r="J928" s="229"/>
      <c r="K928" s="232"/>
      <c r="L928" s="229"/>
      <c r="M928" s="229"/>
      <c r="N928" s="229"/>
      <c r="O928" s="229"/>
      <c r="P928" s="229"/>
      <c r="Q928" s="232"/>
      <c r="R928" s="232"/>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29"/>
      <c r="I929" s="231"/>
      <c r="J929" s="229"/>
      <c r="K929" s="232"/>
      <c r="L929" s="229"/>
      <c r="M929" s="229"/>
      <c r="N929" s="229"/>
      <c r="O929" s="229"/>
      <c r="P929" s="229"/>
      <c r="Q929" s="232"/>
      <c r="R929" s="232"/>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29"/>
      <c r="I930" s="231"/>
      <c r="J930" s="229"/>
      <c r="K930" s="232"/>
      <c r="L930" s="229"/>
      <c r="M930" s="229"/>
      <c r="N930" s="229"/>
      <c r="O930" s="229"/>
      <c r="P930" s="229"/>
      <c r="Q930" s="232"/>
      <c r="R930" s="232"/>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29"/>
      <c r="I931" s="231"/>
      <c r="J931" s="229"/>
      <c r="K931" s="232"/>
      <c r="L931" s="229"/>
      <c r="M931" s="229"/>
      <c r="N931" s="229"/>
      <c r="O931" s="229"/>
      <c r="P931" s="229"/>
      <c r="Q931" s="232"/>
      <c r="R931" s="232"/>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29"/>
      <c r="I932" s="231"/>
      <c r="J932" s="229"/>
      <c r="K932" s="232"/>
      <c r="L932" s="229"/>
      <c r="M932" s="229"/>
      <c r="N932" s="229"/>
      <c r="O932" s="229"/>
      <c r="P932" s="229"/>
      <c r="Q932" s="232"/>
      <c r="R932" s="232"/>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29"/>
      <c r="I933" s="231"/>
      <c r="J933" s="229"/>
      <c r="K933" s="232"/>
      <c r="L933" s="229"/>
      <c r="M933" s="229"/>
      <c r="N933" s="229"/>
      <c r="O933" s="229"/>
      <c r="P933" s="229"/>
      <c r="Q933" s="232"/>
      <c r="R933" s="232"/>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29"/>
      <c r="I934" s="231"/>
      <c r="J934" s="229"/>
      <c r="K934" s="232"/>
      <c r="L934" s="229"/>
      <c r="M934" s="229"/>
      <c r="N934" s="229"/>
      <c r="O934" s="229"/>
      <c r="P934" s="229"/>
      <c r="Q934" s="232"/>
      <c r="R934" s="232"/>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29"/>
      <c r="I935" s="231"/>
      <c r="J935" s="229"/>
      <c r="K935" s="232"/>
      <c r="L935" s="229"/>
      <c r="M935" s="229"/>
      <c r="N935" s="229"/>
      <c r="O935" s="229"/>
      <c r="P935" s="229"/>
      <c r="Q935" s="232"/>
      <c r="R935" s="232"/>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29"/>
      <c r="I936" s="231"/>
      <c r="J936" s="229"/>
      <c r="K936" s="232"/>
      <c r="L936" s="229"/>
      <c r="M936" s="229"/>
      <c r="N936" s="229"/>
      <c r="O936" s="229"/>
      <c r="P936" s="229"/>
      <c r="Q936" s="232"/>
      <c r="R936" s="232"/>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29"/>
      <c r="I937" s="231"/>
      <c r="J937" s="229"/>
      <c r="K937" s="232"/>
      <c r="L937" s="229"/>
      <c r="M937" s="229"/>
      <c r="N937" s="229"/>
      <c r="O937" s="229"/>
      <c r="P937" s="229"/>
      <c r="Q937" s="232"/>
      <c r="R937" s="232"/>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29"/>
      <c r="I938" s="231"/>
      <c r="J938" s="229"/>
      <c r="K938" s="232"/>
      <c r="L938" s="229"/>
      <c r="M938" s="229"/>
      <c r="N938" s="229"/>
      <c r="O938" s="229"/>
      <c r="P938" s="229"/>
      <c r="Q938" s="232"/>
      <c r="R938" s="232"/>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29"/>
      <c r="I939" s="231"/>
      <c r="J939" s="229"/>
      <c r="K939" s="232"/>
      <c r="L939" s="229"/>
      <c r="M939" s="229"/>
      <c r="N939" s="229"/>
      <c r="O939" s="229"/>
      <c r="P939" s="229"/>
      <c r="Q939" s="232"/>
      <c r="R939" s="232"/>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29"/>
      <c r="I940" s="231"/>
      <c r="J940" s="229"/>
      <c r="K940" s="232"/>
      <c r="L940" s="229"/>
      <c r="M940" s="229"/>
      <c r="N940" s="229"/>
      <c r="O940" s="229"/>
      <c r="P940" s="229"/>
      <c r="Q940" s="232"/>
      <c r="R940" s="232"/>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29"/>
      <c r="I941" s="231"/>
      <c r="J941" s="229"/>
      <c r="K941" s="232"/>
      <c r="L941" s="229"/>
      <c r="M941" s="229"/>
      <c r="N941" s="229"/>
      <c r="O941" s="229"/>
      <c r="P941" s="229"/>
      <c r="Q941" s="232"/>
      <c r="R941" s="232"/>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29"/>
      <c r="I942" s="231"/>
      <c r="J942" s="229"/>
      <c r="K942" s="232"/>
      <c r="L942" s="229"/>
      <c r="M942" s="229"/>
      <c r="N942" s="229"/>
      <c r="O942" s="229"/>
      <c r="P942" s="229"/>
      <c r="Q942" s="232"/>
      <c r="R942" s="232"/>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29"/>
      <c r="I943" s="231"/>
      <c r="J943" s="229"/>
      <c r="K943" s="232"/>
      <c r="L943" s="229"/>
      <c r="M943" s="229"/>
      <c r="N943" s="229"/>
      <c r="O943" s="229"/>
      <c r="P943" s="229"/>
      <c r="Q943" s="232"/>
      <c r="R943" s="232"/>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29"/>
      <c r="I944" s="231"/>
      <c r="J944" s="229"/>
      <c r="K944" s="232"/>
      <c r="L944" s="229"/>
      <c r="M944" s="229"/>
      <c r="N944" s="229"/>
      <c r="O944" s="229"/>
      <c r="P944" s="229"/>
      <c r="Q944" s="232"/>
      <c r="R944" s="232"/>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29"/>
      <c r="I945" s="231"/>
      <c r="J945" s="229"/>
      <c r="K945" s="232"/>
      <c r="L945" s="229"/>
      <c r="M945" s="229"/>
      <c r="N945" s="229"/>
      <c r="O945" s="229"/>
      <c r="P945" s="229"/>
      <c r="Q945" s="232"/>
      <c r="R945" s="232"/>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29"/>
      <c r="I946" s="231"/>
      <c r="J946" s="229"/>
      <c r="K946" s="232"/>
      <c r="L946" s="229"/>
      <c r="M946" s="229"/>
      <c r="N946" s="229"/>
      <c r="O946" s="229"/>
      <c r="P946" s="229"/>
      <c r="Q946" s="232"/>
      <c r="R946" s="232"/>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29"/>
      <c r="I947" s="231"/>
      <c r="J947" s="229"/>
      <c r="K947" s="232"/>
      <c r="L947" s="229"/>
      <c r="M947" s="229"/>
      <c r="N947" s="229"/>
      <c r="O947" s="229"/>
      <c r="P947" s="229"/>
      <c r="Q947" s="232"/>
      <c r="R947" s="232"/>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29"/>
      <c r="I948" s="231"/>
      <c r="J948" s="229"/>
      <c r="K948" s="232"/>
      <c r="L948" s="229"/>
      <c r="M948" s="229"/>
      <c r="N948" s="229"/>
      <c r="O948" s="229"/>
      <c r="P948" s="229"/>
      <c r="Q948" s="232"/>
      <c r="R948" s="232"/>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29"/>
      <c r="I949" s="231"/>
      <c r="J949" s="229"/>
      <c r="K949" s="232"/>
      <c r="L949" s="229"/>
      <c r="M949" s="229"/>
      <c r="N949" s="229"/>
      <c r="O949" s="229"/>
      <c r="P949" s="229"/>
      <c r="Q949" s="232"/>
      <c r="R949" s="232"/>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29"/>
      <c r="I950" s="231"/>
      <c r="J950" s="229"/>
      <c r="K950" s="232"/>
      <c r="L950" s="229"/>
      <c r="M950" s="229"/>
      <c r="N950" s="229"/>
      <c r="O950" s="229"/>
      <c r="P950" s="229"/>
      <c r="Q950" s="232"/>
      <c r="R950" s="232"/>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29"/>
      <c r="I951" s="231"/>
      <c r="J951" s="229"/>
      <c r="K951" s="232"/>
      <c r="L951" s="229"/>
      <c r="M951" s="229"/>
      <c r="N951" s="229"/>
      <c r="O951" s="229"/>
      <c r="P951" s="229"/>
      <c r="Q951" s="232"/>
      <c r="R951" s="232"/>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29"/>
      <c r="I952" s="231"/>
      <c r="J952" s="229"/>
      <c r="K952" s="232"/>
      <c r="L952" s="229"/>
      <c r="M952" s="229"/>
      <c r="N952" s="229"/>
      <c r="O952" s="229"/>
      <c r="P952" s="229"/>
      <c r="Q952" s="232"/>
      <c r="R952" s="232"/>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29"/>
      <c r="I953" s="231"/>
      <c r="J953" s="229"/>
      <c r="K953" s="232"/>
      <c r="L953" s="229"/>
      <c r="M953" s="229"/>
      <c r="N953" s="229"/>
      <c r="O953" s="229"/>
      <c r="P953" s="229"/>
      <c r="Q953" s="232"/>
      <c r="R953" s="232"/>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29"/>
      <c r="I954" s="231"/>
      <c r="J954" s="229"/>
      <c r="K954" s="232"/>
      <c r="L954" s="229"/>
      <c r="M954" s="229"/>
      <c r="N954" s="229"/>
      <c r="O954" s="229"/>
      <c r="P954" s="229"/>
      <c r="Q954" s="232"/>
      <c r="R954" s="232"/>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29"/>
      <c r="I955" s="231"/>
      <c r="J955" s="229"/>
      <c r="K955" s="232"/>
      <c r="L955" s="229"/>
      <c r="M955" s="229"/>
      <c r="N955" s="229"/>
      <c r="O955" s="229"/>
      <c r="P955" s="229"/>
      <c r="Q955" s="232"/>
      <c r="R955" s="232"/>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29"/>
      <c r="I956" s="231"/>
      <c r="J956" s="229"/>
      <c r="K956" s="232"/>
      <c r="L956" s="229"/>
      <c r="M956" s="229"/>
      <c r="N956" s="229"/>
      <c r="O956" s="229"/>
      <c r="P956" s="229"/>
      <c r="Q956" s="232"/>
      <c r="R956" s="232"/>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29"/>
      <c r="I957" s="231"/>
      <c r="J957" s="229"/>
      <c r="K957" s="232"/>
      <c r="L957" s="229"/>
      <c r="M957" s="229"/>
      <c r="N957" s="229"/>
      <c r="O957" s="229"/>
      <c r="P957" s="229"/>
      <c r="Q957" s="232"/>
      <c r="R957" s="232"/>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29"/>
      <c r="I958" s="231"/>
      <c r="J958" s="229"/>
      <c r="K958" s="232"/>
      <c r="L958" s="229"/>
      <c r="M958" s="229"/>
      <c r="N958" s="229"/>
      <c r="O958" s="229"/>
      <c r="P958" s="229"/>
      <c r="Q958" s="232"/>
      <c r="R958" s="232"/>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29"/>
      <c r="I959" s="231"/>
      <c r="J959" s="229"/>
      <c r="K959" s="232"/>
      <c r="L959" s="229"/>
      <c r="M959" s="229"/>
      <c r="N959" s="229"/>
      <c r="O959" s="229"/>
      <c r="P959" s="229"/>
      <c r="Q959" s="232"/>
      <c r="R959" s="232"/>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29"/>
      <c r="I960" s="231"/>
      <c r="J960" s="229"/>
      <c r="K960" s="232"/>
      <c r="L960" s="229"/>
      <c r="M960" s="229"/>
      <c r="N960" s="229"/>
      <c r="O960" s="229"/>
      <c r="P960" s="229"/>
      <c r="Q960" s="232"/>
      <c r="R960" s="232"/>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29"/>
      <c r="I961" s="231"/>
      <c r="J961" s="229"/>
      <c r="K961" s="232"/>
      <c r="L961" s="229"/>
      <c r="M961" s="229"/>
      <c r="N961" s="229"/>
      <c r="O961" s="229"/>
      <c r="P961" s="229"/>
      <c r="Q961" s="232"/>
      <c r="R961" s="232"/>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29"/>
      <c r="I962" s="231"/>
      <c r="J962" s="229"/>
      <c r="K962" s="232"/>
      <c r="L962" s="229"/>
      <c r="M962" s="229"/>
      <c r="N962" s="229"/>
      <c r="O962" s="229"/>
      <c r="P962" s="229"/>
      <c r="Q962" s="232"/>
      <c r="R962" s="232"/>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29"/>
      <c r="I963" s="231"/>
      <c r="J963" s="229"/>
      <c r="K963" s="232"/>
      <c r="L963" s="229"/>
      <c r="M963" s="229"/>
      <c r="N963" s="229"/>
      <c r="O963" s="229"/>
      <c r="P963" s="229"/>
      <c r="Q963" s="232"/>
      <c r="R963" s="232"/>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29"/>
      <c r="I964" s="231"/>
      <c r="J964" s="229"/>
      <c r="K964" s="232"/>
      <c r="L964" s="229"/>
      <c r="M964" s="229"/>
      <c r="N964" s="229"/>
      <c r="O964" s="229"/>
      <c r="P964" s="229"/>
      <c r="Q964" s="232"/>
      <c r="R964" s="232"/>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29"/>
      <c r="I965" s="231"/>
      <c r="J965" s="229"/>
      <c r="K965" s="232"/>
      <c r="L965" s="229"/>
      <c r="M965" s="229"/>
      <c r="N965" s="229"/>
      <c r="O965" s="229"/>
      <c r="P965" s="229"/>
      <c r="Q965" s="232"/>
      <c r="R965" s="232"/>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29"/>
      <c r="I966" s="231"/>
      <c r="J966" s="229"/>
      <c r="K966" s="232"/>
      <c r="L966" s="229"/>
      <c r="M966" s="229"/>
      <c r="N966" s="229"/>
      <c r="O966" s="229"/>
      <c r="P966" s="229"/>
      <c r="Q966" s="232"/>
      <c r="R966" s="232"/>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29"/>
      <c r="I967" s="231"/>
      <c r="J967" s="229"/>
      <c r="K967" s="232"/>
      <c r="L967" s="229"/>
      <c r="M967" s="229"/>
      <c r="N967" s="229"/>
      <c r="O967" s="229"/>
      <c r="P967" s="229"/>
      <c r="Q967" s="232"/>
      <c r="R967" s="232"/>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29"/>
      <c r="I968" s="231"/>
      <c r="J968" s="229"/>
      <c r="K968" s="232"/>
      <c r="L968" s="229"/>
      <c r="M968" s="229"/>
      <c r="N968" s="229"/>
      <c r="O968" s="229"/>
      <c r="P968" s="229"/>
      <c r="Q968" s="232"/>
      <c r="R968" s="232"/>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29"/>
      <c r="I969" s="231"/>
      <c r="J969" s="229"/>
      <c r="K969" s="232"/>
      <c r="L969" s="229"/>
      <c r="M969" s="229"/>
      <c r="N969" s="229"/>
      <c r="O969" s="229"/>
      <c r="P969" s="229"/>
      <c r="Q969" s="232"/>
      <c r="R969" s="232"/>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29"/>
      <c r="I970" s="231"/>
      <c r="J970" s="229"/>
      <c r="K970" s="232"/>
      <c r="L970" s="229"/>
      <c r="M970" s="229"/>
      <c r="N970" s="229"/>
      <c r="O970" s="229"/>
      <c r="P970" s="229"/>
      <c r="Q970" s="232"/>
      <c r="R970" s="232"/>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29"/>
      <c r="I971" s="231"/>
      <c r="J971" s="229"/>
      <c r="K971" s="232"/>
      <c r="L971" s="229"/>
      <c r="M971" s="229"/>
      <c r="N971" s="229"/>
      <c r="O971" s="229"/>
      <c r="P971" s="229"/>
      <c r="Q971" s="232"/>
      <c r="R971" s="232"/>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29"/>
      <c r="I972" s="231"/>
      <c r="J972" s="229"/>
      <c r="K972" s="232"/>
      <c r="L972" s="229"/>
      <c r="M972" s="229"/>
      <c r="N972" s="229"/>
      <c r="O972" s="229"/>
      <c r="P972" s="229"/>
      <c r="Q972" s="232"/>
      <c r="R972" s="232"/>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29"/>
      <c r="I973" s="231"/>
      <c r="J973" s="229"/>
      <c r="K973" s="232"/>
      <c r="L973" s="229"/>
      <c r="M973" s="229"/>
      <c r="N973" s="229"/>
      <c r="O973" s="229"/>
      <c r="P973" s="229"/>
      <c r="Q973" s="232"/>
      <c r="R973" s="232"/>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29"/>
      <c r="I974" s="231"/>
      <c r="J974" s="229"/>
      <c r="K974" s="232"/>
      <c r="L974" s="229"/>
      <c r="M974" s="229"/>
      <c r="N974" s="229"/>
      <c r="O974" s="229"/>
      <c r="P974" s="229"/>
      <c r="Q974" s="232"/>
      <c r="R974" s="232"/>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29"/>
      <c r="I975" s="231"/>
      <c r="J975" s="229"/>
      <c r="K975" s="232"/>
      <c r="L975" s="229"/>
      <c r="M975" s="229"/>
      <c r="N975" s="229"/>
      <c r="O975" s="229"/>
      <c r="P975" s="229"/>
      <c r="Q975" s="232"/>
      <c r="R975" s="232"/>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29"/>
      <c r="I976" s="231"/>
      <c r="J976" s="229"/>
      <c r="K976" s="232"/>
      <c r="L976" s="229"/>
      <c r="M976" s="229"/>
      <c r="N976" s="229"/>
      <c r="O976" s="229"/>
      <c r="P976" s="229"/>
      <c r="Q976" s="232"/>
      <c r="R976" s="232"/>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29"/>
      <c r="I977" s="231"/>
      <c r="J977" s="229"/>
      <c r="K977" s="232"/>
      <c r="L977" s="229"/>
      <c r="M977" s="229"/>
      <c r="N977" s="229"/>
      <c r="O977" s="229"/>
      <c r="P977" s="229"/>
      <c r="Q977" s="232"/>
      <c r="R977" s="232"/>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29"/>
      <c r="I978" s="231"/>
      <c r="J978" s="229"/>
      <c r="K978" s="232"/>
      <c r="L978" s="229"/>
      <c r="M978" s="229"/>
      <c r="N978" s="229"/>
      <c r="O978" s="229"/>
      <c r="P978" s="229"/>
      <c r="Q978" s="232"/>
      <c r="R978" s="232"/>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29"/>
      <c r="I979" s="231"/>
      <c r="J979" s="229"/>
      <c r="K979" s="232"/>
      <c r="L979" s="229"/>
      <c r="M979" s="229"/>
      <c r="N979" s="229"/>
      <c r="O979" s="229"/>
      <c r="P979" s="229"/>
      <c r="Q979" s="232"/>
      <c r="R979" s="232"/>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29"/>
      <c r="I980" s="231"/>
      <c r="J980" s="229"/>
      <c r="K980" s="232"/>
      <c r="L980" s="229"/>
      <c r="M980" s="229"/>
      <c r="N980" s="229"/>
      <c r="O980" s="229"/>
      <c r="P980" s="229"/>
      <c r="Q980" s="232"/>
      <c r="R980" s="232"/>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29"/>
      <c r="I981" s="231"/>
      <c r="J981" s="229"/>
      <c r="K981" s="232"/>
      <c r="L981" s="229"/>
      <c r="M981" s="229"/>
      <c r="N981" s="229"/>
      <c r="O981" s="229"/>
      <c r="P981" s="229"/>
      <c r="Q981" s="232"/>
      <c r="R981" s="232"/>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29"/>
      <c r="I982" s="231"/>
      <c r="J982" s="229"/>
      <c r="K982" s="232"/>
      <c r="L982" s="229"/>
      <c r="M982" s="229"/>
      <c r="N982" s="229"/>
      <c r="O982" s="229"/>
      <c r="P982" s="229"/>
      <c r="Q982" s="232"/>
      <c r="R982" s="232"/>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29"/>
      <c r="I983" s="231"/>
      <c r="J983" s="229"/>
      <c r="K983" s="232"/>
      <c r="L983" s="229"/>
      <c r="M983" s="229"/>
      <c r="N983" s="229"/>
      <c r="O983" s="229"/>
      <c r="P983" s="229"/>
      <c r="Q983" s="232"/>
      <c r="R983" s="232"/>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29"/>
      <c r="I984" s="231"/>
      <c r="J984" s="229"/>
      <c r="K984" s="232"/>
      <c r="L984" s="229"/>
      <c r="M984" s="229"/>
      <c r="N984" s="229"/>
      <c r="O984" s="229"/>
      <c r="P984" s="229"/>
      <c r="Q984" s="232"/>
      <c r="R984" s="232"/>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29"/>
      <c r="I985" s="231"/>
      <c r="J985" s="229"/>
      <c r="K985" s="232"/>
      <c r="L985" s="229"/>
      <c r="M985" s="229"/>
      <c r="N985" s="229"/>
      <c r="O985" s="229"/>
      <c r="P985" s="229"/>
      <c r="Q985" s="232"/>
      <c r="R985" s="232"/>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29"/>
      <c r="I986" s="231"/>
      <c r="J986" s="229"/>
      <c r="K986" s="232"/>
      <c r="L986" s="229"/>
      <c r="M986" s="229"/>
      <c r="N986" s="229"/>
      <c r="O986" s="229"/>
      <c r="P986" s="229"/>
      <c r="Q986" s="232"/>
      <c r="R986" s="232"/>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29"/>
      <c r="I987" s="231"/>
      <c r="J987" s="229"/>
      <c r="K987" s="232"/>
      <c r="L987" s="229"/>
      <c r="M987" s="229"/>
      <c r="N987" s="229"/>
      <c r="O987" s="229"/>
      <c r="P987" s="229"/>
      <c r="Q987" s="232"/>
      <c r="R987" s="232"/>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29"/>
      <c r="I988" s="231"/>
      <c r="J988" s="229"/>
      <c r="K988" s="232"/>
      <c r="L988" s="229"/>
      <c r="M988" s="229"/>
      <c r="N988" s="229"/>
      <c r="O988" s="229"/>
      <c r="P988" s="229"/>
      <c r="Q988" s="232"/>
      <c r="R988" s="232"/>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29"/>
      <c r="I989" s="231"/>
      <c r="J989" s="229"/>
      <c r="K989" s="232"/>
      <c r="L989" s="229"/>
      <c r="M989" s="229"/>
      <c r="N989" s="229"/>
      <c r="O989" s="229"/>
      <c r="P989" s="229"/>
      <c r="Q989" s="232"/>
      <c r="R989" s="232"/>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29"/>
      <c r="I990" s="231"/>
      <c r="J990" s="229"/>
      <c r="K990" s="232"/>
      <c r="L990" s="229"/>
      <c r="M990" s="229"/>
      <c r="N990" s="229"/>
      <c r="O990" s="229"/>
      <c r="P990" s="229"/>
      <c r="Q990" s="232"/>
      <c r="R990" s="232"/>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29"/>
      <c r="I991" s="231"/>
      <c r="J991" s="229"/>
      <c r="K991" s="232"/>
      <c r="L991" s="229"/>
      <c r="M991" s="229"/>
      <c r="N991" s="229"/>
      <c r="O991" s="229"/>
      <c r="P991" s="229"/>
      <c r="Q991" s="232"/>
      <c r="R991" s="232"/>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29"/>
      <c r="I992" s="231"/>
      <c r="J992" s="229"/>
      <c r="K992" s="232"/>
      <c r="L992" s="229"/>
      <c r="M992" s="229"/>
      <c r="N992" s="229"/>
      <c r="O992" s="229"/>
      <c r="P992" s="229"/>
      <c r="Q992" s="232"/>
      <c r="R992" s="232"/>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29"/>
      <c r="I993" s="231"/>
      <c r="J993" s="229"/>
      <c r="K993" s="232"/>
      <c r="L993" s="229"/>
      <c r="M993" s="229"/>
      <c r="N993" s="229"/>
      <c r="O993" s="229"/>
      <c r="P993" s="229"/>
      <c r="Q993" s="232"/>
      <c r="R993" s="232"/>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29"/>
      <c r="I994" s="231"/>
      <c r="J994" s="229"/>
      <c r="K994" s="232"/>
      <c r="L994" s="229"/>
      <c r="M994" s="229"/>
      <c r="N994" s="229"/>
      <c r="O994" s="229"/>
      <c r="P994" s="229"/>
      <c r="Q994" s="232"/>
      <c r="R994" s="232"/>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29"/>
      <c r="I995" s="231"/>
      <c r="J995" s="229"/>
      <c r="K995" s="232"/>
      <c r="L995" s="229"/>
      <c r="M995" s="229"/>
      <c r="N995" s="229"/>
      <c r="O995" s="229"/>
      <c r="P995" s="229"/>
      <c r="Q995" s="232"/>
      <c r="R995" s="232"/>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29"/>
      <c r="I996" s="231"/>
      <c r="J996" s="229"/>
      <c r="K996" s="232"/>
      <c r="L996" s="229"/>
      <c r="M996" s="229"/>
      <c r="N996" s="229"/>
      <c r="O996" s="229"/>
      <c r="P996" s="229"/>
      <c r="Q996" s="232"/>
      <c r="R996" s="232"/>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29"/>
      <c r="I997" s="231"/>
      <c r="J997" s="229"/>
      <c r="K997" s="232"/>
      <c r="L997" s="229"/>
      <c r="M997" s="229"/>
      <c r="N997" s="229"/>
      <c r="O997" s="229"/>
      <c r="P997" s="229"/>
      <c r="Q997" s="232"/>
      <c r="R997" s="232"/>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29"/>
      <c r="I998" s="231"/>
      <c r="J998" s="229"/>
      <c r="K998" s="232"/>
      <c r="L998" s="229"/>
      <c r="M998" s="229"/>
      <c r="N998" s="229"/>
      <c r="O998" s="229"/>
      <c r="P998" s="229"/>
      <c r="Q998" s="232"/>
      <c r="R998" s="232"/>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29"/>
      <c r="I999" s="231"/>
      <c r="J999" s="229"/>
      <c r="K999" s="232"/>
      <c r="L999" s="229"/>
      <c r="M999" s="229"/>
      <c r="N999" s="229"/>
      <c r="O999" s="229"/>
      <c r="P999" s="229"/>
      <c r="Q999" s="232"/>
      <c r="R999" s="232"/>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29"/>
      <c r="I1000" s="231"/>
      <c r="J1000" s="229"/>
      <c r="K1000" s="232"/>
      <c r="L1000" s="229"/>
      <c r="M1000" s="229"/>
      <c r="N1000" s="229"/>
      <c r="O1000" s="229"/>
      <c r="P1000" s="229"/>
      <c r="Q1000" s="232"/>
      <c r="R1000" s="232"/>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29"/>
      <c r="I1001" s="231"/>
      <c r="J1001" s="229"/>
      <c r="K1001" s="232"/>
      <c r="L1001" s="229"/>
      <c r="M1001" s="229"/>
      <c r="N1001" s="229"/>
      <c r="O1001" s="229"/>
      <c r="P1001" s="229"/>
      <c r="Q1001" s="232"/>
      <c r="R1001" s="232"/>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29"/>
      <c r="I1002" s="231"/>
      <c r="J1002" s="229"/>
      <c r="K1002" s="232"/>
      <c r="L1002" s="229"/>
      <c r="M1002" s="229"/>
      <c r="N1002" s="229"/>
      <c r="O1002" s="229"/>
      <c r="P1002" s="229"/>
      <c r="Q1002" s="232"/>
      <c r="R1002" s="232"/>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29"/>
      <c r="I1003" s="231"/>
      <c r="J1003" s="229"/>
      <c r="K1003" s="232"/>
      <c r="L1003" s="229"/>
      <c r="M1003" s="229"/>
      <c r="N1003" s="229"/>
      <c r="O1003" s="229"/>
      <c r="P1003" s="229"/>
      <c r="Q1003" s="232"/>
      <c r="R1003" s="232"/>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29"/>
      <c r="I1004" s="231"/>
      <c r="J1004" s="229"/>
      <c r="K1004" s="232"/>
      <c r="L1004" s="229"/>
      <c r="M1004" s="229"/>
      <c r="N1004" s="229"/>
      <c r="O1004" s="229"/>
      <c r="P1004" s="229"/>
      <c r="Q1004" s="232"/>
      <c r="R1004" s="232"/>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29"/>
      <c r="I1005" s="231"/>
      <c r="J1005" s="229"/>
      <c r="K1005" s="232"/>
      <c r="L1005" s="229"/>
      <c r="M1005" s="229"/>
      <c r="N1005" s="229"/>
      <c r="O1005" s="229"/>
      <c r="P1005" s="229"/>
      <c r="Q1005" s="232"/>
      <c r="R1005" s="232"/>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29"/>
      <c r="I1006" s="231"/>
      <c r="J1006" s="229"/>
      <c r="K1006" s="232"/>
      <c r="L1006" s="229"/>
      <c r="M1006" s="229"/>
      <c r="N1006" s="229"/>
      <c r="O1006" s="229"/>
      <c r="P1006" s="229"/>
      <c r="Q1006" s="232"/>
      <c r="R1006" s="232"/>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29"/>
      <c r="I1007" s="231"/>
      <c r="J1007" s="229"/>
      <c r="K1007" s="232"/>
      <c r="L1007" s="229"/>
      <c r="M1007" s="229"/>
      <c r="N1007" s="229"/>
      <c r="O1007" s="229"/>
      <c r="P1007" s="229"/>
      <c r="Q1007" s="232"/>
      <c r="R1007" s="232"/>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29"/>
      <c r="I1008" s="231"/>
      <c r="J1008" s="229"/>
      <c r="K1008" s="232"/>
      <c r="L1008" s="229"/>
      <c r="M1008" s="229"/>
      <c r="N1008" s="229"/>
      <c r="O1008" s="229"/>
      <c r="P1008" s="229"/>
      <c r="Q1008" s="232"/>
      <c r="R1008" s="232"/>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29"/>
      <c r="I1009" s="231"/>
      <c r="J1009" s="229"/>
      <c r="K1009" s="232"/>
      <c r="L1009" s="229"/>
      <c r="M1009" s="229"/>
      <c r="N1009" s="229"/>
      <c r="O1009" s="229"/>
      <c r="P1009" s="229"/>
      <c r="Q1009" s="232"/>
      <c r="R1009" s="232"/>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29"/>
      <c r="I1010" s="231"/>
      <c r="J1010" s="229"/>
      <c r="K1010" s="232"/>
      <c r="L1010" s="229"/>
      <c r="M1010" s="229"/>
      <c r="N1010" s="229"/>
      <c r="O1010" s="229"/>
      <c r="P1010" s="229"/>
      <c r="Q1010" s="232"/>
      <c r="R1010" s="232"/>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29"/>
      <c r="I1011" s="231"/>
      <c r="J1011" s="229"/>
      <c r="K1011" s="232"/>
      <c r="L1011" s="229"/>
      <c r="M1011" s="229"/>
      <c r="N1011" s="229"/>
      <c r="O1011" s="229"/>
      <c r="P1011" s="229"/>
      <c r="Q1011" s="232"/>
      <c r="R1011" s="232"/>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29"/>
      <c r="I1012" s="231"/>
      <c r="J1012" s="229"/>
      <c r="K1012" s="232"/>
      <c r="L1012" s="229"/>
      <c r="M1012" s="229"/>
      <c r="N1012" s="229"/>
      <c r="O1012" s="229"/>
      <c r="P1012" s="229"/>
      <c r="Q1012" s="232"/>
      <c r="R1012" s="232"/>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29"/>
      <c r="I1013" s="231"/>
      <c r="J1013" s="229"/>
      <c r="K1013" s="232"/>
      <c r="L1013" s="229"/>
      <c r="M1013" s="229"/>
      <c r="N1013" s="229"/>
      <c r="O1013" s="229"/>
      <c r="P1013" s="229"/>
      <c r="Q1013" s="232"/>
      <c r="R1013" s="232"/>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29"/>
      <c r="I1014" s="231"/>
      <c r="J1014" s="229"/>
      <c r="K1014" s="232"/>
      <c r="L1014" s="229"/>
      <c r="M1014" s="229"/>
      <c r="N1014" s="229"/>
      <c r="O1014" s="229"/>
      <c r="P1014" s="229"/>
      <c r="Q1014" s="232"/>
      <c r="R1014" s="232"/>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29"/>
      <c r="I1015" s="231"/>
      <c r="J1015" s="229"/>
      <c r="K1015" s="232"/>
      <c r="L1015" s="229"/>
      <c r="M1015" s="229"/>
      <c r="N1015" s="229"/>
      <c r="O1015" s="229"/>
      <c r="P1015" s="229"/>
      <c r="Q1015" s="232"/>
      <c r="R1015" s="232"/>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29"/>
      <c r="I1016" s="231"/>
      <c r="J1016" s="229"/>
      <c r="K1016" s="232"/>
      <c r="L1016" s="229"/>
      <c r="M1016" s="229"/>
      <c r="N1016" s="229"/>
      <c r="O1016" s="229"/>
      <c r="P1016" s="229"/>
      <c r="Q1016" s="232"/>
      <c r="R1016" s="232"/>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29"/>
      <c r="I1017" s="231"/>
      <c r="J1017" s="229"/>
      <c r="K1017" s="232"/>
      <c r="L1017" s="229"/>
      <c r="M1017" s="229"/>
      <c r="N1017" s="229"/>
      <c r="O1017" s="229"/>
      <c r="P1017" s="229"/>
      <c r="Q1017" s="232"/>
      <c r="R1017" s="232"/>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29"/>
      <c r="I1018" s="231"/>
      <c r="J1018" s="229"/>
      <c r="K1018" s="232"/>
      <c r="L1018" s="229"/>
      <c r="M1018" s="229"/>
      <c r="N1018" s="229"/>
      <c r="O1018" s="229"/>
      <c r="P1018" s="229"/>
      <c r="Q1018" s="232"/>
      <c r="R1018" s="232"/>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29"/>
      <c r="I1019" s="231"/>
      <c r="J1019" s="229"/>
      <c r="K1019" s="232"/>
      <c r="L1019" s="229"/>
      <c r="M1019" s="229"/>
      <c r="N1019" s="229"/>
      <c r="O1019" s="229"/>
      <c r="P1019" s="229"/>
      <c r="Q1019" s="232"/>
      <c r="R1019" s="232"/>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29"/>
      <c r="I1020" s="231"/>
      <c r="J1020" s="229"/>
      <c r="K1020" s="232"/>
      <c r="L1020" s="229"/>
      <c r="M1020" s="229"/>
      <c r="N1020" s="229"/>
      <c r="O1020" s="229"/>
      <c r="P1020" s="229"/>
      <c r="Q1020" s="232"/>
      <c r="R1020" s="232"/>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29"/>
      <c r="I1021" s="231"/>
      <c r="J1021" s="229"/>
      <c r="K1021" s="232"/>
      <c r="L1021" s="229"/>
      <c r="M1021" s="229"/>
      <c r="N1021" s="229"/>
      <c r="O1021" s="229"/>
      <c r="P1021" s="229"/>
      <c r="Q1021" s="232"/>
      <c r="R1021" s="232"/>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29"/>
      <c r="I1022" s="231"/>
      <c r="J1022" s="229"/>
      <c r="K1022" s="232"/>
      <c r="L1022" s="229"/>
      <c r="M1022" s="229"/>
      <c r="N1022" s="229"/>
      <c r="O1022" s="229"/>
      <c r="P1022" s="229"/>
      <c r="Q1022" s="232"/>
      <c r="R1022" s="232"/>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29"/>
      <c r="I1023" s="231"/>
      <c r="J1023" s="229"/>
      <c r="K1023" s="232"/>
      <c r="L1023" s="229"/>
      <c r="M1023" s="229"/>
      <c r="N1023" s="229"/>
      <c r="O1023" s="229"/>
      <c r="P1023" s="229"/>
      <c r="Q1023" s="232"/>
      <c r="R1023" s="232"/>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29"/>
      <c r="I1024" s="231"/>
      <c r="J1024" s="229"/>
      <c r="K1024" s="232"/>
      <c r="L1024" s="229"/>
      <c r="M1024" s="229"/>
      <c r="N1024" s="229"/>
      <c r="O1024" s="229"/>
      <c r="P1024" s="229"/>
      <c r="Q1024" s="232"/>
      <c r="R1024" s="232"/>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29"/>
      <c r="I1025" s="231"/>
      <c r="J1025" s="229"/>
      <c r="K1025" s="232"/>
      <c r="L1025" s="229"/>
      <c r="M1025" s="229"/>
      <c r="N1025" s="229"/>
      <c r="O1025" s="229"/>
      <c r="P1025" s="229"/>
      <c r="Q1025" s="232"/>
      <c r="R1025" s="232"/>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29"/>
      <c r="I1026" s="231"/>
      <c r="J1026" s="229"/>
      <c r="K1026" s="232"/>
      <c r="L1026" s="229"/>
      <c r="M1026" s="229"/>
      <c r="N1026" s="229"/>
      <c r="O1026" s="229"/>
      <c r="P1026" s="229"/>
      <c r="Q1026" s="232"/>
      <c r="R1026" s="232"/>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29"/>
      <c r="I1027" s="231"/>
      <c r="J1027" s="229"/>
      <c r="K1027" s="232"/>
      <c r="L1027" s="229"/>
      <c r="M1027" s="229"/>
      <c r="N1027" s="229"/>
      <c r="O1027" s="229"/>
      <c r="P1027" s="229"/>
      <c r="Q1027" s="232"/>
      <c r="R1027" s="232"/>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29"/>
      <c r="I1028" s="231"/>
      <c r="J1028" s="229"/>
      <c r="K1028" s="232"/>
      <c r="L1028" s="229"/>
      <c r="M1028" s="229"/>
      <c r="N1028" s="229"/>
      <c r="O1028" s="229"/>
      <c r="P1028" s="229"/>
      <c r="Q1028" s="232"/>
      <c r="R1028" s="232"/>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29"/>
      <c r="I1029" s="231"/>
      <c r="J1029" s="229"/>
      <c r="K1029" s="232"/>
      <c r="L1029" s="229"/>
      <c r="M1029" s="229"/>
      <c r="N1029" s="229"/>
      <c r="O1029" s="229"/>
      <c r="P1029" s="229"/>
      <c r="Q1029" s="232"/>
      <c r="R1029" s="232"/>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29"/>
      <c r="I1030" s="231"/>
      <c r="J1030" s="229"/>
      <c r="K1030" s="232"/>
      <c r="L1030" s="229"/>
      <c r="M1030" s="229"/>
      <c r="N1030" s="229"/>
      <c r="O1030" s="229"/>
      <c r="P1030" s="229"/>
      <c r="Q1030" s="232"/>
      <c r="R1030" s="232"/>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29"/>
      <c r="I1031" s="231"/>
      <c r="J1031" s="229"/>
      <c r="K1031" s="232"/>
      <c r="L1031" s="229"/>
      <c r="M1031" s="229"/>
      <c r="N1031" s="229"/>
      <c r="O1031" s="229"/>
      <c r="P1031" s="229"/>
      <c r="Q1031" s="232"/>
      <c r="R1031" s="232"/>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29"/>
      <c r="I1032" s="231"/>
      <c r="J1032" s="229"/>
      <c r="K1032" s="232"/>
      <c r="L1032" s="229"/>
      <c r="M1032" s="229"/>
      <c r="N1032" s="229"/>
      <c r="O1032" s="229"/>
      <c r="P1032" s="229"/>
      <c r="Q1032" s="232"/>
      <c r="R1032" s="232"/>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29"/>
      <c r="I1033" s="231"/>
      <c r="J1033" s="229"/>
      <c r="K1033" s="232"/>
      <c r="L1033" s="229"/>
      <c r="M1033" s="229"/>
      <c r="N1033" s="229"/>
      <c r="O1033" s="229"/>
      <c r="P1033" s="229"/>
      <c r="Q1033" s="232"/>
      <c r="R1033" s="232"/>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29"/>
      <c r="I1034" s="231"/>
      <c r="J1034" s="229"/>
      <c r="K1034" s="232"/>
      <c r="L1034" s="229"/>
      <c r="M1034" s="229"/>
      <c r="N1034" s="229"/>
      <c r="O1034" s="229"/>
      <c r="P1034" s="229"/>
      <c r="Q1034" s="232"/>
      <c r="R1034" s="232"/>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29"/>
      <c r="I1035" s="231"/>
      <c r="J1035" s="229"/>
      <c r="K1035" s="232"/>
      <c r="L1035" s="229"/>
      <c r="M1035" s="229"/>
      <c r="N1035" s="229"/>
      <c r="O1035" s="229"/>
      <c r="P1035" s="229"/>
      <c r="Q1035" s="232"/>
      <c r="R1035" s="232"/>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29"/>
      <c r="I1036" s="231"/>
      <c r="J1036" s="229"/>
      <c r="K1036" s="232"/>
      <c r="L1036" s="229"/>
      <c r="M1036" s="229"/>
      <c r="N1036" s="229"/>
      <c r="O1036" s="229"/>
      <c r="P1036" s="229"/>
      <c r="Q1036" s="232"/>
      <c r="R1036" s="232"/>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29"/>
      <c r="I1037" s="231"/>
      <c r="J1037" s="229"/>
      <c r="K1037" s="232"/>
      <c r="L1037" s="229"/>
      <c r="M1037" s="229"/>
      <c r="N1037" s="229"/>
      <c r="O1037" s="229"/>
      <c r="P1037" s="229"/>
      <c r="Q1037" s="232"/>
      <c r="R1037" s="232"/>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29"/>
      <c r="I1038" s="231"/>
      <c r="J1038" s="229"/>
      <c r="K1038" s="232"/>
      <c r="L1038" s="229"/>
      <c r="M1038" s="229"/>
      <c r="N1038" s="229"/>
      <c r="O1038" s="229"/>
      <c r="P1038" s="229"/>
      <c r="Q1038" s="232"/>
      <c r="R1038" s="232"/>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29"/>
      <c r="I1039" s="231"/>
      <c r="J1039" s="229"/>
      <c r="K1039" s="232"/>
      <c r="L1039" s="229"/>
      <c r="M1039" s="229"/>
      <c r="N1039" s="229"/>
      <c r="O1039" s="229"/>
      <c r="P1039" s="229"/>
      <c r="Q1039" s="232"/>
      <c r="R1039" s="232"/>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29"/>
      <c r="I1040" s="231"/>
      <c r="J1040" s="229"/>
      <c r="K1040" s="232"/>
      <c r="L1040" s="229"/>
      <c r="M1040" s="229"/>
      <c r="N1040" s="229"/>
      <c r="O1040" s="229"/>
      <c r="P1040" s="229"/>
      <c r="Q1040" s="232"/>
      <c r="R1040" s="232"/>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29"/>
      <c r="I1041" s="231"/>
      <c r="J1041" s="229"/>
      <c r="K1041" s="232"/>
      <c r="L1041" s="229"/>
      <c r="M1041" s="229"/>
      <c r="N1041" s="229"/>
      <c r="O1041" s="229"/>
      <c r="P1041" s="229"/>
      <c r="Q1041" s="232"/>
      <c r="R1041" s="232"/>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29"/>
      <c r="I1042" s="231"/>
      <c r="J1042" s="229"/>
      <c r="K1042" s="232"/>
      <c r="L1042" s="229"/>
      <c r="M1042" s="229"/>
      <c r="N1042" s="229"/>
      <c r="O1042" s="229"/>
      <c r="P1042" s="229"/>
      <c r="Q1042" s="232"/>
      <c r="R1042" s="232"/>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29"/>
      <c r="I1043" s="231"/>
      <c r="J1043" s="229"/>
      <c r="K1043" s="232"/>
      <c r="L1043" s="229"/>
      <c r="M1043" s="229"/>
      <c r="N1043" s="229"/>
      <c r="O1043" s="229"/>
      <c r="P1043" s="229"/>
      <c r="Q1043" s="232"/>
      <c r="R1043" s="232"/>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29"/>
      <c r="I1044" s="231"/>
      <c r="J1044" s="229"/>
      <c r="K1044" s="232"/>
      <c r="L1044" s="229"/>
      <c r="M1044" s="229"/>
      <c r="N1044" s="229"/>
      <c r="O1044" s="229"/>
      <c r="P1044" s="229"/>
      <c r="Q1044" s="232"/>
      <c r="R1044" s="232"/>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29"/>
      <c r="I1045" s="231"/>
      <c r="J1045" s="229"/>
      <c r="K1045" s="232"/>
      <c r="L1045" s="229"/>
      <c r="M1045" s="229"/>
      <c r="N1045" s="229"/>
      <c r="O1045" s="229"/>
      <c r="P1045" s="229"/>
      <c r="Q1045" s="232"/>
      <c r="R1045" s="232"/>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29"/>
      <c r="I1046" s="231"/>
      <c r="J1046" s="229"/>
      <c r="K1046" s="232"/>
      <c r="L1046" s="229"/>
      <c r="M1046" s="229"/>
      <c r="N1046" s="229"/>
      <c r="O1046" s="229"/>
      <c r="P1046" s="229"/>
      <c r="Q1046" s="232"/>
      <c r="R1046" s="232"/>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29"/>
      <c r="I1047" s="231"/>
      <c r="J1047" s="229"/>
      <c r="K1047" s="232"/>
      <c r="L1047" s="229"/>
      <c r="M1047" s="229"/>
      <c r="N1047" s="229"/>
      <c r="O1047" s="229"/>
      <c r="P1047" s="229"/>
      <c r="Q1047" s="232"/>
      <c r="R1047" s="232"/>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29"/>
      <c r="I1048" s="231"/>
      <c r="J1048" s="229"/>
      <c r="K1048" s="232"/>
      <c r="L1048" s="229"/>
      <c r="M1048" s="229"/>
      <c r="N1048" s="229"/>
      <c r="O1048" s="229"/>
      <c r="P1048" s="229"/>
      <c r="Q1048" s="232"/>
      <c r="R1048" s="232"/>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29"/>
      <c r="I1049" s="231"/>
      <c r="J1049" s="229"/>
      <c r="K1049" s="232"/>
      <c r="L1049" s="229"/>
      <c r="M1049" s="229"/>
      <c r="N1049" s="229"/>
      <c r="O1049" s="229"/>
      <c r="P1049" s="229"/>
      <c r="Q1049" s="232"/>
      <c r="R1049" s="232"/>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29"/>
      <c r="I1050" s="231"/>
      <c r="J1050" s="229"/>
      <c r="K1050" s="232"/>
      <c r="L1050" s="229"/>
      <c r="M1050" s="229"/>
      <c r="N1050" s="229"/>
      <c r="O1050" s="229"/>
      <c r="P1050" s="229"/>
      <c r="Q1050" s="232"/>
      <c r="R1050" s="232"/>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29"/>
      <c r="I1051" s="231"/>
      <c r="J1051" s="229"/>
      <c r="K1051" s="232"/>
      <c r="L1051" s="229"/>
      <c r="M1051" s="229"/>
      <c r="N1051" s="229"/>
      <c r="O1051" s="229"/>
      <c r="P1051" s="229"/>
      <c r="Q1051" s="232"/>
      <c r="R1051" s="232"/>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29"/>
      <c r="I1052" s="231"/>
      <c r="J1052" s="229"/>
      <c r="K1052" s="232"/>
      <c r="L1052" s="229"/>
      <c r="M1052" s="229"/>
      <c r="N1052" s="229"/>
      <c r="O1052" s="229"/>
      <c r="P1052" s="229"/>
      <c r="Q1052" s="232"/>
      <c r="R1052" s="232"/>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29"/>
      <c r="I1053" s="231"/>
      <c r="J1053" s="229"/>
      <c r="K1053" s="232"/>
      <c r="L1053" s="229"/>
      <c r="M1053" s="229"/>
      <c r="N1053" s="229"/>
      <c r="O1053" s="229"/>
      <c r="P1053" s="229"/>
      <c r="Q1053" s="232"/>
      <c r="R1053" s="232"/>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29"/>
      <c r="I1054" s="231"/>
      <c r="J1054" s="229"/>
      <c r="K1054" s="232"/>
      <c r="L1054" s="229"/>
      <c r="M1054" s="229"/>
      <c r="N1054" s="229"/>
      <c r="O1054" s="229"/>
      <c r="P1054" s="229"/>
      <c r="Q1054" s="232"/>
      <c r="R1054" s="232"/>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29"/>
      <c r="I1055" s="231"/>
      <c r="J1055" s="229"/>
      <c r="K1055" s="232"/>
      <c r="L1055" s="229"/>
      <c r="M1055" s="229"/>
      <c r="N1055" s="229"/>
      <c r="O1055" s="229"/>
      <c r="P1055" s="229"/>
      <c r="Q1055" s="232"/>
      <c r="R1055" s="232"/>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29"/>
      <c r="I1056" s="231"/>
      <c r="J1056" s="229"/>
      <c r="K1056" s="232"/>
      <c r="L1056" s="229"/>
      <c r="M1056" s="229"/>
      <c r="N1056" s="229"/>
      <c r="O1056" s="229"/>
      <c r="P1056" s="229"/>
      <c r="Q1056" s="232"/>
      <c r="R1056" s="232"/>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29"/>
      <c r="I1057" s="231"/>
      <c r="J1057" s="229"/>
      <c r="K1057" s="232"/>
      <c r="L1057" s="229"/>
      <c r="M1057" s="229"/>
      <c r="N1057" s="229"/>
      <c r="O1057" s="229"/>
      <c r="P1057" s="229"/>
      <c r="Q1057" s="232"/>
      <c r="R1057" s="232"/>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29"/>
      <c r="I1058" s="231"/>
      <c r="J1058" s="229"/>
      <c r="K1058" s="232"/>
      <c r="L1058" s="229"/>
      <c r="M1058" s="229"/>
      <c r="N1058" s="229"/>
      <c r="O1058" s="229"/>
      <c r="P1058" s="229"/>
      <c r="Q1058" s="232"/>
      <c r="R1058" s="232"/>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29"/>
      <c r="I1059" s="231"/>
      <c r="J1059" s="229"/>
      <c r="K1059" s="232"/>
      <c r="L1059" s="229"/>
      <c r="M1059" s="229"/>
      <c r="N1059" s="229"/>
      <c r="O1059" s="229"/>
      <c r="P1059" s="229"/>
      <c r="Q1059" s="232"/>
      <c r="R1059" s="232"/>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29"/>
      <c r="I1060" s="231"/>
      <c r="J1060" s="229"/>
      <c r="K1060" s="232"/>
      <c r="L1060" s="229"/>
      <c r="M1060" s="229"/>
      <c r="N1060" s="229"/>
      <c r="O1060" s="229"/>
      <c r="P1060" s="229"/>
      <c r="Q1060" s="232"/>
      <c r="R1060" s="232"/>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29"/>
      <c r="I1061" s="231"/>
      <c r="J1061" s="229"/>
      <c r="K1061" s="232"/>
      <c r="L1061" s="229"/>
      <c r="M1061" s="229"/>
      <c r="N1061" s="229"/>
      <c r="O1061" s="229"/>
      <c r="P1061" s="229"/>
      <c r="Q1061" s="232"/>
      <c r="R1061" s="232"/>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29"/>
      <c r="I1062" s="231"/>
      <c r="J1062" s="229"/>
      <c r="K1062" s="232"/>
      <c r="L1062" s="229"/>
      <c r="M1062" s="229"/>
      <c r="N1062" s="229"/>
      <c r="O1062" s="229"/>
      <c r="P1062" s="229"/>
      <c r="Q1062" s="232"/>
      <c r="R1062" s="232"/>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29"/>
      <c r="I1063" s="231"/>
      <c r="J1063" s="229"/>
      <c r="K1063" s="232"/>
      <c r="L1063" s="229"/>
      <c r="M1063" s="229"/>
      <c r="N1063" s="229"/>
      <c r="O1063" s="229"/>
      <c r="P1063" s="229"/>
      <c r="Q1063" s="232"/>
      <c r="R1063" s="232"/>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29"/>
      <c r="I1064" s="231"/>
      <c r="J1064" s="229"/>
      <c r="K1064" s="232"/>
      <c r="L1064" s="229"/>
      <c r="M1064" s="229"/>
      <c r="N1064" s="229"/>
      <c r="O1064" s="229"/>
      <c r="P1064" s="229"/>
      <c r="Q1064" s="232"/>
      <c r="R1064" s="232"/>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29"/>
      <c r="I1065" s="231"/>
      <c r="J1065" s="229"/>
      <c r="K1065" s="232"/>
      <c r="L1065" s="229"/>
      <c r="M1065" s="229"/>
      <c r="N1065" s="229"/>
      <c r="O1065" s="229"/>
      <c r="P1065" s="229"/>
      <c r="Q1065" s="232"/>
      <c r="R1065" s="232"/>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29"/>
      <c r="I1066" s="231"/>
      <c r="J1066" s="229"/>
      <c r="K1066" s="232"/>
      <c r="L1066" s="229"/>
      <c r="M1066" s="229"/>
      <c r="N1066" s="229"/>
      <c r="O1066" s="229"/>
      <c r="P1066" s="229"/>
      <c r="Q1066" s="232"/>
      <c r="R1066" s="232"/>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29"/>
      <c r="I1067" s="231"/>
      <c r="J1067" s="229"/>
      <c r="K1067" s="232"/>
      <c r="L1067" s="229"/>
      <c r="M1067" s="229"/>
      <c r="N1067" s="229"/>
      <c r="O1067" s="229"/>
      <c r="P1067" s="229"/>
      <c r="Q1067" s="232"/>
      <c r="R1067" s="232"/>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29"/>
      <c r="I1068" s="231"/>
      <c r="J1068" s="229"/>
      <c r="K1068" s="232"/>
      <c r="L1068" s="229"/>
      <c r="M1068" s="229"/>
      <c r="N1068" s="229"/>
      <c r="O1068" s="229"/>
      <c r="P1068" s="229"/>
      <c r="Q1068" s="232"/>
      <c r="R1068" s="232"/>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29"/>
      <c r="I1069" s="231"/>
      <c r="J1069" s="229"/>
      <c r="K1069" s="232"/>
      <c r="L1069" s="229"/>
      <c r="M1069" s="229"/>
      <c r="N1069" s="229"/>
      <c r="O1069" s="229"/>
      <c r="P1069" s="229"/>
      <c r="Q1069" s="232"/>
      <c r="R1069" s="232"/>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29"/>
      <c r="I1070" s="231"/>
      <c r="J1070" s="229"/>
      <c r="K1070" s="232"/>
      <c r="L1070" s="229"/>
      <c r="M1070" s="229"/>
      <c r="N1070" s="229"/>
      <c r="O1070" s="229"/>
      <c r="P1070" s="229"/>
      <c r="Q1070" s="232"/>
      <c r="R1070" s="232"/>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29"/>
      <c r="I1071" s="231"/>
      <c r="J1071" s="229"/>
      <c r="K1071" s="232"/>
      <c r="L1071" s="229"/>
      <c r="M1071" s="229"/>
      <c r="N1071" s="229"/>
      <c r="O1071" s="229"/>
      <c r="P1071" s="229"/>
      <c r="Q1071" s="232"/>
      <c r="R1071" s="232"/>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29"/>
      <c r="I1072" s="231"/>
      <c r="J1072" s="229"/>
      <c r="K1072" s="232"/>
      <c r="L1072" s="229"/>
      <c r="M1072" s="229"/>
      <c r="N1072" s="229"/>
      <c r="O1072" s="229"/>
      <c r="P1072" s="229"/>
      <c r="Q1072" s="232"/>
      <c r="R1072" s="232"/>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29"/>
      <c r="I1073" s="231"/>
      <c r="J1073" s="229"/>
      <c r="K1073" s="232"/>
      <c r="L1073" s="229"/>
      <c r="M1073" s="229"/>
      <c r="N1073" s="229"/>
      <c r="O1073" s="229"/>
      <c r="P1073" s="229"/>
      <c r="Q1073" s="232"/>
      <c r="R1073" s="232"/>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29"/>
      <c r="I1074" s="231"/>
      <c r="J1074" s="229"/>
      <c r="K1074" s="232"/>
      <c r="L1074" s="229"/>
      <c r="M1074" s="229"/>
      <c r="N1074" s="229"/>
      <c r="O1074" s="229"/>
      <c r="P1074" s="229"/>
      <c r="Q1074" s="232"/>
      <c r="R1074" s="232"/>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29"/>
      <c r="I1075" s="231"/>
      <c r="J1075" s="229"/>
      <c r="K1075" s="232"/>
      <c r="L1075" s="229"/>
      <c r="M1075" s="229"/>
      <c r="N1075" s="229"/>
      <c r="O1075" s="229"/>
      <c r="P1075" s="229"/>
      <c r="Q1075" s="232"/>
      <c r="R1075" s="232"/>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29"/>
      <c r="I1076" s="231"/>
      <c r="J1076" s="229"/>
      <c r="K1076" s="232"/>
      <c r="L1076" s="229"/>
      <c r="M1076" s="229"/>
      <c r="N1076" s="229"/>
      <c r="O1076" s="229"/>
      <c r="P1076" s="229"/>
      <c r="Q1076" s="232"/>
      <c r="R1076" s="232"/>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29"/>
      <c r="I1077" s="231"/>
      <c r="J1077" s="229"/>
      <c r="K1077" s="232"/>
      <c r="L1077" s="229"/>
      <c r="M1077" s="229"/>
      <c r="N1077" s="229"/>
      <c r="O1077" s="229"/>
      <c r="P1077" s="229"/>
      <c r="Q1077" s="232"/>
      <c r="R1077" s="232"/>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29"/>
      <c r="I1078" s="231"/>
      <c r="J1078" s="229"/>
      <c r="K1078" s="232"/>
      <c r="L1078" s="229"/>
      <c r="M1078" s="229"/>
      <c r="N1078" s="229"/>
      <c r="O1078" s="229"/>
      <c r="P1078" s="229"/>
      <c r="Q1078" s="232"/>
      <c r="R1078" s="232"/>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29"/>
      <c r="I1079" s="231"/>
      <c r="J1079" s="229"/>
      <c r="K1079" s="232"/>
      <c r="L1079" s="229"/>
      <c r="M1079" s="229"/>
      <c r="N1079" s="229"/>
      <c r="O1079" s="229"/>
      <c r="P1079" s="229"/>
      <c r="Q1079" s="232"/>
      <c r="R1079" s="232"/>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29"/>
      <c r="I1080" s="231"/>
      <c r="J1080" s="229"/>
      <c r="K1080" s="232"/>
      <c r="L1080" s="229"/>
      <c r="M1080" s="229"/>
      <c r="N1080" s="229"/>
      <c r="O1080" s="229"/>
      <c r="P1080" s="229"/>
      <c r="Q1080" s="232"/>
      <c r="R1080" s="232"/>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29"/>
      <c r="I1081" s="231"/>
      <c r="J1081" s="229"/>
      <c r="K1081" s="232"/>
      <c r="L1081" s="229"/>
      <c r="M1081" s="229"/>
      <c r="N1081" s="229"/>
      <c r="O1081" s="229"/>
      <c r="P1081" s="229"/>
      <c r="Q1081" s="232"/>
      <c r="R1081" s="232"/>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29"/>
      <c r="I1082" s="231"/>
      <c r="J1082" s="229"/>
      <c r="K1082" s="232"/>
      <c r="L1082" s="229"/>
      <c r="M1082" s="229"/>
      <c r="N1082" s="229"/>
      <c r="O1082" s="229"/>
      <c r="P1082" s="229"/>
      <c r="Q1082" s="232"/>
      <c r="R1082" s="232"/>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29"/>
      <c r="I1083" s="231"/>
      <c r="J1083" s="229"/>
      <c r="K1083" s="232"/>
      <c r="L1083" s="229"/>
      <c r="M1083" s="229"/>
      <c r="N1083" s="229"/>
      <c r="O1083" s="229"/>
      <c r="P1083" s="229"/>
      <c r="Q1083" s="232"/>
      <c r="R1083" s="232"/>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29"/>
      <c r="I1084" s="231"/>
      <c r="J1084" s="229"/>
      <c r="K1084" s="232"/>
      <c r="L1084" s="229"/>
      <c r="M1084" s="229"/>
      <c r="N1084" s="229"/>
      <c r="O1084" s="229"/>
      <c r="P1084" s="229"/>
      <c r="Q1084" s="232"/>
      <c r="R1084" s="232"/>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29"/>
      <c r="I1085" s="231"/>
      <c r="J1085" s="229"/>
      <c r="K1085" s="232"/>
      <c r="L1085" s="229"/>
      <c r="M1085" s="229"/>
      <c r="N1085" s="229"/>
      <c r="O1085" s="229"/>
      <c r="P1085" s="229"/>
      <c r="Q1085" s="232"/>
      <c r="R1085" s="232"/>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29"/>
      <c r="I1086" s="231"/>
      <c r="J1086" s="229"/>
      <c r="K1086" s="232"/>
      <c r="L1086" s="229"/>
      <c r="M1086" s="229"/>
      <c r="N1086" s="229"/>
      <c r="O1086" s="229"/>
      <c r="P1086" s="229"/>
      <c r="Q1086" s="232"/>
      <c r="R1086" s="232"/>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29"/>
      <c r="I1087" s="231"/>
      <c r="J1087" s="229"/>
      <c r="K1087" s="232"/>
      <c r="L1087" s="229"/>
      <c r="M1087" s="229"/>
      <c r="N1087" s="229"/>
      <c r="O1087" s="229"/>
      <c r="P1087" s="229"/>
      <c r="Q1087" s="232"/>
      <c r="R1087" s="232"/>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29"/>
      <c r="I1088" s="231"/>
      <c r="J1088" s="229"/>
      <c r="K1088" s="232"/>
      <c r="L1088" s="229"/>
      <c r="M1088" s="229"/>
      <c r="N1088" s="229"/>
      <c r="O1088" s="229"/>
      <c r="P1088" s="229"/>
      <c r="Q1088" s="232"/>
      <c r="R1088" s="232"/>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29"/>
      <c r="I1089" s="231"/>
      <c r="J1089" s="229"/>
      <c r="K1089" s="232"/>
      <c r="L1089" s="229"/>
      <c r="M1089" s="229"/>
      <c r="N1089" s="229"/>
      <c r="O1089" s="229"/>
      <c r="P1089" s="229"/>
      <c r="Q1089" s="232"/>
      <c r="R1089" s="232"/>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29"/>
      <c r="I1090" s="231"/>
      <c r="J1090" s="229"/>
      <c r="K1090" s="232"/>
      <c r="L1090" s="229"/>
      <c r="M1090" s="229"/>
      <c r="N1090" s="229"/>
      <c r="O1090" s="229"/>
      <c r="P1090" s="229"/>
      <c r="Q1090" s="232"/>
      <c r="R1090" s="232"/>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29"/>
      <c r="I1091" s="231"/>
      <c r="J1091" s="229"/>
      <c r="K1091" s="232"/>
      <c r="L1091" s="229"/>
      <c r="M1091" s="229"/>
      <c r="N1091" s="229"/>
      <c r="O1091" s="229"/>
      <c r="P1091" s="229"/>
      <c r="Q1091" s="232"/>
      <c r="R1091" s="232"/>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29"/>
      <c r="I1092" s="231"/>
      <c r="J1092" s="229"/>
      <c r="K1092" s="232"/>
      <c r="L1092" s="229"/>
      <c r="M1092" s="229"/>
      <c r="N1092" s="229"/>
      <c r="O1092" s="229"/>
      <c r="P1092" s="229"/>
      <c r="Q1092" s="232"/>
      <c r="R1092" s="232"/>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29"/>
      <c r="I1093" s="231"/>
      <c r="J1093" s="229"/>
      <c r="K1093" s="232"/>
      <c r="L1093" s="229"/>
      <c r="M1093" s="229"/>
      <c r="N1093" s="229"/>
      <c r="O1093" s="229"/>
      <c r="P1093" s="229"/>
      <c r="Q1093" s="232"/>
      <c r="R1093" s="232"/>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29"/>
      <c r="I1094" s="231"/>
      <c r="J1094" s="229"/>
      <c r="K1094" s="232"/>
      <c r="L1094" s="229"/>
      <c r="M1094" s="229"/>
      <c r="N1094" s="229"/>
      <c r="O1094" s="229"/>
      <c r="P1094" s="229"/>
      <c r="Q1094" s="232"/>
      <c r="R1094" s="232"/>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29"/>
      <c r="I1095" s="231"/>
      <c r="J1095" s="229"/>
      <c r="K1095" s="232"/>
      <c r="L1095" s="229"/>
      <c r="M1095" s="229"/>
      <c r="N1095" s="229"/>
      <c r="O1095" s="229"/>
      <c r="P1095" s="229"/>
      <c r="Q1095" s="232"/>
      <c r="R1095" s="232"/>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29"/>
      <c r="I1096" s="231"/>
      <c r="J1096" s="229"/>
      <c r="K1096" s="232"/>
      <c r="L1096" s="229"/>
      <c r="M1096" s="229"/>
      <c r="N1096" s="229"/>
      <c r="O1096" s="229"/>
      <c r="P1096" s="229"/>
      <c r="Q1096" s="232"/>
      <c r="R1096" s="232"/>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29"/>
      <c r="I1097" s="231"/>
      <c r="J1097" s="229"/>
      <c r="K1097" s="232"/>
      <c r="L1097" s="229"/>
      <c r="M1097" s="229"/>
      <c r="N1097" s="229"/>
      <c r="O1097" s="229"/>
      <c r="P1097" s="229"/>
      <c r="Q1097" s="232"/>
      <c r="R1097" s="232"/>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29"/>
      <c r="I1098" s="231"/>
      <c r="J1098" s="229"/>
      <c r="K1098" s="232"/>
      <c r="L1098" s="229"/>
      <c r="M1098" s="229"/>
      <c r="N1098" s="229"/>
      <c r="O1098" s="229"/>
      <c r="P1098" s="229"/>
      <c r="Q1098" s="232"/>
      <c r="R1098" s="232"/>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29"/>
      <c r="I1099" s="231"/>
      <c r="J1099" s="229"/>
      <c r="K1099" s="232"/>
      <c r="L1099" s="229"/>
      <c r="M1099" s="229"/>
      <c r="N1099" s="229"/>
      <c r="O1099" s="229"/>
      <c r="P1099" s="229"/>
      <c r="Q1099" s="232"/>
      <c r="R1099" s="232"/>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29"/>
      <c r="I1100" s="231"/>
      <c r="J1100" s="229"/>
      <c r="K1100" s="232"/>
      <c r="L1100" s="229"/>
      <c r="M1100" s="229"/>
      <c r="N1100" s="229"/>
      <c r="O1100" s="229"/>
      <c r="P1100" s="229"/>
      <c r="Q1100" s="232"/>
      <c r="R1100" s="232"/>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29"/>
      <c r="I1101" s="231"/>
      <c r="J1101" s="229"/>
      <c r="K1101" s="232"/>
      <c r="L1101" s="229"/>
      <c r="M1101" s="229"/>
      <c r="N1101" s="229"/>
      <c r="O1101" s="229"/>
      <c r="P1101" s="229"/>
      <c r="Q1101" s="232"/>
      <c r="R1101" s="232"/>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29"/>
      <c r="I1102" s="231"/>
      <c r="J1102" s="229"/>
      <c r="K1102" s="232"/>
      <c r="L1102" s="229"/>
      <c r="M1102" s="229"/>
      <c r="N1102" s="229"/>
      <c r="O1102" s="229"/>
      <c r="P1102" s="229"/>
      <c r="Q1102" s="232"/>
      <c r="R1102" s="232"/>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29"/>
      <c r="I1103" s="231"/>
      <c r="J1103" s="229"/>
      <c r="K1103" s="232"/>
      <c r="L1103" s="229"/>
      <c r="M1103" s="229"/>
      <c r="N1103" s="229"/>
      <c r="O1103" s="229"/>
      <c r="P1103" s="229"/>
      <c r="Q1103" s="232"/>
      <c r="R1103" s="232"/>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29"/>
      <c r="I1104" s="231"/>
      <c r="J1104" s="229"/>
      <c r="K1104" s="232"/>
      <c r="L1104" s="229"/>
      <c r="M1104" s="229"/>
      <c r="N1104" s="229"/>
      <c r="O1104" s="229"/>
      <c r="P1104" s="229"/>
      <c r="Q1104" s="232"/>
      <c r="R1104" s="232"/>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29"/>
      <c r="I1105" s="231"/>
      <c r="J1105" s="229"/>
      <c r="K1105" s="232"/>
      <c r="L1105" s="229"/>
      <c r="M1105" s="229"/>
      <c r="N1105" s="229"/>
      <c r="O1105" s="229"/>
      <c r="P1105" s="229"/>
      <c r="Q1105" s="232"/>
      <c r="R1105" s="232"/>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29"/>
      <c r="I1106" s="231"/>
      <c r="J1106" s="229"/>
      <c r="K1106" s="232"/>
      <c r="L1106" s="229"/>
      <c r="M1106" s="229"/>
      <c r="N1106" s="229"/>
      <c r="O1106" s="229"/>
      <c r="P1106" s="229"/>
      <c r="Q1106" s="232"/>
      <c r="R1106" s="232"/>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29"/>
      <c r="I1107" s="231"/>
      <c r="J1107" s="229"/>
      <c r="K1107" s="232"/>
      <c r="L1107" s="229"/>
      <c r="M1107" s="229"/>
      <c r="N1107" s="229"/>
      <c r="O1107" s="229"/>
      <c r="P1107" s="229"/>
      <c r="Q1107" s="232"/>
      <c r="R1107" s="232"/>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29"/>
      <c r="I1108" s="231"/>
      <c r="J1108" s="229"/>
      <c r="K1108" s="232"/>
      <c r="L1108" s="229"/>
      <c r="M1108" s="229"/>
      <c r="N1108" s="229"/>
      <c r="O1108" s="229"/>
      <c r="P1108" s="229"/>
      <c r="Q1108" s="232"/>
      <c r="R1108" s="232"/>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29"/>
      <c r="I1109" s="231"/>
      <c r="J1109" s="229"/>
      <c r="K1109" s="232"/>
      <c r="L1109" s="229"/>
      <c r="M1109" s="229"/>
      <c r="N1109" s="229"/>
      <c r="O1109" s="229"/>
      <c r="P1109" s="229"/>
      <c r="Q1109" s="232"/>
      <c r="R1109" s="232"/>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29"/>
      <c r="I1110" s="231"/>
      <c r="J1110" s="229"/>
      <c r="K1110" s="232"/>
      <c r="L1110" s="229"/>
      <c r="M1110" s="229"/>
      <c r="N1110" s="229"/>
      <c r="O1110" s="229"/>
      <c r="P1110" s="229"/>
      <c r="Q1110" s="232"/>
      <c r="R1110" s="232"/>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29"/>
      <c r="I1111" s="231"/>
      <c r="J1111" s="229"/>
      <c r="K1111" s="232"/>
      <c r="L1111" s="229"/>
      <c r="M1111" s="229"/>
      <c r="N1111" s="229"/>
      <c r="O1111" s="229"/>
      <c r="P1111" s="229"/>
      <c r="Q1111" s="232"/>
      <c r="R1111" s="232"/>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29"/>
      <c r="I1112" s="231"/>
      <c r="J1112" s="229"/>
      <c r="K1112" s="232"/>
      <c r="L1112" s="229"/>
      <c r="M1112" s="229"/>
      <c r="N1112" s="229"/>
      <c r="O1112" s="229"/>
      <c r="P1112" s="229"/>
      <c r="Q1112" s="232"/>
      <c r="R1112" s="232"/>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29"/>
      <c r="I1113" s="231"/>
      <c r="J1113" s="229"/>
      <c r="K1113" s="232"/>
      <c r="L1113" s="229"/>
      <c r="M1113" s="229"/>
      <c r="N1113" s="229"/>
      <c r="O1113" s="229"/>
      <c r="P1113" s="229"/>
      <c r="Q1113" s="232"/>
      <c r="R1113" s="232"/>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29"/>
      <c r="I1114" s="231"/>
      <c r="J1114" s="229"/>
      <c r="K1114" s="232"/>
      <c r="L1114" s="229"/>
      <c r="M1114" s="229"/>
      <c r="N1114" s="229"/>
      <c r="O1114" s="229"/>
      <c r="P1114" s="229"/>
      <c r="Q1114" s="232"/>
      <c r="R1114" s="232"/>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29"/>
      <c r="I1115" s="231"/>
      <c r="J1115" s="229"/>
      <c r="K1115" s="232"/>
      <c r="L1115" s="229"/>
      <c r="M1115" s="229"/>
      <c r="N1115" s="229"/>
      <c r="O1115" s="229"/>
      <c r="P1115" s="229"/>
      <c r="Q1115" s="232"/>
      <c r="R1115" s="232"/>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29"/>
      <c r="I1116" s="231"/>
      <c r="J1116" s="229"/>
      <c r="K1116" s="232"/>
      <c r="L1116" s="229"/>
      <c r="M1116" s="229"/>
      <c r="N1116" s="229"/>
      <c r="O1116" s="229"/>
      <c r="P1116" s="229"/>
      <c r="Q1116" s="232"/>
      <c r="R1116" s="232"/>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29"/>
      <c r="I1117" s="231"/>
      <c r="J1117" s="229"/>
      <c r="K1117" s="232"/>
      <c r="L1117" s="229"/>
      <c r="M1117" s="229"/>
      <c r="N1117" s="229"/>
      <c r="O1117" s="229"/>
      <c r="P1117" s="229"/>
      <c r="Q1117" s="232"/>
      <c r="R1117" s="232"/>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29"/>
      <c r="I1118" s="231"/>
      <c r="J1118" s="229"/>
      <c r="K1118" s="232"/>
      <c r="L1118" s="229"/>
      <c r="M1118" s="229"/>
      <c r="N1118" s="229"/>
      <c r="O1118" s="229"/>
      <c r="P1118" s="229"/>
      <c r="Q1118" s="232"/>
      <c r="R1118" s="232"/>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29"/>
      <c r="I1119" s="231"/>
      <c r="J1119" s="229"/>
      <c r="K1119" s="232"/>
      <c r="L1119" s="229"/>
      <c r="M1119" s="229"/>
      <c r="N1119" s="229"/>
      <c r="O1119" s="229"/>
      <c r="P1119" s="229"/>
      <c r="Q1119" s="232"/>
      <c r="R1119" s="232"/>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29"/>
      <c r="I1120" s="231"/>
      <c r="J1120" s="229"/>
      <c r="K1120" s="232"/>
      <c r="L1120" s="229"/>
      <c r="M1120" s="229"/>
      <c r="N1120" s="229"/>
      <c r="O1120" s="229"/>
      <c r="P1120" s="229"/>
      <c r="Q1120" s="232"/>
      <c r="R1120" s="232"/>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29"/>
      <c r="I1121" s="231"/>
      <c r="J1121" s="229"/>
      <c r="K1121" s="232"/>
      <c r="L1121" s="229"/>
      <c r="M1121" s="229"/>
      <c r="N1121" s="229"/>
      <c r="O1121" s="229"/>
      <c r="P1121" s="229"/>
      <c r="Q1121" s="232"/>
      <c r="R1121" s="232"/>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29"/>
      <c r="I1122" s="231"/>
      <c r="J1122" s="229"/>
      <c r="K1122" s="232"/>
      <c r="L1122" s="229"/>
      <c r="M1122" s="229"/>
      <c r="N1122" s="229"/>
      <c r="O1122" s="229"/>
      <c r="P1122" s="229"/>
      <c r="Q1122" s="232"/>
      <c r="R1122" s="232"/>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29"/>
      <c r="I1123" s="231"/>
      <c r="J1123" s="229"/>
      <c r="K1123" s="232"/>
      <c r="L1123" s="229"/>
      <c r="M1123" s="229"/>
      <c r="N1123" s="229"/>
      <c r="O1123" s="229"/>
      <c r="P1123" s="229"/>
      <c r="Q1123" s="232"/>
      <c r="R1123" s="232"/>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29"/>
      <c r="I1124" s="231"/>
      <c r="J1124" s="229"/>
      <c r="K1124" s="232"/>
      <c r="L1124" s="229"/>
      <c r="M1124" s="229"/>
      <c r="N1124" s="229"/>
      <c r="O1124" s="229"/>
      <c r="P1124" s="229"/>
      <c r="Q1124" s="232"/>
      <c r="R1124" s="232"/>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29"/>
      <c r="I1125" s="231"/>
      <c r="J1125" s="229"/>
      <c r="K1125" s="232"/>
      <c r="L1125" s="229"/>
      <c r="M1125" s="229"/>
      <c r="N1125" s="229"/>
      <c r="O1125" s="229"/>
      <c r="P1125" s="229"/>
      <c r="Q1125" s="232"/>
      <c r="R1125" s="232"/>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29"/>
      <c r="I1126" s="231"/>
      <c r="J1126" s="229"/>
      <c r="K1126" s="232"/>
      <c r="L1126" s="229"/>
      <c r="M1126" s="229"/>
      <c r="N1126" s="229"/>
      <c r="O1126" s="229"/>
      <c r="P1126" s="229"/>
      <c r="Q1126" s="232"/>
      <c r="R1126" s="232"/>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29"/>
      <c r="I1127" s="231"/>
      <c r="J1127" s="229"/>
      <c r="K1127" s="232"/>
      <c r="L1127" s="229"/>
      <c r="M1127" s="229"/>
      <c r="N1127" s="229"/>
      <c r="O1127" s="229"/>
      <c r="P1127" s="229"/>
      <c r="Q1127" s="232"/>
      <c r="R1127" s="232"/>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29"/>
      <c r="I1128" s="231"/>
      <c r="J1128" s="229"/>
      <c r="K1128" s="232"/>
      <c r="L1128" s="229"/>
      <c r="M1128" s="229"/>
      <c r="N1128" s="229"/>
      <c r="O1128" s="229"/>
      <c r="P1128" s="229"/>
      <c r="Q1128" s="232"/>
      <c r="R1128" s="232"/>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29"/>
      <c r="I1129" s="231"/>
      <c r="J1129" s="229"/>
      <c r="K1129" s="232"/>
      <c r="L1129" s="229"/>
      <c r="M1129" s="229"/>
      <c r="N1129" s="229"/>
      <c r="O1129" s="229"/>
      <c r="P1129" s="229"/>
      <c r="Q1129" s="232"/>
      <c r="R1129" s="232"/>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29"/>
      <c r="I1130" s="231"/>
      <c r="J1130" s="229"/>
      <c r="K1130" s="232"/>
      <c r="L1130" s="229"/>
      <c r="M1130" s="229"/>
      <c r="N1130" s="229"/>
      <c r="O1130" s="229"/>
      <c r="P1130" s="229"/>
      <c r="Q1130" s="232"/>
      <c r="R1130" s="232"/>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29"/>
      <c r="I1131" s="231"/>
      <c r="J1131" s="229"/>
      <c r="K1131" s="232"/>
      <c r="L1131" s="229"/>
      <c r="M1131" s="229"/>
      <c r="N1131" s="229"/>
      <c r="O1131" s="229"/>
      <c r="P1131" s="229"/>
      <c r="Q1131" s="232"/>
      <c r="R1131" s="232"/>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29"/>
      <c r="I1132" s="231"/>
      <c r="J1132" s="229"/>
      <c r="K1132" s="232"/>
      <c r="L1132" s="229"/>
      <c r="M1132" s="229"/>
      <c r="N1132" s="229"/>
      <c r="O1132" s="229"/>
      <c r="P1132" s="229"/>
      <c r="Q1132" s="232"/>
      <c r="R1132" s="232"/>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29"/>
      <c r="I1133" s="231"/>
      <c r="J1133" s="229"/>
      <c r="K1133" s="232"/>
      <c r="L1133" s="229"/>
      <c r="M1133" s="229"/>
      <c r="N1133" s="229"/>
      <c r="O1133" s="229"/>
      <c r="P1133" s="229"/>
      <c r="Q1133" s="232"/>
      <c r="R1133" s="232"/>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29"/>
      <c r="I1134" s="231"/>
      <c r="J1134" s="229"/>
      <c r="K1134" s="232"/>
      <c r="L1134" s="229"/>
      <c r="M1134" s="229"/>
      <c r="N1134" s="229"/>
      <c r="O1134" s="229"/>
      <c r="P1134" s="229"/>
      <c r="Q1134" s="232"/>
      <c r="R1134" s="232"/>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29"/>
      <c r="I1135" s="231"/>
      <c r="J1135" s="229"/>
      <c r="K1135" s="232"/>
      <c r="L1135" s="229"/>
      <c r="M1135" s="229"/>
      <c r="N1135" s="229"/>
      <c r="O1135" s="229"/>
      <c r="P1135" s="229"/>
      <c r="Q1135" s="232"/>
      <c r="R1135" s="232"/>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29"/>
      <c r="I1136" s="231"/>
      <c r="J1136" s="229"/>
      <c r="K1136" s="232"/>
      <c r="L1136" s="229"/>
      <c r="M1136" s="229"/>
      <c r="N1136" s="229"/>
      <c r="O1136" s="229"/>
      <c r="P1136" s="229"/>
      <c r="Q1136" s="232"/>
      <c r="R1136" s="232"/>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29"/>
      <c r="I1137" s="231"/>
      <c r="J1137" s="229"/>
      <c r="K1137" s="232"/>
      <c r="L1137" s="229"/>
      <c r="M1137" s="229"/>
      <c r="N1137" s="229"/>
      <c r="O1137" s="229"/>
      <c r="P1137" s="229"/>
      <c r="Q1137" s="232"/>
      <c r="R1137" s="232"/>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29"/>
      <c r="I1138" s="231"/>
      <c r="J1138" s="229"/>
      <c r="K1138" s="232"/>
      <c r="L1138" s="229"/>
      <c r="M1138" s="229"/>
      <c r="N1138" s="229"/>
      <c r="O1138" s="229"/>
      <c r="P1138" s="229"/>
      <c r="Q1138" s="232"/>
      <c r="R1138" s="232"/>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29"/>
      <c r="I1139" s="231"/>
      <c r="J1139" s="229"/>
      <c r="K1139" s="232"/>
      <c r="L1139" s="229"/>
      <c r="M1139" s="229"/>
      <c r="N1139" s="229"/>
      <c r="O1139" s="229"/>
      <c r="P1139" s="229"/>
      <c r="Q1139" s="232"/>
      <c r="R1139" s="232"/>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29"/>
      <c r="I1140" s="231"/>
      <c r="J1140" s="229"/>
      <c r="K1140" s="232"/>
      <c r="L1140" s="229"/>
      <c r="M1140" s="229"/>
      <c r="N1140" s="229"/>
      <c r="O1140" s="229"/>
      <c r="P1140" s="229"/>
      <c r="Q1140" s="232"/>
      <c r="R1140" s="232"/>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29"/>
      <c r="I1141" s="231"/>
      <c r="J1141" s="229"/>
      <c r="K1141" s="232"/>
      <c r="L1141" s="229"/>
      <c r="M1141" s="229"/>
      <c r="N1141" s="229"/>
      <c r="O1141" s="229"/>
      <c r="P1141" s="229"/>
      <c r="Q1141" s="232"/>
      <c r="R1141" s="232"/>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29"/>
      <c r="I1142" s="231"/>
      <c r="J1142" s="229"/>
      <c r="K1142" s="232"/>
      <c r="L1142" s="229"/>
      <c r="M1142" s="229"/>
      <c r="N1142" s="229"/>
      <c r="O1142" s="229"/>
      <c r="P1142" s="229"/>
      <c r="Q1142" s="232"/>
      <c r="R1142" s="232"/>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29"/>
      <c r="I1143" s="231"/>
      <c r="J1143" s="229"/>
      <c r="K1143" s="232"/>
      <c r="L1143" s="229"/>
      <c r="M1143" s="229"/>
      <c r="N1143" s="229"/>
      <c r="O1143" s="229"/>
      <c r="P1143" s="229"/>
      <c r="Q1143" s="232"/>
      <c r="R1143" s="232"/>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29"/>
      <c r="I1144" s="231"/>
      <c r="J1144" s="229"/>
      <c r="K1144" s="232"/>
      <c r="L1144" s="229"/>
      <c r="M1144" s="229"/>
      <c r="N1144" s="229"/>
      <c r="O1144" s="229"/>
      <c r="P1144" s="229"/>
      <c r="Q1144" s="232"/>
      <c r="R1144" s="232"/>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29"/>
      <c r="I1145" s="231"/>
      <c r="J1145" s="229"/>
      <c r="K1145" s="232"/>
      <c r="L1145" s="229"/>
      <c r="M1145" s="229"/>
      <c r="N1145" s="229"/>
      <c r="O1145" s="229"/>
      <c r="P1145" s="229"/>
      <c r="Q1145" s="232"/>
      <c r="R1145" s="232"/>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29"/>
      <c r="I1146" s="231"/>
      <c r="J1146" s="229"/>
      <c r="K1146" s="232"/>
      <c r="L1146" s="229"/>
      <c r="M1146" s="229"/>
      <c r="N1146" s="229"/>
      <c r="O1146" s="229"/>
      <c r="P1146" s="229"/>
      <c r="Q1146" s="232"/>
      <c r="R1146" s="232"/>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29"/>
      <c r="I1147" s="231"/>
      <c r="J1147" s="229"/>
      <c r="K1147" s="232"/>
      <c r="L1147" s="229"/>
      <c r="M1147" s="229"/>
      <c r="N1147" s="229"/>
      <c r="O1147" s="229"/>
      <c r="P1147" s="229"/>
      <c r="Q1147" s="232"/>
      <c r="R1147" s="232"/>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29"/>
      <c r="I1148" s="231"/>
      <c r="J1148" s="229"/>
      <c r="K1148" s="232"/>
      <c r="L1148" s="229"/>
      <c r="M1148" s="229"/>
      <c r="N1148" s="229"/>
      <c r="O1148" s="229"/>
      <c r="P1148" s="229"/>
      <c r="Q1148" s="232"/>
      <c r="R1148" s="232"/>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29"/>
      <c r="I1149" s="231"/>
      <c r="J1149" s="229"/>
      <c r="K1149" s="232"/>
      <c r="L1149" s="229"/>
      <c r="M1149" s="229"/>
      <c r="N1149" s="229"/>
      <c r="O1149" s="229"/>
      <c r="P1149" s="229"/>
      <c r="Q1149" s="232"/>
      <c r="R1149" s="232"/>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29"/>
      <c r="I1150" s="231"/>
      <c r="J1150" s="229"/>
      <c r="K1150" s="232"/>
      <c r="L1150" s="229"/>
      <c r="M1150" s="229"/>
      <c r="N1150" s="229"/>
      <c r="O1150" s="229"/>
      <c r="P1150" s="229"/>
      <c r="Q1150" s="232"/>
      <c r="R1150" s="232"/>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29"/>
      <c r="I1151" s="231"/>
      <c r="J1151" s="229"/>
      <c r="K1151" s="232"/>
      <c r="L1151" s="229"/>
      <c r="M1151" s="229"/>
      <c r="N1151" s="229"/>
      <c r="O1151" s="229"/>
      <c r="P1151" s="229"/>
      <c r="Q1151" s="232"/>
      <c r="R1151" s="232"/>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29"/>
      <c r="I1152" s="231"/>
      <c r="J1152" s="229"/>
      <c r="K1152" s="232"/>
      <c r="L1152" s="229"/>
      <c r="M1152" s="229"/>
      <c r="N1152" s="229"/>
      <c r="O1152" s="229"/>
      <c r="P1152" s="229"/>
      <c r="Q1152" s="232"/>
      <c r="R1152" s="232"/>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29"/>
      <c r="I1153" s="231"/>
      <c r="J1153" s="229"/>
      <c r="K1153" s="232"/>
      <c r="L1153" s="229"/>
      <c r="M1153" s="229"/>
      <c r="N1153" s="229"/>
      <c r="O1153" s="229"/>
      <c r="P1153" s="229"/>
      <c r="Q1153" s="232"/>
      <c r="R1153" s="232"/>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29"/>
      <c r="I1154" s="231"/>
      <c r="J1154" s="229"/>
      <c r="K1154" s="232"/>
      <c r="L1154" s="229"/>
      <c r="M1154" s="229"/>
      <c r="N1154" s="229"/>
      <c r="O1154" s="229"/>
      <c r="P1154" s="229"/>
      <c r="Q1154" s="232"/>
      <c r="R1154" s="232"/>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29"/>
      <c r="I1155" s="231"/>
      <c r="J1155" s="229"/>
      <c r="K1155" s="232"/>
      <c r="L1155" s="229"/>
      <c r="M1155" s="229"/>
      <c r="N1155" s="229"/>
      <c r="O1155" s="229"/>
      <c r="P1155" s="229"/>
      <c r="Q1155" s="232"/>
      <c r="R1155" s="232"/>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29"/>
      <c r="I1156" s="231"/>
      <c r="J1156" s="229"/>
      <c r="K1156" s="232"/>
      <c r="L1156" s="229"/>
      <c r="M1156" s="229"/>
      <c r="N1156" s="229"/>
      <c r="O1156" s="229"/>
      <c r="P1156" s="229"/>
      <c r="Q1156" s="232"/>
      <c r="R1156" s="232"/>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29"/>
      <c r="I1157" s="231"/>
      <c r="J1157" s="229"/>
      <c r="K1157" s="232"/>
      <c r="L1157" s="229"/>
      <c r="M1157" s="229"/>
      <c r="N1157" s="229"/>
      <c r="O1157" s="229"/>
      <c r="P1157" s="229"/>
      <c r="Q1157" s="232"/>
      <c r="R1157" s="232"/>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29"/>
      <c r="I1158" s="231"/>
      <c r="J1158" s="229"/>
      <c r="K1158" s="232"/>
      <c r="L1158" s="229"/>
      <c r="M1158" s="229"/>
      <c r="N1158" s="229"/>
      <c r="O1158" s="229"/>
      <c r="P1158" s="229"/>
      <c r="Q1158" s="232"/>
      <c r="R1158" s="232"/>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29"/>
      <c r="I1159" s="231"/>
      <c r="J1159" s="229"/>
      <c r="K1159" s="232"/>
      <c r="L1159" s="229"/>
      <c r="M1159" s="229"/>
      <c r="N1159" s="229"/>
      <c r="O1159" s="229"/>
      <c r="P1159" s="229"/>
      <c r="Q1159" s="232"/>
      <c r="R1159" s="232"/>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29"/>
      <c r="I1160" s="231"/>
      <c r="J1160" s="229"/>
      <c r="K1160" s="232"/>
      <c r="L1160" s="229"/>
      <c r="M1160" s="229"/>
      <c r="N1160" s="229"/>
      <c r="O1160" s="229"/>
      <c r="P1160" s="229"/>
      <c r="Q1160" s="232"/>
      <c r="R1160" s="232"/>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29"/>
      <c r="I1161" s="231"/>
      <c r="J1161" s="229"/>
      <c r="K1161" s="232"/>
      <c r="L1161" s="229"/>
      <c r="M1161" s="229"/>
      <c r="N1161" s="229"/>
      <c r="O1161" s="229"/>
      <c r="P1161" s="229"/>
      <c r="Q1161" s="232"/>
      <c r="R1161" s="232"/>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29"/>
      <c r="I1162" s="231"/>
      <c r="J1162" s="229"/>
      <c r="K1162" s="232"/>
      <c r="L1162" s="229"/>
      <c r="M1162" s="229"/>
      <c r="N1162" s="229"/>
      <c r="O1162" s="229"/>
      <c r="P1162" s="229"/>
      <c r="Q1162" s="232"/>
      <c r="R1162" s="232"/>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29"/>
      <c r="I1163" s="231"/>
      <c r="J1163" s="229"/>
      <c r="K1163" s="232"/>
      <c r="L1163" s="229"/>
      <c r="M1163" s="229"/>
      <c r="N1163" s="229"/>
      <c r="O1163" s="229"/>
      <c r="P1163" s="229"/>
      <c r="Q1163" s="232"/>
      <c r="R1163" s="232"/>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29"/>
      <c r="I1164" s="231"/>
      <c r="J1164" s="229"/>
      <c r="K1164" s="232"/>
      <c r="L1164" s="229"/>
      <c r="M1164" s="229"/>
      <c r="N1164" s="229"/>
      <c r="O1164" s="229"/>
      <c r="P1164" s="229"/>
      <c r="Q1164" s="232"/>
      <c r="R1164" s="232"/>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29"/>
      <c r="I1165" s="231"/>
      <c r="J1165" s="229"/>
      <c r="K1165" s="232"/>
      <c r="L1165" s="229"/>
      <c r="M1165" s="229"/>
      <c r="N1165" s="229"/>
      <c r="O1165" s="229"/>
      <c r="P1165" s="229"/>
      <c r="Q1165" s="232"/>
      <c r="R1165" s="232"/>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29"/>
      <c r="I1166" s="231"/>
      <c r="J1166" s="229"/>
      <c r="K1166" s="232"/>
      <c r="L1166" s="229"/>
      <c r="M1166" s="229"/>
      <c r="N1166" s="229"/>
      <c r="O1166" s="229"/>
      <c r="P1166" s="229"/>
      <c r="Q1166" s="232"/>
      <c r="R1166" s="232"/>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29"/>
      <c r="I1167" s="231"/>
      <c r="J1167" s="229"/>
      <c r="K1167" s="232"/>
      <c r="L1167" s="229"/>
      <c r="M1167" s="229"/>
      <c r="N1167" s="229"/>
      <c r="O1167" s="229"/>
      <c r="P1167" s="229"/>
      <c r="Q1167" s="232"/>
      <c r="R1167" s="232"/>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29"/>
      <c r="I1168" s="231"/>
      <c r="J1168" s="229"/>
      <c r="K1168" s="232"/>
      <c r="L1168" s="229"/>
      <c r="M1168" s="229"/>
      <c r="N1168" s="229"/>
      <c r="O1168" s="229"/>
      <c r="P1168" s="229"/>
      <c r="Q1168" s="232"/>
      <c r="R1168" s="232"/>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29"/>
      <c r="I1169" s="231"/>
      <c r="J1169" s="229"/>
      <c r="K1169" s="232"/>
      <c r="L1169" s="229"/>
      <c r="M1169" s="229"/>
      <c r="N1169" s="229"/>
      <c r="O1169" s="229"/>
      <c r="P1169" s="229"/>
      <c r="Q1169" s="232"/>
      <c r="R1169" s="232"/>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29"/>
      <c r="I1170" s="231"/>
      <c r="J1170" s="229"/>
      <c r="K1170" s="232"/>
      <c r="L1170" s="229"/>
      <c r="M1170" s="229"/>
      <c r="N1170" s="229"/>
      <c r="O1170" s="229"/>
      <c r="P1170" s="229"/>
      <c r="Q1170" s="232"/>
      <c r="R1170" s="232"/>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29"/>
      <c r="I1171" s="231"/>
      <c r="J1171" s="229"/>
      <c r="K1171" s="232"/>
      <c r="L1171" s="229"/>
      <c r="M1171" s="229"/>
      <c r="N1171" s="229"/>
      <c r="O1171" s="229"/>
      <c r="P1171" s="229"/>
      <c r="Q1171" s="232"/>
      <c r="R1171" s="232"/>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29"/>
      <c r="I1172" s="231"/>
      <c r="J1172" s="229"/>
      <c r="K1172" s="232"/>
      <c r="L1172" s="229"/>
      <c r="M1172" s="229"/>
      <c r="N1172" s="229"/>
      <c r="O1172" s="229"/>
      <c r="P1172" s="229"/>
      <c r="Q1172" s="232"/>
      <c r="R1172" s="232"/>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29"/>
      <c r="I1173" s="231"/>
      <c r="J1173" s="229"/>
      <c r="K1173" s="232"/>
      <c r="L1173" s="229"/>
      <c r="M1173" s="229"/>
      <c r="N1173" s="229"/>
      <c r="O1173" s="229"/>
      <c r="P1173" s="229"/>
      <c r="Q1173" s="232"/>
      <c r="R1173" s="232"/>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29"/>
      <c r="I1174" s="231"/>
      <c r="J1174" s="229"/>
      <c r="K1174" s="232"/>
      <c r="L1174" s="229"/>
      <c r="M1174" s="229"/>
      <c r="N1174" s="229"/>
      <c r="O1174" s="229"/>
      <c r="P1174" s="229"/>
      <c r="Q1174" s="232"/>
      <c r="R1174" s="232"/>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29"/>
      <c r="I1175" s="231"/>
      <c r="J1175" s="229"/>
      <c r="K1175" s="232"/>
      <c r="L1175" s="229"/>
      <c r="M1175" s="229"/>
      <c r="N1175" s="229"/>
      <c r="O1175" s="229"/>
      <c r="P1175" s="229"/>
      <c r="Q1175" s="232"/>
      <c r="R1175" s="232"/>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29"/>
      <c r="I1176" s="231"/>
      <c r="J1176" s="229"/>
      <c r="K1176" s="232"/>
      <c r="L1176" s="229"/>
      <c r="M1176" s="229"/>
      <c r="N1176" s="229"/>
      <c r="O1176" s="229"/>
      <c r="P1176" s="229"/>
      <c r="Q1176" s="232"/>
      <c r="R1176" s="232"/>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29"/>
      <c r="I1177" s="231"/>
      <c r="J1177" s="229"/>
      <c r="K1177" s="232"/>
      <c r="L1177" s="229"/>
      <c r="M1177" s="229"/>
      <c r="N1177" s="229"/>
      <c r="O1177" s="229"/>
      <c r="P1177" s="229"/>
      <c r="Q1177" s="232"/>
      <c r="R1177" s="232"/>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29"/>
      <c r="I1178" s="231"/>
      <c r="J1178" s="229"/>
      <c r="K1178" s="232"/>
      <c r="L1178" s="229"/>
      <c r="M1178" s="229"/>
      <c r="N1178" s="229"/>
      <c r="O1178" s="229"/>
      <c r="P1178" s="229"/>
      <c r="Q1178" s="232"/>
      <c r="R1178" s="232"/>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29"/>
      <c r="I1179" s="231"/>
      <c r="J1179" s="229"/>
      <c r="K1179" s="232"/>
      <c r="L1179" s="229"/>
      <c r="M1179" s="229"/>
      <c r="N1179" s="229"/>
      <c r="O1179" s="229"/>
      <c r="P1179" s="229"/>
      <c r="Q1179" s="232"/>
      <c r="R1179" s="232"/>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29"/>
      <c r="I1180" s="231"/>
      <c r="J1180" s="229"/>
      <c r="K1180" s="232"/>
      <c r="L1180" s="229"/>
      <c r="M1180" s="229"/>
      <c r="N1180" s="229"/>
      <c r="O1180" s="229"/>
      <c r="P1180" s="229"/>
      <c r="Q1180" s="232"/>
      <c r="R1180" s="232"/>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29"/>
      <c r="I1181" s="231"/>
      <c r="J1181" s="229"/>
      <c r="K1181" s="232"/>
      <c r="L1181" s="229"/>
      <c r="M1181" s="229"/>
      <c r="N1181" s="229"/>
      <c r="O1181" s="229"/>
      <c r="P1181" s="229"/>
      <c r="Q1181" s="232"/>
      <c r="R1181" s="232"/>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29"/>
      <c r="I1182" s="231"/>
      <c r="J1182" s="229"/>
      <c r="K1182" s="232"/>
      <c r="L1182" s="229"/>
      <c r="M1182" s="229"/>
      <c r="N1182" s="229"/>
      <c r="O1182" s="229"/>
      <c r="P1182" s="229"/>
      <c r="Q1182" s="232"/>
      <c r="R1182" s="232"/>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29"/>
      <c r="I1183" s="231"/>
      <c r="J1183" s="229"/>
      <c r="K1183" s="232"/>
      <c r="L1183" s="229"/>
      <c r="M1183" s="229"/>
      <c r="N1183" s="229"/>
      <c r="O1183" s="229"/>
      <c r="P1183" s="229"/>
      <c r="Q1183" s="232"/>
      <c r="R1183" s="232"/>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29"/>
      <c r="I1184" s="231"/>
      <c r="J1184" s="229"/>
      <c r="K1184" s="232"/>
      <c r="L1184" s="229"/>
      <c r="M1184" s="229"/>
      <c r="N1184" s="229"/>
      <c r="O1184" s="229"/>
      <c r="P1184" s="229"/>
      <c r="Q1184" s="232"/>
      <c r="R1184" s="232"/>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29"/>
      <c r="I1185" s="231"/>
      <c r="J1185" s="229"/>
      <c r="K1185" s="232"/>
      <c r="L1185" s="229"/>
      <c r="M1185" s="229"/>
      <c r="N1185" s="229"/>
      <c r="O1185" s="229"/>
      <c r="P1185" s="229"/>
      <c r="Q1185" s="232"/>
      <c r="R1185" s="232"/>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29"/>
      <c r="I1186" s="231"/>
      <c r="J1186" s="229"/>
      <c r="K1186" s="232"/>
      <c r="L1186" s="229"/>
      <c r="M1186" s="229"/>
      <c r="N1186" s="229"/>
      <c r="O1186" s="229"/>
      <c r="P1186" s="229"/>
      <c r="Q1186" s="232"/>
      <c r="R1186" s="232"/>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29"/>
      <c r="I1187" s="231"/>
      <c r="J1187" s="229"/>
      <c r="K1187" s="232"/>
      <c r="L1187" s="229"/>
      <c r="M1187" s="229"/>
      <c r="N1187" s="229"/>
      <c r="O1187" s="229"/>
      <c r="P1187" s="229"/>
      <c r="Q1187" s="232"/>
      <c r="R1187" s="232"/>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29"/>
      <c r="I1188" s="231"/>
      <c r="J1188" s="229"/>
      <c r="K1188" s="232"/>
      <c r="L1188" s="229"/>
      <c r="M1188" s="229"/>
      <c r="N1188" s="229"/>
      <c r="O1188" s="229"/>
      <c r="P1188" s="229"/>
      <c r="Q1188" s="232"/>
      <c r="R1188" s="232"/>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29"/>
      <c r="I1189" s="231"/>
      <c r="J1189" s="229"/>
      <c r="K1189" s="232"/>
      <c r="L1189" s="229"/>
      <c r="M1189" s="229"/>
      <c r="N1189" s="229"/>
      <c r="O1189" s="229"/>
      <c r="P1189" s="229"/>
      <c r="Q1189" s="232"/>
      <c r="R1189" s="232"/>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29"/>
      <c r="I1190" s="231"/>
      <c r="J1190" s="229"/>
      <c r="K1190" s="232"/>
      <c r="L1190" s="229"/>
      <c r="M1190" s="229"/>
      <c r="N1190" s="229"/>
      <c r="O1190" s="229"/>
      <c r="P1190" s="229"/>
      <c r="Q1190" s="232"/>
      <c r="R1190" s="232"/>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29"/>
      <c r="I1191" s="231"/>
      <c r="J1191" s="229"/>
      <c r="K1191" s="232"/>
      <c r="L1191" s="229"/>
      <c r="M1191" s="229"/>
      <c r="N1191" s="229"/>
      <c r="O1191" s="229"/>
      <c r="P1191" s="229"/>
      <c r="Q1191" s="232"/>
      <c r="R1191" s="232"/>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29"/>
      <c r="I1192" s="231"/>
      <c r="J1192" s="229"/>
      <c r="K1192" s="232"/>
      <c r="L1192" s="229"/>
      <c r="M1192" s="229"/>
      <c r="N1192" s="229"/>
      <c r="O1192" s="229"/>
      <c r="P1192" s="229"/>
      <c r="Q1192" s="232"/>
      <c r="R1192" s="232"/>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29"/>
      <c r="I1193" s="231"/>
      <c r="J1193" s="229"/>
      <c r="K1193" s="232"/>
      <c r="L1193" s="229"/>
      <c r="M1193" s="229"/>
      <c r="N1193" s="229"/>
      <c r="O1193" s="229"/>
      <c r="P1193" s="229"/>
      <c r="Q1193" s="232"/>
      <c r="R1193" s="232"/>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29"/>
      <c r="I1194" s="231"/>
      <c r="J1194" s="229"/>
      <c r="K1194" s="232"/>
      <c r="L1194" s="229"/>
      <c r="M1194" s="229"/>
      <c r="N1194" s="229"/>
      <c r="O1194" s="229"/>
      <c r="P1194" s="229"/>
      <c r="Q1194" s="232"/>
      <c r="R1194" s="232"/>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29"/>
      <c r="I1195" s="231"/>
      <c r="J1195" s="229"/>
      <c r="K1195" s="232"/>
      <c r="L1195" s="229"/>
      <c r="M1195" s="229"/>
      <c r="N1195" s="229"/>
      <c r="O1195" s="229"/>
      <c r="P1195" s="229"/>
      <c r="Q1195" s="232"/>
      <c r="R1195" s="232"/>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29"/>
      <c r="I1196" s="231"/>
      <c r="J1196" s="229"/>
      <c r="K1196" s="232"/>
      <c r="L1196" s="229"/>
      <c r="M1196" s="229"/>
      <c r="N1196" s="229"/>
      <c r="O1196" s="229"/>
      <c r="P1196" s="229"/>
      <c r="Q1196" s="232"/>
      <c r="R1196" s="232"/>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29"/>
      <c r="I1197" s="231"/>
      <c r="J1197" s="229"/>
      <c r="K1197" s="232"/>
      <c r="L1197" s="229"/>
      <c r="M1197" s="229"/>
      <c r="N1197" s="229"/>
      <c r="O1197" s="229"/>
      <c r="P1197" s="229"/>
      <c r="Q1197" s="232"/>
      <c r="R1197" s="232"/>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29"/>
      <c r="I1198" s="231"/>
      <c r="J1198" s="229"/>
      <c r="K1198" s="232"/>
      <c r="L1198" s="229"/>
      <c r="M1198" s="229"/>
      <c r="N1198" s="229"/>
      <c r="O1198" s="229"/>
      <c r="P1198" s="229"/>
      <c r="Q1198" s="232"/>
      <c r="R1198" s="232"/>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29"/>
      <c r="I1199" s="231"/>
      <c r="J1199" s="229"/>
      <c r="K1199" s="232"/>
      <c r="L1199" s="229"/>
      <c r="M1199" s="229"/>
      <c r="N1199" s="229"/>
      <c r="O1199" s="229"/>
      <c r="P1199" s="229"/>
      <c r="Q1199" s="232"/>
      <c r="R1199" s="232"/>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29"/>
      <c r="I1200" s="231"/>
      <c r="J1200" s="229"/>
      <c r="K1200" s="232"/>
      <c r="L1200" s="229"/>
      <c r="M1200" s="229"/>
      <c r="N1200" s="229"/>
      <c r="O1200" s="229"/>
      <c r="P1200" s="229"/>
      <c r="Q1200" s="232"/>
      <c r="R1200" s="232"/>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29"/>
      <c r="I1201" s="231"/>
      <c r="J1201" s="229"/>
      <c r="K1201" s="232"/>
      <c r="L1201" s="229"/>
      <c r="M1201" s="229"/>
      <c r="N1201" s="229"/>
      <c r="O1201" s="229"/>
      <c r="P1201" s="229"/>
      <c r="Q1201" s="232"/>
      <c r="R1201" s="232"/>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29"/>
      <c r="I1202" s="231"/>
      <c r="J1202" s="229"/>
      <c r="K1202" s="232"/>
      <c r="L1202" s="229"/>
      <c r="M1202" s="229"/>
      <c r="N1202" s="229"/>
      <c r="O1202" s="229"/>
      <c r="P1202" s="229"/>
      <c r="Q1202" s="232"/>
      <c r="R1202" s="232"/>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29"/>
      <c r="I1203" s="231"/>
      <c r="J1203" s="229"/>
      <c r="K1203" s="232"/>
      <c r="L1203" s="229"/>
      <c r="M1203" s="229"/>
      <c r="N1203" s="229"/>
      <c r="O1203" s="229"/>
      <c r="P1203" s="229"/>
      <c r="Q1203" s="232"/>
      <c r="R1203" s="232"/>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29"/>
      <c r="I1204" s="231"/>
      <c r="J1204" s="229"/>
      <c r="K1204" s="232"/>
      <c r="L1204" s="229"/>
      <c r="M1204" s="229"/>
      <c r="N1204" s="229"/>
      <c r="O1204" s="229"/>
      <c r="P1204" s="229"/>
      <c r="Q1204" s="232"/>
      <c r="R1204" s="232"/>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29"/>
      <c r="I1205" s="231"/>
      <c r="J1205" s="229"/>
      <c r="K1205" s="232"/>
      <c r="L1205" s="229"/>
      <c r="M1205" s="229"/>
      <c r="N1205" s="229"/>
      <c r="O1205" s="229"/>
      <c r="P1205" s="229"/>
      <c r="Q1205" s="232"/>
      <c r="R1205" s="232"/>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29"/>
      <c r="I1206" s="231"/>
      <c r="J1206" s="229"/>
      <c r="K1206" s="232"/>
      <c r="L1206" s="229"/>
      <c r="M1206" s="229"/>
      <c r="N1206" s="229"/>
      <c r="O1206" s="229"/>
      <c r="P1206" s="229"/>
      <c r="Q1206" s="232"/>
      <c r="R1206" s="232"/>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29"/>
      <c r="I1207" s="231"/>
      <c r="J1207" s="229"/>
      <c r="K1207" s="232"/>
      <c r="L1207" s="229"/>
      <c r="M1207" s="229"/>
      <c r="N1207" s="229"/>
      <c r="O1207" s="229"/>
      <c r="P1207" s="229"/>
      <c r="Q1207" s="232"/>
      <c r="R1207" s="232"/>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29"/>
      <c r="I1208" s="231"/>
      <c r="J1208" s="229"/>
      <c r="K1208" s="232"/>
      <c r="L1208" s="229"/>
      <c r="M1208" s="229"/>
      <c r="N1208" s="229"/>
      <c r="O1208" s="229"/>
      <c r="P1208" s="229"/>
      <c r="Q1208" s="232"/>
      <c r="R1208" s="232"/>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29"/>
      <c r="I1209" s="231"/>
      <c r="J1209" s="229"/>
      <c r="K1209" s="232"/>
      <c r="L1209" s="229"/>
      <c r="M1209" s="229"/>
      <c r="N1209" s="229"/>
      <c r="O1209" s="229"/>
      <c r="P1209" s="229"/>
      <c r="Q1209" s="232"/>
      <c r="R1209" s="232"/>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29"/>
      <c r="I1210" s="231"/>
      <c r="J1210" s="229"/>
      <c r="K1210" s="232"/>
      <c r="L1210" s="229"/>
      <c r="M1210" s="229"/>
      <c r="N1210" s="229"/>
      <c r="O1210" s="229"/>
      <c r="P1210" s="229"/>
      <c r="Q1210" s="232"/>
      <c r="R1210" s="232"/>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29"/>
      <c r="I1211" s="231"/>
      <c r="J1211" s="229"/>
      <c r="K1211" s="232"/>
      <c r="L1211" s="229"/>
      <c r="M1211" s="229"/>
      <c r="N1211" s="229"/>
      <c r="O1211" s="229"/>
      <c r="P1211" s="229"/>
      <c r="Q1211" s="232"/>
      <c r="R1211" s="232"/>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29"/>
      <c r="I1212" s="231"/>
      <c r="J1212" s="229"/>
      <c r="K1212" s="232"/>
      <c r="L1212" s="229"/>
      <c r="M1212" s="229"/>
      <c r="N1212" s="229"/>
      <c r="O1212" s="229"/>
      <c r="P1212" s="229"/>
      <c r="Q1212" s="232"/>
      <c r="R1212" s="232"/>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29"/>
      <c r="I1213" s="231"/>
      <c r="J1213" s="229"/>
      <c r="K1213" s="232"/>
      <c r="L1213" s="229"/>
      <c r="M1213" s="229"/>
      <c r="N1213" s="229"/>
      <c r="O1213" s="229"/>
      <c r="P1213" s="229"/>
      <c r="Q1213" s="232"/>
      <c r="R1213" s="232"/>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29"/>
      <c r="I1214" s="231"/>
      <c r="J1214" s="229"/>
      <c r="K1214" s="232"/>
      <c r="L1214" s="229"/>
      <c r="M1214" s="229"/>
      <c r="N1214" s="229"/>
      <c r="O1214" s="229"/>
      <c r="P1214" s="229"/>
      <c r="Q1214" s="232"/>
      <c r="R1214" s="232"/>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29"/>
      <c r="I1215" s="231"/>
      <c r="J1215" s="229"/>
      <c r="K1215" s="232"/>
      <c r="L1215" s="229"/>
      <c r="M1215" s="229"/>
      <c r="N1215" s="229"/>
      <c r="O1215" s="229"/>
      <c r="P1215" s="229"/>
      <c r="Q1215" s="232"/>
      <c r="R1215" s="232"/>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29"/>
      <c r="I1216" s="231"/>
      <c r="J1216" s="229"/>
      <c r="K1216" s="232"/>
      <c r="L1216" s="229"/>
      <c r="M1216" s="229"/>
      <c r="N1216" s="229"/>
      <c r="O1216" s="229"/>
      <c r="P1216" s="229"/>
      <c r="Q1216" s="232"/>
      <c r="R1216" s="232"/>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29"/>
      <c r="I1217" s="231"/>
      <c r="J1217" s="229"/>
      <c r="K1217" s="232"/>
      <c r="L1217" s="229"/>
      <c r="M1217" s="229"/>
      <c r="N1217" s="229"/>
      <c r="O1217" s="229"/>
      <c r="P1217" s="229"/>
      <c r="Q1217" s="232"/>
      <c r="R1217" s="232"/>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29"/>
      <c r="I1218" s="231"/>
      <c r="J1218" s="229"/>
      <c r="K1218" s="232"/>
      <c r="L1218" s="229"/>
      <c r="M1218" s="229"/>
      <c r="N1218" s="229"/>
      <c r="O1218" s="229"/>
      <c r="P1218" s="229"/>
      <c r="Q1218" s="232"/>
      <c r="R1218" s="232"/>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29"/>
      <c r="I1219" s="231"/>
      <c r="J1219" s="229"/>
      <c r="K1219" s="232"/>
      <c r="L1219" s="229"/>
      <c r="M1219" s="229"/>
      <c r="N1219" s="229"/>
      <c r="O1219" s="229"/>
      <c r="P1219" s="229"/>
      <c r="Q1219" s="232"/>
      <c r="R1219" s="232"/>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29"/>
      <c r="I1220" s="231"/>
      <c r="J1220" s="229"/>
      <c r="K1220" s="232"/>
      <c r="L1220" s="229"/>
      <c r="M1220" s="229"/>
      <c r="N1220" s="229"/>
      <c r="O1220" s="229"/>
      <c r="P1220" s="229"/>
      <c r="Q1220" s="232"/>
      <c r="R1220" s="232"/>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29"/>
      <c r="I1221" s="231"/>
      <c r="J1221" s="229"/>
      <c r="K1221" s="232"/>
      <c r="L1221" s="229"/>
      <c r="M1221" s="229"/>
      <c r="N1221" s="229"/>
      <c r="O1221" s="229"/>
      <c r="P1221" s="229"/>
      <c r="Q1221" s="232"/>
      <c r="R1221" s="232"/>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29"/>
      <c r="I1222" s="231"/>
      <c r="J1222" s="229"/>
      <c r="K1222" s="232"/>
      <c r="L1222" s="229"/>
      <c r="M1222" s="229"/>
      <c r="N1222" s="229"/>
      <c r="O1222" s="229"/>
      <c r="P1222" s="229"/>
      <c r="Q1222" s="232"/>
      <c r="R1222" s="232"/>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29"/>
      <c r="I1223" s="231"/>
      <c r="J1223" s="229"/>
      <c r="K1223" s="232"/>
      <c r="L1223" s="229"/>
      <c r="M1223" s="229"/>
      <c r="N1223" s="229"/>
      <c r="O1223" s="229"/>
      <c r="P1223" s="229"/>
      <c r="Q1223" s="232"/>
      <c r="R1223" s="232"/>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29"/>
      <c r="I1224" s="231"/>
      <c r="J1224" s="229"/>
      <c r="K1224" s="232"/>
      <c r="L1224" s="229"/>
      <c r="M1224" s="229"/>
      <c r="N1224" s="229"/>
      <c r="O1224" s="229"/>
      <c r="P1224" s="229"/>
      <c r="Q1224" s="232"/>
      <c r="R1224" s="232"/>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29"/>
      <c r="I1225" s="231"/>
      <c r="J1225" s="229"/>
      <c r="K1225" s="232"/>
      <c r="L1225" s="229"/>
      <c r="M1225" s="229"/>
      <c r="N1225" s="229"/>
      <c r="O1225" s="229"/>
      <c r="P1225" s="229"/>
      <c r="Q1225" s="232"/>
      <c r="R1225" s="232"/>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29"/>
      <c r="I1226" s="231"/>
      <c r="J1226" s="229"/>
      <c r="K1226" s="232"/>
      <c r="L1226" s="229"/>
      <c r="M1226" s="229"/>
      <c r="N1226" s="229"/>
      <c r="O1226" s="229"/>
      <c r="P1226" s="229"/>
      <c r="Q1226" s="232"/>
      <c r="R1226" s="232"/>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29"/>
      <c r="I1227" s="231"/>
      <c r="J1227" s="229"/>
      <c r="K1227" s="232"/>
      <c r="L1227" s="229"/>
      <c r="M1227" s="229"/>
      <c r="N1227" s="229"/>
      <c r="O1227" s="229"/>
      <c r="P1227" s="229"/>
      <c r="Q1227" s="232"/>
      <c r="R1227" s="232"/>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29"/>
      <c r="I1228" s="231"/>
      <c r="J1228" s="229"/>
      <c r="K1228" s="232"/>
      <c r="L1228" s="229"/>
      <c r="M1228" s="229"/>
      <c r="N1228" s="229"/>
      <c r="O1228" s="229"/>
      <c r="P1228" s="229"/>
      <c r="Q1228" s="232"/>
      <c r="R1228" s="232"/>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29"/>
      <c r="I1229" s="231"/>
      <c r="J1229" s="229"/>
      <c r="K1229" s="232"/>
      <c r="L1229" s="229"/>
      <c r="M1229" s="229"/>
      <c r="N1229" s="229"/>
      <c r="O1229" s="229"/>
      <c r="P1229" s="229"/>
      <c r="Q1229" s="232"/>
      <c r="R1229" s="232"/>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29"/>
      <c r="I1230" s="231"/>
      <c r="J1230" s="229"/>
      <c r="K1230" s="232"/>
      <c r="L1230" s="229"/>
      <c r="M1230" s="229"/>
      <c r="N1230" s="229"/>
      <c r="O1230" s="229"/>
      <c r="P1230" s="229"/>
      <c r="Q1230" s="232"/>
      <c r="R1230" s="232"/>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29"/>
      <c r="I1231" s="231"/>
      <c r="J1231" s="229"/>
      <c r="K1231" s="232"/>
      <c r="L1231" s="229"/>
      <c r="M1231" s="229"/>
      <c r="N1231" s="229"/>
      <c r="O1231" s="229"/>
      <c r="P1231" s="229"/>
      <c r="Q1231" s="232"/>
      <c r="R1231" s="232"/>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29"/>
      <c r="I1232" s="231"/>
      <c r="J1232" s="229"/>
      <c r="K1232" s="232"/>
      <c r="L1232" s="229"/>
      <c r="M1232" s="229"/>
      <c r="N1232" s="229"/>
      <c r="O1232" s="229"/>
      <c r="P1232" s="229"/>
      <c r="Q1232" s="232"/>
      <c r="R1232" s="232"/>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29"/>
      <c r="I1233" s="231"/>
      <c r="J1233" s="229"/>
      <c r="K1233" s="232"/>
      <c r="L1233" s="229"/>
      <c r="M1233" s="229"/>
      <c r="N1233" s="229"/>
      <c r="O1233" s="229"/>
      <c r="P1233" s="229"/>
      <c r="Q1233" s="232"/>
      <c r="R1233" s="232"/>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29"/>
      <c r="I1234" s="231"/>
      <c r="J1234" s="229"/>
      <c r="K1234" s="232"/>
      <c r="L1234" s="229"/>
      <c r="M1234" s="229"/>
      <c r="N1234" s="229"/>
      <c r="O1234" s="229"/>
      <c r="P1234" s="229"/>
      <c r="Q1234" s="232"/>
      <c r="R1234" s="232"/>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29"/>
      <c r="I1235" s="231"/>
      <c r="J1235" s="229"/>
      <c r="K1235" s="232"/>
      <c r="L1235" s="229"/>
      <c r="M1235" s="229"/>
      <c r="N1235" s="229"/>
      <c r="O1235" s="229"/>
      <c r="P1235" s="229"/>
      <c r="Q1235" s="232"/>
      <c r="R1235" s="232"/>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29"/>
      <c r="I1236" s="231"/>
      <c r="J1236" s="229"/>
      <c r="K1236" s="232"/>
      <c r="L1236" s="229"/>
      <c r="M1236" s="229"/>
      <c r="N1236" s="229"/>
      <c r="O1236" s="229"/>
      <c r="P1236" s="229"/>
      <c r="Q1236" s="232"/>
      <c r="R1236" s="232"/>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29"/>
      <c r="I1237" s="231"/>
      <c r="J1237" s="229"/>
      <c r="K1237" s="232"/>
      <c r="L1237" s="229"/>
      <c r="M1237" s="229"/>
      <c r="N1237" s="229"/>
      <c r="O1237" s="229"/>
      <c r="P1237" s="229"/>
      <c r="Q1237" s="232"/>
      <c r="R1237" s="232"/>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29"/>
      <c r="I1238" s="231"/>
      <c r="J1238" s="229"/>
      <c r="K1238" s="232"/>
      <c r="L1238" s="229"/>
      <c r="M1238" s="229"/>
      <c r="N1238" s="229"/>
      <c r="O1238" s="229"/>
      <c r="P1238" s="229"/>
      <c r="Q1238" s="232"/>
      <c r="R1238" s="232"/>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29"/>
      <c r="I1239" s="231"/>
      <c r="J1239" s="229"/>
      <c r="K1239" s="232"/>
      <c r="L1239" s="229"/>
      <c r="M1239" s="229"/>
      <c r="N1239" s="229"/>
      <c r="O1239" s="229"/>
      <c r="P1239" s="229"/>
      <c r="Q1239" s="232"/>
      <c r="R1239" s="232"/>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29"/>
      <c r="I1240" s="231"/>
      <c r="J1240" s="229"/>
      <c r="K1240" s="232"/>
      <c r="L1240" s="229"/>
      <c r="M1240" s="229"/>
      <c r="N1240" s="229"/>
      <c r="O1240" s="229"/>
      <c r="P1240" s="229"/>
      <c r="Q1240" s="232"/>
      <c r="R1240" s="232"/>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29"/>
      <c r="I1241" s="231"/>
      <c r="J1241" s="229"/>
      <c r="K1241" s="232"/>
      <c r="L1241" s="229"/>
      <c r="M1241" s="229"/>
      <c r="N1241" s="229"/>
      <c r="O1241" s="229"/>
      <c r="P1241" s="229"/>
      <c r="Q1241" s="232"/>
      <c r="R1241" s="232"/>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29"/>
      <c r="I1242" s="231"/>
      <c r="J1242" s="229"/>
      <c r="K1242" s="232"/>
      <c r="L1242" s="229"/>
      <c r="M1242" s="229"/>
      <c r="N1242" s="229"/>
      <c r="O1242" s="229"/>
      <c r="P1242" s="229"/>
      <c r="Q1242" s="232"/>
      <c r="R1242" s="232"/>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29"/>
      <c r="I1243" s="231"/>
      <c r="J1243" s="229"/>
      <c r="K1243" s="232"/>
      <c r="L1243" s="229"/>
      <c r="M1243" s="229"/>
      <c r="N1243" s="229"/>
      <c r="O1243" s="229"/>
      <c r="P1243" s="229"/>
      <c r="Q1243" s="232"/>
      <c r="R1243" s="232"/>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29"/>
      <c r="I1244" s="231"/>
      <c r="J1244" s="229"/>
      <c r="K1244" s="232"/>
      <c r="L1244" s="229"/>
      <c r="M1244" s="229"/>
      <c r="N1244" s="229"/>
      <c r="O1244" s="229"/>
      <c r="P1244" s="229"/>
      <c r="Q1244" s="232"/>
      <c r="R1244" s="232"/>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29"/>
      <c r="I1245" s="231"/>
      <c r="J1245" s="229"/>
      <c r="K1245" s="232"/>
      <c r="L1245" s="229"/>
      <c r="M1245" s="229"/>
      <c r="N1245" s="229"/>
      <c r="O1245" s="229"/>
      <c r="P1245" s="229"/>
      <c r="Q1245" s="232"/>
      <c r="R1245" s="232"/>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29"/>
      <c r="I1246" s="231"/>
      <c r="J1246" s="229"/>
      <c r="K1246" s="232"/>
      <c r="L1246" s="229"/>
      <c r="M1246" s="229"/>
      <c r="N1246" s="229"/>
      <c r="O1246" s="229"/>
      <c r="P1246" s="229"/>
      <c r="Q1246" s="232"/>
      <c r="R1246" s="232"/>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29"/>
      <c r="I1247" s="231"/>
      <c r="J1247" s="229"/>
      <c r="K1247" s="232"/>
      <c r="L1247" s="229"/>
      <c r="M1247" s="229"/>
      <c r="N1247" s="229"/>
      <c r="O1247" s="229"/>
      <c r="P1247" s="229"/>
      <c r="Q1247" s="232"/>
      <c r="R1247" s="232"/>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29"/>
      <c r="I1248" s="231"/>
      <c r="J1248" s="229"/>
      <c r="K1248" s="232"/>
      <c r="L1248" s="229"/>
      <c r="M1248" s="229"/>
      <c r="N1248" s="229"/>
      <c r="O1248" s="229"/>
      <c r="P1248" s="229"/>
      <c r="Q1248" s="232"/>
      <c r="R1248" s="232"/>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29"/>
      <c r="I1249" s="231"/>
      <c r="J1249" s="229"/>
      <c r="K1249" s="232"/>
      <c r="L1249" s="229"/>
      <c r="M1249" s="229"/>
      <c r="N1249" s="229"/>
      <c r="O1249" s="229"/>
      <c r="P1249" s="229"/>
      <c r="Q1249" s="232"/>
      <c r="R1249" s="232"/>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29"/>
      <c r="I1250" s="231"/>
      <c r="J1250" s="229"/>
      <c r="K1250" s="232"/>
      <c r="L1250" s="229"/>
      <c r="M1250" s="229"/>
      <c r="N1250" s="229"/>
      <c r="O1250" s="229"/>
      <c r="P1250" s="229"/>
      <c r="Q1250" s="232"/>
      <c r="R1250" s="232"/>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29"/>
      <c r="I1251" s="231"/>
      <c r="J1251" s="229"/>
      <c r="K1251" s="232"/>
      <c r="L1251" s="229"/>
      <c r="M1251" s="229"/>
      <c r="N1251" s="229"/>
      <c r="O1251" s="229"/>
      <c r="P1251" s="229"/>
      <c r="Q1251" s="232"/>
      <c r="R1251" s="232"/>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29"/>
      <c r="I1252" s="231"/>
      <c r="J1252" s="229"/>
      <c r="K1252" s="232"/>
      <c r="L1252" s="229"/>
      <c r="M1252" s="229"/>
      <c r="N1252" s="229"/>
      <c r="O1252" s="229"/>
      <c r="P1252" s="229"/>
      <c r="Q1252" s="232"/>
      <c r="R1252" s="232"/>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29"/>
      <c r="I1253" s="231"/>
      <c r="J1253" s="229"/>
      <c r="K1253" s="232"/>
      <c r="L1253" s="229"/>
      <c r="M1253" s="229"/>
      <c r="N1253" s="229"/>
      <c r="O1253" s="229"/>
      <c r="P1253" s="229"/>
      <c r="Q1253" s="232"/>
      <c r="R1253" s="232"/>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29"/>
      <c r="I1254" s="231"/>
      <c r="J1254" s="229"/>
      <c r="K1254" s="232"/>
      <c r="L1254" s="229"/>
      <c r="M1254" s="229"/>
      <c r="N1254" s="229"/>
      <c r="O1254" s="229"/>
      <c r="P1254" s="229"/>
      <c r="Q1254" s="232"/>
      <c r="R1254" s="232"/>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29"/>
      <c r="I1255" s="231"/>
      <c r="J1255" s="229"/>
      <c r="K1255" s="232"/>
      <c r="L1255" s="229"/>
      <c r="M1255" s="229"/>
      <c r="N1255" s="229"/>
      <c r="O1255" s="229"/>
      <c r="P1255" s="229"/>
      <c r="Q1255" s="232"/>
      <c r="R1255" s="232"/>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29"/>
      <c r="I1256" s="231"/>
      <c r="J1256" s="229"/>
      <c r="K1256" s="232"/>
      <c r="L1256" s="229"/>
      <c r="M1256" s="229"/>
      <c r="N1256" s="229"/>
      <c r="O1256" s="229"/>
      <c r="P1256" s="229"/>
      <c r="Q1256" s="232"/>
      <c r="R1256" s="232"/>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29"/>
      <c r="I1257" s="231"/>
      <c r="J1257" s="229"/>
      <c r="K1257" s="232"/>
      <c r="L1257" s="229"/>
      <c r="M1257" s="229"/>
      <c r="N1257" s="229"/>
      <c r="O1257" s="229"/>
      <c r="P1257" s="229"/>
      <c r="Q1257" s="232"/>
      <c r="R1257" s="232"/>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29"/>
      <c r="I1258" s="231"/>
      <c r="J1258" s="229"/>
      <c r="K1258" s="232"/>
      <c r="L1258" s="229"/>
      <c r="M1258" s="229"/>
      <c r="N1258" s="229"/>
      <c r="O1258" s="229"/>
      <c r="P1258" s="229"/>
      <c r="Q1258" s="232"/>
      <c r="R1258" s="232"/>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29"/>
      <c r="I1259" s="231"/>
      <c r="J1259" s="229"/>
      <c r="K1259" s="232"/>
      <c r="L1259" s="229"/>
      <c r="M1259" s="229"/>
      <c r="N1259" s="229"/>
      <c r="O1259" s="229"/>
      <c r="P1259" s="229"/>
      <c r="Q1259" s="232"/>
      <c r="R1259" s="232"/>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29"/>
      <c r="I1260" s="231"/>
      <c r="J1260" s="229"/>
      <c r="K1260" s="232"/>
      <c r="L1260" s="229"/>
      <c r="M1260" s="229"/>
      <c r="N1260" s="229"/>
      <c r="O1260" s="229"/>
      <c r="P1260" s="229"/>
      <c r="Q1260" s="232"/>
      <c r="R1260" s="232"/>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29"/>
      <c r="I1261" s="231"/>
      <c r="J1261" s="229"/>
      <c r="K1261" s="232"/>
      <c r="L1261" s="229"/>
      <c r="M1261" s="229"/>
      <c r="N1261" s="229"/>
      <c r="O1261" s="229"/>
      <c r="P1261" s="229"/>
      <c r="Q1261" s="232"/>
      <c r="R1261" s="232"/>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29"/>
      <c r="I1262" s="231"/>
      <c r="J1262" s="229"/>
      <c r="K1262" s="232"/>
      <c r="L1262" s="229"/>
      <c r="M1262" s="229"/>
      <c r="N1262" s="229"/>
      <c r="O1262" s="229"/>
      <c r="P1262" s="229"/>
      <c r="Q1262" s="232"/>
      <c r="R1262" s="232"/>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29"/>
      <c r="I1263" s="231"/>
      <c r="J1263" s="229"/>
      <c r="K1263" s="232"/>
      <c r="L1263" s="229"/>
      <c r="M1263" s="229"/>
      <c r="N1263" s="229"/>
      <c r="O1263" s="229"/>
      <c r="P1263" s="229"/>
      <c r="Q1263" s="232"/>
      <c r="R1263" s="232"/>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29"/>
      <c r="I1264" s="231"/>
      <c r="J1264" s="229"/>
      <c r="K1264" s="232"/>
      <c r="L1264" s="229"/>
      <c r="M1264" s="229"/>
      <c r="N1264" s="229"/>
      <c r="O1264" s="229"/>
      <c r="P1264" s="229"/>
      <c r="Q1264" s="232"/>
      <c r="R1264" s="232"/>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29"/>
      <c r="I1265" s="231"/>
      <c r="J1265" s="229"/>
      <c r="K1265" s="232"/>
      <c r="L1265" s="229"/>
      <c r="M1265" s="229"/>
      <c r="N1265" s="229"/>
      <c r="O1265" s="229"/>
      <c r="P1265" s="229"/>
      <c r="Q1265" s="232"/>
      <c r="R1265" s="232"/>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29"/>
      <c r="I1266" s="231"/>
      <c r="J1266" s="229"/>
      <c r="K1266" s="232"/>
      <c r="L1266" s="229"/>
      <c r="M1266" s="229"/>
      <c r="N1266" s="229"/>
      <c r="O1266" s="229"/>
      <c r="P1266" s="229"/>
      <c r="Q1266" s="232"/>
      <c r="R1266" s="232"/>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29"/>
      <c r="I1267" s="231"/>
      <c r="J1267" s="229"/>
      <c r="K1267" s="232"/>
      <c r="L1267" s="229"/>
      <c r="M1267" s="229"/>
      <c r="N1267" s="229"/>
      <c r="O1267" s="229"/>
      <c r="P1267" s="229"/>
      <c r="Q1267" s="232"/>
      <c r="R1267" s="232"/>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29"/>
      <c r="I1268" s="231"/>
      <c r="J1268" s="229"/>
      <c r="K1268" s="232"/>
      <c r="L1268" s="229"/>
      <c r="M1268" s="229"/>
      <c r="N1268" s="229"/>
      <c r="O1268" s="229"/>
      <c r="P1268" s="229"/>
      <c r="Q1268" s="232"/>
      <c r="R1268" s="232"/>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29"/>
      <c r="I1269" s="231"/>
      <c r="J1269" s="229"/>
      <c r="K1269" s="232"/>
      <c r="L1269" s="229"/>
      <c r="M1269" s="229"/>
      <c r="N1269" s="229"/>
      <c r="O1269" s="229"/>
      <c r="P1269" s="229"/>
      <c r="Q1269" s="232"/>
      <c r="R1269" s="232"/>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29"/>
      <c r="I1270" s="231"/>
      <c r="J1270" s="229"/>
      <c r="K1270" s="232"/>
      <c r="L1270" s="229"/>
      <c r="M1270" s="229"/>
      <c r="N1270" s="229"/>
      <c r="O1270" s="229"/>
      <c r="P1270" s="229"/>
      <c r="Q1270" s="232"/>
      <c r="R1270" s="232"/>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29"/>
      <c r="I1271" s="231"/>
      <c r="J1271" s="229"/>
      <c r="K1271" s="232"/>
      <c r="L1271" s="229"/>
      <c r="M1271" s="229"/>
      <c r="N1271" s="229"/>
      <c r="O1271" s="229"/>
      <c r="P1271" s="229"/>
      <c r="Q1271" s="232"/>
      <c r="R1271" s="232"/>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29"/>
      <c r="I1272" s="231"/>
      <c r="J1272" s="229"/>
      <c r="K1272" s="232"/>
      <c r="L1272" s="229"/>
      <c r="M1272" s="229"/>
      <c r="N1272" s="229"/>
      <c r="O1272" s="229"/>
      <c r="P1272" s="229"/>
      <c r="Q1272" s="232"/>
      <c r="R1272" s="232"/>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29"/>
      <c r="I1273" s="231"/>
      <c r="J1273" s="229"/>
      <c r="K1273" s="232"/>
      <c r="L1273" s="229"/>
      <c r="M1273" s="229"/>
      <c r="N1273" s="229"/>
      <c r="O1273" s="229"/>
      <c r="P1273" s="229"/>
      <c r="Q1273" s="232"/>
      <c r="R1273" s="232"/>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29"/>
      <c r="I1274" s="231"/>
      <c r="J1274" s="229"/>
      <c r="K1274" s="232"/>
      <c r="L1274" s="229"/>
      <c r="M1274" s="229"/>
      <c r="N1274" s="229"/>
      <c r="O1274" s="229"/>
      <c r="P1274" s="229"/>
      <c r="Q1274" s="232"/>
      <c r="R1274" s="232"/>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29"/>
      <c r="I1275" s="231"/>
      <c r="J1275" s="229"/>
      <c r="K1275" s="232"/>
      <c r="L1275" s="229"/>
      <c r="M1275" s="229"/>
      <c r="N1275" s="229"/>
      <c r="O1275" s="229"/>
      <c r="P1275" s="229"/>
      <c r="Q1275" s="232"/>
      <c r="R1275" s="232"/>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29"/>
      <c r="I1276" s="231"/>
      <c r="J1276" s="229"/>
      <c r="K1276" s="232"/>
      <c r="L1276" s="229"/>
      <c r="M1276" s="229"/>
      <c r="N1276" s="229"/>
      <c r="O1276" s="229"/>
      <c r="P1276" s="229"/>
      <c r="Q1276" s="232"/>
      <c r="R1276" s="232"/>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29"/>
      <c r="I1277" s="231"/>
      <c r="J1277" s="229"/>
      <c r="K1277" s="232"/>
      <c r="L1277" s="229"/>
      <c r="M1277" s="229"/>
      <c r="N1277" s="229"/>
      <c r="O1277" s="229"/>
      <c r="P1277" s="229"/>
      <c r="Q1277" s="232"/>
      <c r="R1277" s="232"/>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29"/>
      <c r="I1278" s="231"/>
      <c r="J1278" s="229"/>
      <c r="K1278" s="232"/>
      <c r="L1278" s="229"/>
      <c r="M1278" s="229"/>
      <c r="N1278" s="229"/>
      <c r="O1278" s="229"/>
      <c r="P1278" s="229"/>
      <c r="Q1278" s="232"/>
      <c r="R1278" s="232"/>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29"/>
      <c r="I1279" s="231"/>
      <c r="J1279" s="229"/>
      <c r="K1279" s="232"/>
      <c r="L1279" s="229"/>
      <c r="M1279" s="229"/>
      <c r="N1279" s="229"/>
      <c r="O1279" s="229"/>
      <c r="P1279" s="229"/>
      <c r="Q1279" s="232"/>
      <c r="R1279" s="232"/>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29"/>
      <c r="I1280" s="231"/>
      <c r="J1280" s="229"/>
      <c r="K1280" s="232"/>
      <c r="L1280" s="229"/>
      <c r="M1280" s="229"/>
      <c r="N1280" s="229"/>
      <c r="O1280" s="229"/>
      <c r="P1280" s="229"/>
      <c r="Q1280" s="232"/>
      <c r="R1280" s="232"/>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29"/>
      <c r="I1281" s="231"/>
      <c r="J1281" s="229"/>
      <c r="K1281" s="232"/>
      <c r="L1281" s="229"/>
      <c r="M1281" s="229"/>
      <c r="N1281" s="229"/>
      <c r="O1281" s="229"/>
      <c r="P1281" s="229"/>
      <c r="Q1281" s="232"/>
      <c r="R1281" s="232"/>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29"/>
      <c r="I1282" s="231"/>
      <c r="J1282" s="229"/>
      <c r="K1282" s="232"/>
      <c r="L1282" s="229"/>
      <c r="M1282" s="229"/>
      <c r="N1282" s="229"/>
      <c r="O1282" s="229"/>
      <c r="P1282" s="229"/>
      <c r="Q1282" s="232"/>
      <c r="R1282" s="232"/>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29"/>
      <c r="I1283" s="231"/>
      <c r="J1283" s="229"/>
      <c r="K1283" s="232"/>
      <c r="L1283" s="229"/>
      <c r="M1283" s="229"/>
      <c r="N1283" s="229"/>
      <c r="O1283" s="229"/>
      <c r="P1283" s="229"/>
      <c r="Q1283" s="232"/>
      <c r="R1283" s="232"/>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29"/>
      <c r="I1284" s="231"/>
      <c r="J1284" s="229"/>
      <c r="K1284" s="232"/>
      <c r="L1284" s="229"/>
      <c r="M1284" s="229"/>
      <c r="N1284" s="229"/>
      <c r="O1284" s="229"/>
      <c r="P1284" s="229"/>
      <c r="Q1284" s="232"/>
      <c r="R1284" s="232"/>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29"/>
      <c r="I1285" s="231"/>
      <c r="J1285" s="229"/>
      <c r="K1285" s="232"/>
      <c r="L1285" s="229"/>
      <c r="M1285" s="229"/>
      <c r="N1285" s="229"/>
      <c r="O1285" s="229"/>
      <c r="P1285" s="229"/>
      <c r="Q1285" s="232"/>
      <c r="R1285" s="232"/>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29"/>
      <c r="I1286" s="231"/>
      <c r="J1286" s="229"/>
      <c r="K1286" s="232"/>
      <c r="L1286" s="229"/>
      <c r="M1286" s="229"/>
      <c r="N1286" s="229"/>
      <c r="O1286" s="229"/>
      <c r="P1286" s="229"/>
      <c r="Q1286" s="232"/>
      <c r="R1286" s="232"/>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29"/>
      <c r="I1287" s="231"/>
      <c r="J1287" s="229"/>
      <c r="K1287" s="232"/>
      <c r="L1287" s="229"/>
      <c r="M1287" s="229"/>
      <c r="N1287" s="229"/>
      <c r="O1287" s="229"/>
      <c r="P1287" s="229"/>
      <c r="Q1287" s="232"/>
      <c r="R1287" s="232"/>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29"/>
      <c r="I1288" s="231"/>
      <c r="J1288" s="229"/>
      <c r="K1288" s="232"/>
      <c r="L1288" s="229"/>
      <c r="M1288" s="229"/>
      <c r="N1288" s="229"/>
      <c r="O1288" s="229"/>
      <c r="P1288" s="229"/>
      <c r="Q1288" s="232"/>
      <c r="R1288" s="232"/>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29"/>
      <c r="I1289" s="231"/>
      <c r="J1289" s="229"/>
      <c r="K1289" s="232"/>
      <c r="L1289" s="229"/>
      <c r="M1289" s="229"/>
      <c r="N1289" s="229"/>
      <c r="O1289" s="229"/>
      <c r="P1289" s="229"/>
      <c r="Q1289" s="232"/>
      <c r="R1289" s="232"/>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29"/>
      <c r="I1290" s="231"/>
      <c r="J1290" s="229"/>
      <c r="K1290" s="232"/>
      <c r="L1290" s="229"/>
      <c r="M1290" s="229"/>
      <c r="N1290" s="229"/>
      <c r="O1290" s="229"/>
      <c r="P1290" s="229"/>
      <c r="Q1290" s="232"/>
      <c r="R1290" s="232"/>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29"/>
      <c r="I1291" s="231"/>
      <c r="J1291" s="229"/>
      <c r="K1291" s="232"/>
      <c r="L1291" s="229"/>
      <c r="M1291" s="229"/>
      <c r="N1291" s="229"/>
      <c r="O1291" s="229"/>
      <c r="P1291" s="229"/>
      <c r="Q1291" s="232"/>
      <c r="R1291" s="232"/>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29"/>
      <c r="I1292" s="231"/>
      <c r="J1292" s="229"/>
      <c r="K1292" s="232"/>
      <c r="L1292" s="229"/>
      <c r="M1292" s="229"/>
      <c r="N1292" s="229"/>
      <c r="O1292" s="229"/>
      <c r="P1292" s="229"/>
      <c r="Q1292" s="232"/>
      <c r="R1292" s="232"/>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29"/>
      <c r="I1293" s="231"/>
      <c r="J1293" s="229"/>
      <c r="K1293" s="232"/>
      <c r="L1293" s="229"/>
      <c r="M1293" s="229"/>
      <c r="N1293" s="229"/>
      <c r="O1293" s="229"/>
      <c r="P1293" s="229"/>
      <c r="Q1293" s="232"/>
      <c r="R1293" s="232"/>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29"/>
      <c r="I1294" s="231"/>
      <c r="J1294" s="229"/>
      <c r="K1294" s="232"/>
      <c r="L1294" s="229"/>
      <c r="M1294" s="229"/>
      <c r="N1294" s="229"/>
      <c r="O1294" s="229"/>
      <c r="P1294" s="229"/>
      <c r="Q1294" s="232"/>
      <c r="R1294" s="232"/>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29"/>
      <c r="I1295" s="231"/>
      <c r="J1295" s="229"/>
      <c r="K1295" s="232"/>
      <c r="L1295" s="229"/>
      <c r="M1295" s="229"/>
      <c r="N1295" s="229"/>
      <c r="O1295" s="229"/>
      <c r="P1295" s="229"/>
      <c r="Q1295" s="232"/>
      <c r="R1295" s="232"/>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29"/>
      <c r="I1296" s="231"/>
      <c r="J1296" s="229"/>
      <c r="K1296" s="232"/>
      <c r="L1296" s="229"/>
      <c r="M1296" s="229"/>
      <c r="N1296" s="229"/>
      <c r="O1296" s="229"/>
      <c r="P1296" s="229"/>
      <c r="Q1296" s="232"/>
      <c r="R1296" s="232"/>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29"/>
      <c r="I1297" s="231"/>
      <c r="J1297" s="229"/>
      <c r="K1297" s="232"/>
      <c r="L1297" s="229"/>
      <c r="M1297" s="229"/>
      <c r="N1297" s="229"/>
      <c r="O1297" s="229"/>
      <c r="P1297" s="229"/>
      <c r="Q1297" s="232"/>
      <c r="R1297" s="232"/>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29"/>
      <c r="I1298" s="231"/>
      <c r="J1298" s="229"/>
      <c r="K1298" s="232"/>
      <c r="L1298" s="229"/>
      <c r="M1298" s="229"/>
      <c r="N1298" s="229"/>
      <c r="O1298" s="229"/>
      <c r="P1298" s="229"/>
      <c r="Q1298" s="232"/>
      <c r="R1298" s="232"/>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29"/>
      <c r="I1299" s="231"/>
      <c r="J1299" s="229"/>
      <c r="K1299" s="232"/>
      <c r="L1299" s="229"/>
      <c r="M1299" s="229"/>
      <c r="N1299" s="229"/>
      <c r="O1299" s="229"/>
      <c r="P1299" s="229"/>
      <c r="Q1299" s="232"/>
      <c r="R1299" s="232"/>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29"/>
      <c r="I1300" s="231"/>
      <c r="J1300" s="229"/>
      <c r="K1300" s="232"/>
      <c r="L1300" s="229"/>
      <c r="M1300" s="229"/>
      <c r="N1300" s="229"/>
      <c r="O1300" s="229"/>
      <c r="P1300" s="229"/>
      <c r="Q1300" s="232"/>
      <c r="R1300" s="232"/>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29"/>
      <c r="I1301" s="231"/>
      <c r="J1301" s="229"/>
      <c r="K1301" s="232"/>
      <c r="L1301" s="229"/>
      <c r="M1301" s="229"/>
      <c r="N1301" s="229"/>
      <c r="O1301" s="229"/>
      <c r="P1301" s="229"/>
      <c r="Q1301" s="232"/>
      <c r="R1301" s="232"/>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29"/>
      <c r="I1302" s="231"/>
      <c r="J1302" s="229"/>
      <c r="K1302" s="232"/>
      <c r="L1302" s="229"/>
      <c r="M1302" s="229"/>
      <c r="N1302" s="229"/>
      <c r="O1302" s="229"/>
      <c r="P1302" s="229"/>
      <c r="Q1302" s="232"/>
      <c r="R1302" s="232"/>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29"/>
      <c r="I1303" s="231"/>
      <c r="J1303" s="229"/>
      <c r="K1303" s="232"/>
      <c r="L1303" s="229"/>
      <c r="M1303" s="229"/>
      <c r="N1303" s="229"/>
      <c r="O1303" s="229"/>
      <c r="P1303" s="229"/>
      <c r="Q1303" s="232"/>
      <c r="R1303" s="232"/>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29"/>
      <c r="I1304" s="231"/>
      <c r="J1304" s="229"/>
      <c r="K1304" s="232"/>
      <c r="L1304" s="229"/>
      <c r="M1304" s="229"/>
      <c r="N1304" s="229"/>
      <c r="O1304" s="229"/>
      <c r="P1304" s="229"/>
      <c r="Q1304" s="232"/>
      <c r="R1304" s="232"/>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29"/>
      <c r="I1305" s="231"/>
      <c r="J1305" s="229"/>
      <c r="K1305" s="232"/>
      <c r="L1305" s="229"/>
      <c r="M1305" s="229"/>
      <c r="N1305" s="229"/>
      <c r="O1305" s="229"/>
      <c r="P1305" s="229"/>
      <c r="Q1305" s="232"/>
      <c r="R1305" s="232"/>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29"/>
      <c r="I1306" s="231"/>
      <c r="J1306" s="229"/>
      <c r="K1306" s="232"/>
      <c r="L1306" s="229"/>
      <c r="M1306" s="229"/>
      <c r="N1306" s="229"/>
      <c r="O1306" s="229"/>
      <c r="P1306" s="229"/>
      <c r="Q1306" s="232"/>
      <c r="R1306" s="232"/>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29"/>
      <c r="I1307" s="231"/>
      <c r="J1307" s="229"/>
      <c r="K1307" s="232"/>
      <c r="L1307" s="229"/>
      <c r="M1307" s="229"/>
      <c r="N1307" s="229"/>
      <c r="O1307" s="229"/>
      <c r="P1307" s="229"/>
      <c r="Q1307" s="232"/>
      <c r="R1307" s="232"/>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29"/>
      <c r="I1308" s="231"/>
      <c r="J1308" s="229"/>
      <c r="K1308" s="232"/>
      <c r="L1308" s="229"/>
      <c r="M1308" s="229"/>
      <c r="N1308" s="229"/>
      <c r="O1308" s="229"/>
      <c r="P1308" s="229"/>
      <c r="Q1308" s="232"/>
      <c r="R1308" s="232"/>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29"/>
      <c r="I1309" s="231"/>
      <c r="J1309" s="229"/>
      <c r="K1309" s="232"/>
      <c r="L1309" s="229"/>
      <c r="M1309" s="229"/>
      <c r="N1309" s="229"/>
      <c r="O1309" s="229"/>
      <c r="P1309" s="229"/>
      <c r="Q1309" s="232"/>
      <c r="R1309" s="232"/>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29"/>
      <c r="I1310" s="231"/>
      <c r="J1310" s="229"/>
      <c r="K1310" s="232"/>
      <c r="L1310" s="229"/>
      <c r="M1310" s="229"/>
      <c r="N1310" s="229"/>
      <c r="O1310" s="229"/>
      <c r="P1310" s="229"/>
      <c r="Q1310" s="232"/>
      <c r="R1310" s="232"/>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29"/>
      <c r="I1311" s="231"/>
      <c r="J1311" s="229"/>
      <c r="K1311" s="232"/>
      <c r="L1311" s="229"/>
      <c r="M1311" s="229"/>
      <c r="N1311" s="229"/>
      <c r="O1311" s="229"/>
      <c r="P1311" s="229"/>
      <c r="Q1311" s="232"/>
      <c r="R1311" s="232"/>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29"/>
      <c r="I1312" s="231"/>
      <c r="J1312" s="229"/>
      <c r="K1312" s="232"/>
      <c r="L1312" s="229"/>
      <c r="M1312" s="229"/>
      <c r="N1312" s="229"/>
      <c r="O1312" s="229"/>
      <c r="P1312" s="229"/>
      <c r="Q1312" s="232"/>
      <c r="R1312" s="232"/>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29"/>
      <c r="I1313" s="231"/>
      <c r="J1313" s="229"/>
      <c r="K1313" s="232"/>
      <c r="L1313" s="229"/>
      <c r="M1313" s="229"/>
      <c r="N1313" s="229"/>
      <c r="O1313" s="229"/>
      <c r="P1313" s="229"/>
      <c r="Q1313" s="232"/>
      <c r="R1313" s="232"/>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29"/>
      <c r="I1314" s="231"/>
      <c r="J1314" s="229"/>
      <c r="K1314" s="232"/>
      <c r="L1314" s="229"/>
      <c r="M1314" s="229"/>
      <c r="N1314" s="229"/>
      <c r="O1314" s="229"/>
      <c r="P1314" s="229"/>
      <c r="Q1314" s="232"/>
      <c r="R1314" s="232"/>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29"/>
      <c r="I1315" s="231"/>
      <c r="J1315" s="229"/>
      <c r="K1315" s="232"/>
      <c r="L1315" s="229"/>
      <c r="M1315" s="229"/>
      <c r="N1315" s="229"/>
      <c r="O1315" s="229"/>
      <c r="P1315" s="229"/>
      <c r="Q1315" s="232"/>
      <c r="R1315" s="232"/>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29"/>
      <c r="I1316" s="231"/>
      <c r="J1316" s="229"/>
      <c r="K1316" s="232"/>
      <c r="L1316" s="229"/>
      <c r="M1316" s="229"/>
      <c r="N1316" s="229"/>
      <c r="O1316" s="229"/>
      <c r="P1316" s="229"/>
      <c r="Q1316" s="232"/>
      <c r="R1316" s="232"/>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29"/>
      <c r="I1317" s="231"/>
      <c r="J1317" s="229"/>
      <c r="K1317" s="232"/>
      <c r="L1317" s="229"/>
      <c r="M1317" s="229"/>
      <c r="N1317" s="229"/>
      <c r="O1317" s="229"/>
      <c r="P1317" s="229"/>
      <c r="Q1317" s="232"/>
      <c r="R1317" s="232"/>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29"/>
      <c r="I1318" s="231"/>
      <c r="J1318" s="229"/>
      <c r="K1318" s="232"/>
      <c r="L1318" s="229"/>
      <c r="M1318" s="229"/>
      <c r="N1318" s="229"/>
      <c r="O1318" s="229"/>
      <c r="P1318" s="229"/>
      <c r="Q1318" s="232"/>
      <c r="R1318" s="232"/>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29"/>
      <c r="I1319" s="231"/>
      <c r="J1319" s="229"/>
      <c r="K1319" s="232"/>
      <c r="L1319" s="229"/>
      <c r="M1319" s="229"/>
      <c r="N1319" s="229"/>
      <c r="O1319" s="229"/>
      <c r="P1319" s="229"/>
      <c r="Q1319" s="232"/>
      <c r="R1319" s="232"/>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29"/>
      <c r="I1320" s="231"/>
      <c r="J1320" s="229"/>
      <c r="K1320" s="232"/>
      <c r="L1320" s="229"/>
      <c r="M1320" s="229"/>
      <c r="N1320" s="229"/>
      <c r="O1320" s="229"/>
      <c r="P1320" s="229"/>
      <c r="Q1320" s="232"/>
      <c r="R1320" s="232"/>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29"/>
      <c r="I1321" s="231"/>
      <c r="J1321" s="229"/>
      <c r="K1321" s="232"/>
      <c r="L1321" s="229"/>
      <c r="M1321" s="229"/>
      <c r="N1321" s="229"/>
      <c r="O1321" s="229"/>
      <c r="P1321" s="229"/>
      <c r="Q1321" s="232"/>
      <c r="R1321" s="232"/>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29"/>
      <c r="I1322" s="231"/>
      <c r="J1322" s="229"/>
      <c r="K1322" s="232"/>
      <c r="L1322" s="229"/>
      <c r="M1322" s="229"/>
      <c r="N1322" s="229"/>
      <c r="O1322" s="229"/>
      <c r="P1322" s="229"/>
      <c r="Q1322" s="232"/>
      <c r="R1322" s="232"/>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29"/>
      <c r="I1323" s="231"/>
      <c r="J1323" s="229"/>
      <c r="K1323" s="232"/>
      <c r="L1323" s="229"/>
      <c r="M1323" s="229"/>
      <c r="N1323" s="229"/>
      <c r="O1323" s="229"/>
      <c r="P1323" s="229"/>
      <c r="Q1323" s="232"/>
      <c r="R1323" s="232"/>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29"/>
      <c r="I1324" s="231"/>
      <c r="J1324" s="229"/>
      <c r="K1324" s="232"/>
      <c r="L1324" s="229"/>
      <c r="M1324" s="229"/>
      <c r="N1324" s="229"/>
      <c r="O1324" s="229"/>
      <c r="P1324" s="229"/>
      <c r="Q1324" s="232"/>
      <c r="R1324" s="232"/>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29"/>
      <c r="I1325" s="231"/>
      <c r="J1325" s="229"/>
      <c r="K1325" s="232"/>
      <c r="L1325" s="229"/>
      <c r="M1325" s="229"/>
      <c r="N1325" s="229"/>
      <c r="O1325" s="229"/>
      <c r="P1325" s="229"/>
      <c r="Q1325" s="232"/>
      <c r="R1325" s="232"/>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29"/>
      <c r="I1326" s="231"/>
      <c r="J1326" s="229"/>
      <c r="K1326" s="232"/>
      <c r="L1326" s="229"/>
      <c r="M1326" s="229"/>
      <c r="N1326" s="229"/>
      <c r="O1326" s="229"/>
      <c r="P1326" s="229"/>
      <c r="Q1326" s="232"/>
      <c r="R1326" s="232"/>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29"/>
      <c r="I1327" s="231"/>
      <c r="J1327" s="229"/>
      <c r="K1327" s="232"/>
      <c r="L1327" s="229"/>
      <c r="M1327" s="229"/>
      <c r="N1327" s="229"/>
      <c r="O1327" s="229"/>
      <c r="P1327" s="229"/>
      <c r="Q1327" s="232"/>
      <c r="R1327" s="232"/>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29"/>
      <c r="I1328" s="231"/>
      <c r="J1328" s="229"/>
      <c r="K1328" s="232"/>
      <c r="L1328" s="229"/>
      <c r="M1328" s="229"/>
      <c r="N1328" s="229"/>
      <c r="O1328" s="229"/>
      <c r="P1328" s="229"/>
      <c r="Q1328" s="232"/>
      <c r="R1328" s="232"/>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29"/>
      <c r="I1329" s="231"/>
      <c r="J1329" s="229"/>
      <c r="K1329" s="232"/>
      <c r="L1329" s="229"/>
      <c r="M1329" s="229"/>
      <c r="N1329" s="229"/>
      <c r="O1329" s="229"/>
      <c r="P1329" s="229"/>
      <c r="Q1329" s="232"/>
      <c r="R1329" s="232"/>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29"/>
      <c r="I1330" s="231"/>
      <c r="J1330" s="229"/>
      <c r="K1330" s="232"/>
      <c r="L1330" s="229"/>
      <c r="M1330" s="229"/>
      <c r="N1330" s="229"/>
      <c r="O1330" s="229"/>
      <c r="P1330" s="229"/>
      <c r="Q1330" s="232"/>
      <c r="R1330" s="232"/>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29"/>
      <c r="I1331" s="231"/>
      <c r="J1331" s="229"/>
      <c r="K1331" s="232"/>
      <c r="L1331" s="229"/>
      <c r="M1331" s="229"/>
      <c r="N1331" s="229"/>
      <c r="O1331" s="229"/>
      <c r="P1331" s="229"/>
      <c r="Q1331" s="232"/>
      <c r="R1331" s="232"/>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29"/>
      <c r="I1332" s="231"/>
      <c r="J1332" s="229"/>
      <c r="K1332" s="232"/>
      <c r="L1332" s="229"/>
      <c r="M1332" s="229"/>
      <c r="N1332" s="229"/>
      <c r="O1332" s="229"/>
      <c r="P1332" s="229"/>
      <c r="Q1332" s="232"/>
      <c r="R1332" s="232"/>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29"/>
      <c r="I1333" s="231"/>
      <c r="J1333" s="229"/>
      <c r="K1333" s="232"/>
      <c r="L1333" s="229"/>
      <c r="M1333" s="229"/>
      <c r="N1333" s="229"/>
      <c r="O1333" s="229"/>
      <c r="P1333" s="229"/>
      <c r="Q1333" s="232"/>
      <c r="R1333" s="232"/>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29"/>
      <c r="I1334" s="231"/>
      <c r="J1334" s="229"/>
      <c r="K1334" s="232"/>
      <c r="L1334" s="229"/>
      <c r="M1334" s="229"/>
      <c r="N1334" s="229"/>
      <c r="O1334" s="229"/>
      <c r="P1334" s="229"/>
      <c r="Q1334" s="232"/>
      <c r="R1334" s="232"/>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29"/>
      <c r="I1335" s="231"/>
      <c r="J1335" s="229"/>
      <c r="K1335" s="232"/>
      <c r="L1335" s="229"/>
      <c r="M1335" s="229"/>
      <c r="N1335" s="229"/>
      <c r="O1335" s="229"/>
      <c r="P1335" s="229"/>
      <c r="Q1335" s="232"/>
      <c r="R1335" s="232"/>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29"/>
      <c r="I1336" s="231"/>
      <c r="J1336" s="229"/>
      <c r="K1336" s="232"/>
      <c r="L1336" s="229"/>
      <c r="M1336" s="229"/>
      <c r="N1336" s="229"/>
      <c r="O1336" s="229"/>
      <c r="P1336" s="229"/>
      <c r="Q1336" s="232"/>
      <c r="R1336" s="232"/>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29"/>
      <c r="I1337" s="231"/>
      <c r="J1337" s="229"/>
      <c r="K1337" s="232"/>
      <c r="L1337" s="229"/>
      <c r="M1337" s="229"/>
      <c r="N1337" s="229"/>
      <c r="O1337" s="229"/>
      <c r="P1337" s="229"/>
      <c r="Q1337" s="232"/>
      <c r="R1337" s="232"/>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29"/>
      <c r="I1338" s="231"/>
      <c r="J1338" s="229"/>
      <c r="K1338" s="232"/>
      <c r="L1338" s="229"/>
      <c r="M1338" s="229"/>
      <c r="N1338" s="229"/>
      <c r="O1338" s="229"/>
      <c r="P1338" s="229"/>
      <c r="Q1338" s="232"/>
      <c r="R1338" s="232"/>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29"/>
      <c r="I1339" s="231"/>
      <c r="J1339" s="229"/>
      <c r="K1339" s="232"/>
      <c r="L1339" s="229"/>
      <c r="M1339" s="229"/>
      <c r="N1339" s="229"/>
      <c r="O1339" s="229"/>
      <c r="P1339" s="229"/>
      <c r="Q1339" s="232"/>
      <c r="R1339" s="232"/>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29"/>
      <c r="I1340" s="231"/>
      <c r="J1340" s="229"/>
      <c r="K1340" s="232"/>
      <c r="L1340" s="229"/>
      <c r="M1340" s="229"/>
      <c r="N1340" s="229"/>
      <c r="O1340" s="229"/>
      <c r="P1340" s="229"/>
      <c r="Q1340" s="232"/>
      <c r="R1340" s="232"/>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29"/>
      <c r="I1341" s="231"/>
      <c r="J1341" s="229"/>
      <c r="K1341" s="232"/>
      <c r="L1341" s="229"/>
      <c r="M1341" s="229"/>
      <c r="N1341" s="229"/>
      <c r="O1341" s="229"/>
      <c r="P1341" s="229"/>
      <c r="Q1341" s="232"/>
      <c r="R1341" s="232"/>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29"/>
      <c r="I1342" s="231"/>
      <c r="J1342" s="229"/>
      <c r="K1342" s="232"/>
      <c r="L1342" s="229"/>
      <c r="M1342" s="229"/>
      <c r="N1342" s="229"/>
      <c r="O1342" s="229"/>
      <c r="P1342" s="229"/>
      <c r="Q1342" s="232"/>
      <c r="R1342" s="232"/>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29"/>
      <c r="I1343" s="231"/>
      <c r="J1343" s="229"/>
      <c r="K1343" s="232"/>
      <c r="L1343" s="229"/>
      <c r="M1343" s="229"/>
      <c r="N1343" s="229"/>
      <c r="O1343" s="229"/>
      <c r="P1343" s="229"/>
      <c r="Q1343" s="232"/>
      <c r="R1343" s="232"/>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29"/>
      <c r="I1344" s="231"/>
      <c r="J1344" s="229"/>
      <c r="K1344" s="232"/>
      <c r="L1344" s="229"/>
      <c r="M1344" s="229"/>
      <c r="N1344" s="229"/>
      <c r="O1344" s="229"/>
      <c r="P1344" s="229"/>
      <c r="Q1344" s="232"/>
      <c r="R1344" s="232"/>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29"/>
      <c r="I1345" s="231"/>
      <c r="J1345" s="229"/>
      <c r="K1345" s="232"/>
      <c r="L1345" s="229"/>
      <c r="M1345" s="229"/>
      <c r="N1345" s="229"/>
      <c r="O1345" s="229"/>
      <c r="P1345" s="229"/>
      <c r="Q1345" s="232"/>
      <c r="R1345" s="232"/>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29"/>
      <c r="I1346" s="231"/>
      <c r="J1346" s="229"/>
      <c r="K1346" s="232"/>
      <c r="L1346" s="229"/>
      <c r="M1346" s="229"/>
      <c r="N1346" s="229"/>
      <c r="O1346" s="229"/>
      <c r="P1346" s="229"/>
      <c r="Q1346" s="232"/>
      <c r="R1346" s="232"/>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29"/>
      <c r="I1347" s="231"/>
      <c r="J1347" s="229"/>
      <c r="K1347" s="232"/>
      <c r="L1347" s="229"/>
      <c r="M1347" s="229"/>
      <c r="N1347" s="229"/>
      <c r="O1347" s="229"/>
      <c r="P1347" s="229"/>
      <c r="Q1347" s="232"/>
      <c r="R1347" s="232"/>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29"/>
      <c r="I1348" s="231"/>
      <c r="J1348" s="229"/>
      <c r="K1348" s="232"/>
      <c r="L1348" s="229"/>
      <c r="M1348" s="229"/>
      <c r="N1348" s="229"/>
      <c r="O1348" s="229"/>
      <c r="P1348" s="229"/>
      <c r="Q1348" s="232"/>
      <c r="R1348" s="232"/>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29"/>
      <c r="I1349" s="231"/>
      <c r="J1349" s="229"/>
      <c r="K1349" s="232"/>
      <c r="L1349" s="229"/>
      <c r="M1349" s="229"/>
      <c r="N1349" s="229"/>
      <c r="O1349" s="229"/>
      <c r="P1349" s="229"/>
      <c r="Q1349" s="232"/>
      <c r="R1349" s="232"/>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29"/>
      <c r="I1350" s="231"/>
      <c r="J1350" s="229"/>
      <c r="K1350" s="232"/>
      <c r="L1350" s="229"/>
      <c r="M1350" s="229"/>
      <c r="N1350" s="229"/>
      <c r="O1350" s="229"/>
      <c r="P1350" s="229"/>
      <c r="Q1350" s="232"/>
      <c r="R1350" s="232"/>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29"/>
      <c r="I1351" s="231"/>
      <c r="J1351" s="229"/>
      <c r="K1351" s="232"/>
      <c r="L1351" s="229"/>
      <c r="M1351" s="229"/>
      <c r="N1351" s="229"/>
      <c r="O1351" s="229"/>
      <c r="P1351" s="229"/>
      <c r="Q1351" s="232"/>
      <c r="R1351" s="232"/>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29"/>
      <c r="I1352" s="231"/>
      <c r="J1352" s="229"/>
      <c r="K1352" s="232"/>
      <c r="L1352" s="229"/>
      <c r="M1352" s="229"/>
      <c r="N1352" s="229"/>
      <c r="O1352" s="229"/>
      <c r="P1352" s="229"/>
      <c r="Q1352" s="232"/>
      <c r="R1352" s="232"/>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29"/>
      <c r="I1353" s="231"/>
      <c r="J1353" s="229"/>
      <c r="K1353" s="232"/>
      <c r="L1353" s="229"/>
      <c r="M1353" s="229"/>
      <c r="N1353" s="229"/>
      <c r="O1353" s="229"/>
      <c r="P1353" s="229"/>
      <c r="Q1353" s="232"/>
      <c r="R1353" s="232"/>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29"/>
      <c r="I1354" s="231"/>
      <c r="J1354" s="229"/>
      <c r="K1354" s="232"/>
      <c r="L1354" s="229"/>
      <c r="M1354" s="229"/>
      <c r="N1354" s="229"/>
      <c r="O1354" s="229"/>
      <c r="P1354" s="229"/>
      <c r="Q1354" s="232"/>
      <c r="R1354" s="232"/>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29"/>
      <c r="I1355" s="231"/>
      <c r="J1355" s="229"/>
      <c r="K1355" s="232"/>
      <c r="L1355" s="229"/>
      <c r="M1355" s="229"/>
      <c r="N1355" s="229"/>
      <c r="O1355" s="229"/>
      <c r="P1355" s="229"/>
      <c r="Q1355" s="232"/>
      <c r="R1355" s="232"/>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29"/>
      <c r="I1356" s="231"/>
      <c r="J1356" s="229"/>
      <c r="K1356" s="232"/>
      <c r="L1356" s="229"/>
      <c r="M1356" s="229"/>
      <c r="N1356" s="229"/>
      <c r="O1356" s="229"/>
      <c r="P1356" s="229"/>
      <c r="Q1356" s="232"/>
      <c r="R1356" s="232"/>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29"/>
      <c r="I1357" s="231"/>
      <c r="J1357" s="229"/>
      <c r="K1357" s="232"/>
      <c r="L1357" s="229"/>
      <c r="M1357" s="229"/>
      <c r="N1357" s="229"/>
      <c r="O1357" s="229"/>
      <c r="P1357" s="229"/>
      <c r="Q1357" s="232"/>
      <c r="R1357" s="232"/>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29"/>
      <c r="I1358" s="231"/>
      <c r="J1358" s="229"/>
      <c r="K1358" s="232"/>
      <c r="L1358" s="229"/>
      <c r="M1358" s="229"/>
      <c r="N1358" s="229"/>
      <c r="O1358" s="229"/>
      <c r="P1358" s="229"/>
      <c r="Q1358" s="232"/>
      <c r="R1358" s="232"/>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29"/>
      <c r="I1359" s="231"/>
      <c r="J1359" s="229"/>
      <c r="K1359" s="232"/>
      <c r="L1359" s="229"/>
      <c r="M1359" s="229"/>
      <c r="N1359" s="229"/>
      <c r="O1359" s="229"/>
      <c r="P1359" s="229"/>
      <c r="Q1359" s="232"/>
      <c r="R1359" s="232"/>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29"/>
      <c r="I1360" s="231"/>
      <c r="J1360" s="229"/>
      <c r="K1360" s="232"/>
      <c r="L1360" s="229"/>
      <c r="M1360" s="229"/>
      <c r="N1360" s="229"/>
      <c r="O1360" s="229"/>
      <c r="P1360" s="229"/>
      <c r="Q1360" s="232"/>
      <c r="R1360" s="232"/>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29"/>
      <c r="I1361" s="231"/>
      <c r="J1361" s="229"/>
      <c r="K1361" s="232"/>
      <c r="L1361" s="229"/>
      <c r="M1361" s="229"/>
      <c r="N1361" s="229"/>
      <c r="O1361" s="229"/>
      <c r="P1361" s="229"/>
      <c r="Q1361" s="232"/>
      <c r="R1361" s="232"/>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29"/>
      <c r="I1362" s="231"/>
      <c r="J1362" s="229"/>
      <c r="K1362" s="232"/>
      <c r="L1362" s="229"/>
      <c r="M1362" s="229"/>
      <c r="N1362" s="229"/>
      <c r="O1362" s="229"/>
      <c r="P1362" s="229"/>
      <c r="Q1362" s="232"/>
      <c r="R1362" s="232"/>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29"/>
      <c r="I1363" s="231"/>
      <c r="J1363" s="229"/>
      <c r="K1363" s="232"/>
      <c r="L1363" s="229"/>
      <c r="M1363" s="229"/>
      <c r="N1363" s="229"/>
      <c r="O1363" s="229"/>
      <c r="P1363" s="229"/>
      <c r="Q1363" s="232"/>
      <c r="R1363" s="232"/>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29"/>
      <c r="I1364" s="231"/>
      <c r="J1364" s="229"/>
      <c r="K1364" s="232"/>
      <c r="L1364" s="229"/>
      <c r="M1364" s="229"/>
      <c r="N1364" s="229"/>
      <c r="O1364" s="229"/>
      <c r="P1364" s="229"/>
      <c r="Q1364" s="232"/>
      <c r="R1364" s="232"/>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29"/>
      <c r="I1365" s="231"/>
      <c r="J1365" s="229"/>
      <c r="K1365" s="232"/>
      <c r="L1365" s="229"/>
      <c r="M1365" s="229"/>
      <c r="N1365" s="229"/>
      <c r="O1365" s="229"/>
      <c r="P1365" s="229"/>
      <c r="Q1365" s="232"/>
      <c r="R1365" s="232"/>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29"/>
      <c r="I1366" s="231"/>
      <c r="J1366" s="229"/>
      <c r="K1366" s="232"/>
      <c r="L1366" s="229"/>
      <c r="M1366" s="229"/>
      <c r="N1366" s="229"/>
      <c r="O1366" s="229"/>
      <c r="P1366" s="229"/>
      <c r="Q1366" s="232"/>
      <c r="R1366" s="232"/>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29"/>
      <c r="I1367" s="231"/>
      <c r="J1367" s="229"/>
      <c r="K1367" s="232"/>
      <c r="L1367" s="229"/>
      <c r="M1367" s="229"/>
      <c r="N1367" s="229"/>
      <c r="O1367" s="229"/>
      <c r="P1367" s="229"/>
      <c r="Q1367" s="232"/>
      <c r="R1367" s="232"/>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29"/>
      <c r="I1368" s="231"/>
      <c r="J1368" s="229"/>
      <c r="K1368" s="232"/>
      <c r="L1368" s="229"/>
      <c r="M1368" s="229"/>
      <c r="N1368" s="229"/>
      <c r="O1368" s="229"/>
      <c r="P1368" s="229"/>
      <c r="Q1368" s="232"/>
      <c r="R1368" s="232"/>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29"/>
      <c r="I1369" s="231"/>
      <c r="J1369" s="229"/>
      <c r="K1369" s="232"/>
      <c r="L1369" s="229"/>
      <c r="M1369" s="229"/>
      <c r="N1369" s="229"/>
      <c r="O1369" s="229"/>
      <c r="P1369" s="229"/>
      <c r="Q1369" s="232"/>
      <c r="R1369" s="232"/>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29"/>
      <c r="I1370" s="231"/>
      <c r="J1370" s="229"/>
      <c r="K1370" s="232"/>
      <c r="L1370" s="229"/>
      <c r="M1370" s="229"/>
      <c r="N1370" s="229"/>
      <c r="O1370" s="229"/>
      <c r="P1370" s="229"/>
      <c r="Q1370" s="232"/>
      <c r="R1370" s="232"/>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29"/>
      <c r="I1371" s="231"/>
      <c r="J1371" s="229"/>
      <c r="K1371" s="232"/>
      <c r="L1371" s="229"/>
      <c r="M1371" s="229"/>
      <c r="N1371" s="229"/>
      <c r="O1371" s="229"/>
      <c r="P1371" s="229"/>
      <c r="Q1371" s="232"/>
      <c r="R1371" s="232"/>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29"/>
      <c r="I1372" s="231"/>
      <c r="J1372" s="229"/>
      <c r="K1372" s="232"/>
      <c r="L1372" s="229"/>
      <c r="M1372" s="229"/>
      <c r="N1372" s="229"/>
      <c r="O1372" s="229"/>
      <c r="P1372" s="229"/>
      <c r="Q1372" s="232"/>
      <c r="R1372" s="232"/>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29"/>
      <c r="I1373" s="231"/>
      <c r="J1373" s="229"/>
      <c r="K1373" s="232"/>
      <c r="L1373" s="229"/>
      <c r="M1373" s="229"/>
      <c r="N1373" s="229"/>
      <c r="O1373" s="229"/>
      <c r="P1373" s="229"/>
      <c r="Q1373" s="232"/>
      <c r="R1373" s="232"/>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29"/>
      <c r="I1374" s="231"/>
      <c r="J1374" s="229"/>
      <c r="K1374" s="232"/>
      <c r="L1374" s="229"/>
      <c r="M1374" s="229"/>
      <c r="N1374" s="229"/>
      <c r="O1374" s="229"/>
      <c r="P1374" s="229"/>
      <c r="Q1374" s="232"/>
      <c r="R1374" s="232"/>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29"/>
      <c r="I1375" s="231"/>
      <c r="J1375" s="229"/>
      <c r="K1375" s="232"/>
      <c r="L1375" s="229"/>
      <c r="M1375" s="229"/>
      <c r="N1375" s="229"/>
      <c r="O1375" s="229"/>
      <c r="P1375" s="229"/>
      <c r="Q1375" s="232"/>
      <c r="R1375" s="232"/>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29"/>
      <c r="I1376" s="231"/>
      <c r="J1376" s="229"/>
      <c r="K1376" s="232"/>
      <c r="L1376" s="229"/>
      <c r="M1376" s="229"/>
      <c r="N1376" s="229"/>
      <c r="O1376" s="229"/>
      <c r="P1376" s="229"/>
      <c r="Q1376" s="232"/>
      <c r="R1376" s="232"/>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29"/>
      <c r="I1377" s="231"/>
      <c r="J1377" s="229"/>
      <c r="K1377" s="232"/>
      <c r="L1377" s="229"/>
      <c r="M1377" s="229"/>
      <c r="N1377" s="229"/>
      <c r="O1377" s="229"/>
      <c r="P1377" s="229"/>
      <c r="Q1377" s="232"/>
      <c r="R1377" s="232"/>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29"/>
      <c r="I1378" s="231"/>
      <c r="J1378" s="229"/>
      <c r="K1378" s="232"/>
      <c r="L1378" s="229"/>
      <c r="M1378" s="229"/>
      <c r="N1378" s="229"/>
      <c r="O1378" s="229"/>
      <c r="P1378" s="229"/>
      <c r="Q1378" s="232"/>
      <c r="R1378" s="232"/>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29"/>
      <c r="I1379" s="231"/>
      <c r="J1379" s="229"/>
      <c r="K1379" s="232"/>
      <c r="L1379" s="229"/>
      <c r="M1379" s="229"/>
      <c r="N1379" s="229"/>
      <c r="O1379" s="229"/>
      <c r="P1379" s="229"/>
      <c r="Q1379" s="232"/>
      <c r="R1379" s="232"/>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29"/>
      <c r="I1380" s="231"/>
      <c r="J1380" s="229"/>
      <c r="K1380" s="232"/>
      <c r="L1380" s="229"/>
      <c r="M1380" s="229"/>
      <c r="N1380" s="229"/>
      <c r="O1380" s="229"/>
      <c r="P1380" s="229"/>
      <c r="Q1380" s="232"/>
      <c r="R1380" s="232"/>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29"/>
      <c r="I1381" s="231"/>
      <c r="J1381" s="229"/>
      <c r="K1381" s="232"/>
      <c r="L1381" s="229"/>
      <c r="M1381" s="229"/>
      <c r="N1381" s="229"/>
      <c r="O1381" s="229"/>
      <c r="P1381" s="229"/>
      <c r="Q1381" s="232"/>
      <c r="R1381" s="232"/>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29"/>
      <c r="I1382" s="231"/>
      <c r="J1382" s="229"/>
      <c r="K1382" s="232"/>
      <c r="L1382" s="229"/>
      <c r="M1382" s="229"/>
      <c r="N1382" s="229"/>
      <c r="O1382" s="229"/>
      <c r="P1382" s="229"/>
      <c r="Q1382" s="232"/>
      <c r="R1382" s="232"/>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29"/>
      <c r="I1383" s="231"/>
      <c r="J1383" s="229"/>
      <c r="K1383" s="232"/>
      <c r="L1383" s="229"/>
      <c r="M1383" s="229"/>
      <c r="N1383" s="229"/>
      <c r="O1383" s="229"/>
      <c r="P1383" s="229"/>
      <c r="Q1383" s="232"/>
      <c r="R1383" s="232"/>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29"/>
      <c r="I1384" s="231"/>
      <c r="J1384" s="229"/>
      <c r="K1384" s="232"/>
      <c r="L1384" s="229"/>
      <c r="M1384" s="229"/>
      <c r="N1384" s="229"/>
      <c r="O1384" s="229"/>
      <c r="P1384" s="229"/>
      <c r="Q1384" s="232"/>
      <c r="R1384" s="232"/>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29"/>
      <c r="I1385" s="231"/>
      <c r="J1385" s="229"/>
      <c r="K1385" s="232"/>
      <c r="L1385" s="229"/>
      <c r="M1385" s="229"/>
      <c r="N1385" s="229"/>
      <c r="O1385" s="229"/>
      <c r="P1385" s="229"/>
      <c r="Q1385" s="232"/>
      <c r="R1385" s="232"/>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29"/>
      <c r="I1386" s="231"/>
      <c r="J1386" s="229"/>
      <c r="K1386" s="232"/>
      <c r="L1386" s="229"/>
      <c r="M1386" s="229"/>
      <c r="N1386" s="229"/>
      <c r="O1386" s="229"/>
      <c r="P1386" s="229"/>
      <c r="Q1386" s="232"/>
      <c r="R1386" s="232"/>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29"/>
      <c r="I1387" s="231"/>
      <c r="J1387" s="229"/>
      <c r="K1387" s="232"/>
      <c r="L1387" s="229"/>
      <c r="M1387" s="229"/>
      <c r="N1387" s="229"/>
      <c r="O1387" s="229"/>
      <c r="P1387" s="229"/>
      <c r="Q1387" s="232"/>
      <c r="R1387" s="232"/>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29"/>
      <c r="I1388" s="231"/>
      <c r="J1388" s="229"/>
      <c r="K1388" s="232"/>
      <c r="L1388" s="229"/>
      <c r="M1388" s="229"/>
      <c r="N1388" s="229"/>
      <c r="O1388" s="229"/>
      <c r="P1388" s="229"/>
      <c r="Q1388" s="232"/>
      <c r="R1388" s="232"/>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29"/>
      <c r="I1389" s="231"/>
      <c r="J1389" s="229"/>
      <c r="K1389" s="232"/>
      <c r="L1389" s="229"/>
      <c r="M1389" s="229"/>
      <c r="N1389" s="229"/>
      <c r="O1389" s="229"/>
      <c r="P1389" s="229"/>
      <c r="Q1389" s="232"/>
      <c r="R1389" s="232"/>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29"/>
      <c r="I1390" s="231"/>
      <c r="J1390" s="229"/>
      <c r="K1390" s="232"/>
      <c r="L1390" s="229"/>
      <c r="M1390" s="229"/>
      <c r="N1390" s="229"/>
      <c r="O1390" s="229"/>
      <c r="P1390" s="229"/>
      <c r="Q1390" s="232"/>
      <c r="R1390" s="232"/>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29"/>
      <c r="I1391" s="231"/>
      <c r="J1391" s="229"/>
      <c r="K1391" s="232"/>
      <c r="L1391" s="229"/>
      <c r="M1391" s="229"/>
      <c r="N1391" s="229"/>
      <c r="O1391" s="229"/>
      <c r="P1391" s="229"/>
      <c r="Q1391" s="232"/>
      <c r="R1391" s="232"/>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29"/>
      <c r="I1392" s="231"/>
      <c r="J1392" s="229"/>
      <c r="K1392" s="232"/>
      <c r="L1392" s="229"/>
      <c r="M1392" s="229"/>
      <c r="N1392" s="229"/>
      <c r="O1392" s="229"/>
      <c r="P1392" s="229"/>
      <c r="Q1392" s="232"/>
      <c r="R1392" s="232"/>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29"/>
      <c r="I1393" s="231"/>
      <c r="J1393" s="229"/>
      <c r="K1393" s="232"/>
      <c r="L1393" s="229"/>
      <c r="M1393" s="229"/>
      <c r="N1393" s="229"/>
      <c r="O1393" s="229"/>
      <c r="P1393" s="229"/>
      <c r="Q1393" s="232"/>
      <c r="R1393" s="232"/>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29"/>
      <c r="I1394" s="231"/>
      <c r="J1394" s="229"/>
      <c r="K1394" s="232"/>
      <c r="L1394" s="229"/>
      <c r="M1394" s="229"/>
      <c r="N1394" s="229"/>
      <c r="O1394" s="229"/>
      <c r="P1394" s="229"/>
      <c r="Q1394" s="232"/>
      <c r="R1394" s="232"/>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29"/>
      <c r="I1395" s="231"/>
      <c r="J1395" s="229"/>
      <c r="K1395" s="232"/>
      <c r="L1395" s="229"/>
      <c r="M1395" s="229"/>
      <c r="N1395" s="229"/>
      <c r="O1395" s="229"/>
      <c r="P1395" s="229"/>
      <c r="Q1395" s="232"/>
      <c r="R1395" s="232"/>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29"/>
      <c r="I1396" s="231"/>
      <c r="J1396" s="229"/>
      <c r="K1396" s="232"/>
      <c r="L1396" s="229"/>
      <c r="M1396" s="229"/>
      <c r="N1396" s="229"/>
      <c r="O1396" s="229"/>
      <c r="P1396" s="229"/>
      <c r="Q1396" s="232"/>
      <c r="R1396" s="232"/>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29"/>
      <c r="I1397" s="231"/>
      <c r="J1397" s="229"/>
      <c r="K1397" s="232"/>
      <c r="L1397" s="229"/>
      <c r="M1397" s="229"/>
      <c r="N1397" s="229"/>
      <c r="O1397" s="229"/>
      <c r="P1397" s="229"/>
      <c r="Q1397" s="232"/>
      <c r="R1397" s="232"/>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29"/>
      <c r="I1398" s="231"/>
      <c r="J1398" s="229"/>
      <c r="K1398" s="232"/>
      <c r="L1398" s="229"/>
      <c r="M1398" s="229"/>
      <c r="N1398" s="229"/>
      <c r="O1398" s="229"/>
      <c r="P1398" s="229"/>
      <c r="Q1398" s="232"/>
      <c r="R1398" s="232"/>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29"/>
      <c r="I1399" s="231"/>
      <c r="J1399" s="229"/>
      <c r="K1399" s="232"/>
      <c r="L1399" s="229"/>
      <c r="M1399" s="229"/>
      <c r="N1399" s="229"/>
      <c r="O1399" s="229"/>
      <c r="P1399" s="229"/>
      <c r="Q1399" s="232"/>
      <c r="R1399" s="232"/>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29"/>
      <c r="I1400" s="231"/>
      <c r="J1400" s="229"/>
      <c r="K1400" s="232"/>
      <c r="L1400" s="229"/>
      <c r="M1400" s="229"/>
      <c r="N1400" s="229"/>
      <c r="O1400" s="229"/>
      <c r="P1400" s="229"/>
      <c r="Q1400" s="232"/>
      <c r="R1400" s="232"/>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29"/>
      <c r="I1401" s="231"/>
      <c r="J1401" s="229"/>
      <c r="K1401" s="232"/>
      <c r="L1401" s="229"/>
      <c r="M1401" s="229"/>
      <c r="N1401" s="229"/>
      <c r="O1401" s="229"/>
      <c r="P1401" s="229"/>
      <c r="Q1401" s="232"/>
      <c r="R1401" s="232"/>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29"/>
      <c r="I1402" s="231"/>
      <c r="J1402" s="229"/>
      <c r="K1402" s="232"/>
      <c r="L1402" s="229"/>
      <c r="M1402" s="229"/>
      <c r="N1402" s="229"/>
      <c r="O1402" s="229"/>
      <c r="P1402" s="229"/>
      <c r="Q1402" s="232"/>
      <c r="R1402" s="232"/>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29"/>
      <c r="I1403" s="231"/>
      <c r="J1403" s="229"/>
      <c r="K1403" s="232"/>
      <c r="L1403" s="229"/>
      <c r="M1403" s="229"/>
      <c r="N1403" s="229"/>
      <c r="O1403" s="229"/>
      <c r="P1403" s="229"/>
      <c r="Q1403" s="232"/>
      <c r="R1403" s="232"/>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29"/>
      <c r="I1404" s="231"/>
      <c r="J1404" s="229"/>
      <c r="K1404" s="232"/>
      <c r="L1404" s="229"/>
      <c r="M1404" s="229"/>
      <c r="N1404" s="229"/>
      <c r="O1404" s="229"/>
      <c r="P1404" s="229"/>
      <c r="Q1404" s="232"/>
      <c r="R1404" s="232"/>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29"/>
      <c r="I1405" s="231"/>
      <c r="J1405" s="229"/>
      <c r="K1405" s="232"/>
      <c r="L1405" s="229"/>
      <c r="M1405" s="229"/>
      <c r="N1405" s="229"/>
      <c r="O1405" s="229"/>
      <c r="P1405" s="229"/>
      <c r="Q1405" s="232"/>
      <c r="R1405" s="232"/>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29"/>
      <c r="I1406" s="231"/>
      <c r="J1406" s="229"/>
      <c r="K1406" s="232"/>
      <c r="L1406" s="229"/>
      <c r="M1406" s="229"/>
      <c r="N1406" s="229"/>
      <c r="O1406" s="229"/>
      <c r="P1406" s="229"/>
      <c r="Q1406" s="232"/>
      <c r="R1406" s="232"/>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29"/>
      <c r="I1407" s="231"/>
      <c r="J1407" s="229"/>
      <c r="K1407" s="232"/>
      <c r="L1407" s="229"/>
      <c r="M1407" s="229"/>
      <c r="N1407" s="229"/>
      <c r="O1407" s="229"/>
      <c r="P1407" s="229"/>
      <c r="Q1407" s="232"/>
      <c r="R1407" s="232"/>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29"/>
      <c r="I1408" s="231"/>
      <c r="J1408" s="229"/>
      <c r="K1408" s="232"/>
      <c r="L1408" s="229"/>
      <c r="M1408" s="229"/>
      <c r="N1408" s="229"/>
      <c r="O1408" s="229"/>
      <c r="P1408" s="229"/>
      <c r="Q1408" s="232"/>
      <c r="R1408" s="232"/>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29"/>
      <c r="I1409" s="231"/>
      <c r="J1409" s="229"/>
      <c r="K1409" s="232"/>
      <c r="L1409" s="229"/>
      <c r="M1409" s="229"/>
      <c r="N1409" s="229"/>
      <c r="O1409" s="229"/>
      <c r="P1409" s="229"/>
      <c r="Q1409" s="232"/>
      <c r="R1409" s="232"/>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29"/>
      <c r="I1410" s="231"/>
      <c r="J1410" s="229"/>
      <c r="K1410" s="232"/>
      <c r="L1410" s="229"/>
      <c r="M1410" s="229"/>
      <c r="N1410" s="229"/>
      <c r="O1410" s="229"/>
      <c r="P1410" s="229"/>
      <c r="Q1410" s="232"/>
      <c r="R1410" s="232"/>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29"/>
      <c r="I1411" s="231"/>
      <c r="J1411" s="229"/>
      <c r="K1411" s="232"/>
      <c r="L1411" s="229"/>
      <c r="M1411" s="229"/>
      <c r="N1411" s="229"/>
      <c r="O1411" s="229"/>
      <c r="P1411" s="229"/>
      <c r="Q1411" s="232"/>
      <c r="R1411" s="232"/>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29"/>
      <c r="I1412" s="231"/>
      <c r="J1412" s="229"/>
      <c r="K1412" s="232"/>
      <c r="L1412" s="229"/>
      <c r="M1412" s="229"/>
      <c r="N1412" s="229"/>
      <c r="O1412" s="229"/>
      <c r="P1412" s="229"/>
      <c r="Q1412" s="232"/>
      <c r="R1412" s="232"/>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29"/>
      <c r="I1413" s="231"/>
      <c r="J1413" s="229"/>
      <c r="K1413" s="232"/>
      <c r="L1413" s="229"/>
      <c r="M1413" s="229"/>
      <c r="N1413" s="229"/>
      <c r="O1413" s="229"/>
      <c r="P1413" s="229"/>
      <c r="Q1413" s="232"/>
      <c r="R1413" s="232"/>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29"/>
      <c r="I1414" s="231"/>
      <c r="J1414" s="229"/>
      <c r="K1414" s="232"/>
      <c r="L1414" s="229"/>
      <c r="M1414" s="229"/>
      <c r="N1414" s="229"/>
      <c r="O1414" s="229"/>
      <c r="P1414" s="229"/>
      <c r="Q1414" s="232"/>
      <c r="R1414" s="232"/>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29"/>
      <c r="I1415" s="231"/>
      <c r="J1415" s="229"/>
      <c r="K1415" s="232"/>
      <c r="L1415" s="229"/>
      <c r="M1415" s="229"/>
      <c r="N1415" s="229"/>
      <c r="O1415" s="229"/>
      <c r="P1415" s="229"/>
      <c r="Q1415" s="232"/>
      <c r="R1415" s="232"/>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29"/>
      <c r="I1416" s="231"/>
      <c r="J1416" s="229"/>
      <c r="K1416" s="232"/>
      <c r="L1416" s="229"/>
      <c r="M1416" s="229"/>
      <c r="N1416" s="229"/>
      <c r="O1416" s="229"/>
      <c r="P1416" s="229"/>
      <c r="Q1416" s="232"/>
      <c r="R1416" s="232"/>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29"/>
      <c r="I1417" s="231"/>
      <c r="J1417" s="229"/>
      <c r="K1417" s="232"/>
      <c r="L1417" s="229"/>
      <c r="M1417" s="229"/>
      <c r="N1417" s="229"/>
      <c r="O1417" s="229"/>
      <c r="P1417" s="229"/>
      <c r="Q1417" s="232"/>
      <c r="R1417" s="232"/>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29"/>
      <c r="I1418" s="231"/>
      <c r="J1418" s="229"/>
      <c r="K1418" s="232"/>
      <c r="L1418" s="229"/>
      <c r="M1418" s="229"/>
      <c r="N1418" s="229"/>
      <c r="O1418" s="229"/>
      <c r="P1418" s="229"/>
      <c r="Q1418" s="232"/>
      <c r="R1418" s="232"/>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29"/>
      <c r="I1419" s="231"/>
      <c r="J1419" s="229"/>
      <c r="K1419" s="232"/>
      <c r="L1419" s="229"/>
      <c r="M1419" s="229"/>
      <c r="N1419" s="229"/>
      <c r="O1419" s="229"/>
      <c r="P1419" s="229"/>
      <c r="Q1419" s="232"/>
      <c r="R1419" s="232"/>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29"/>
      <c r="I1420" s="231"/>
      <c r="J1420" s="229"/>
      <c r="K1420" s="232"/>
      <c r="L1420" s="229"/>
      <c r="M1420" s="229"/>
      <c r="N1420" s="229"/>
      <c r="O1420" s="229"/>
      <c r="P1420" s="229"/>
      <c r="Q1420" s="232"/>
      <c r="R1420" s="232"/>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29"/>
      <c r="I1421" s="231"/>
      <c r="J1421" s="229"/>
      <c r="K1421" s="232"/>
      <c r="L1421" s="229"/>
      <c r="M1421" s="229"/>
      <c r="N1421" s="229"/>
      <c r="O1421" s="229"/>
      <c r="P1421" s="229"/>
      <c r="Q1421" s="232"/>
      <c r="R1421" s="232"/>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29"/>
      <c r="I1422" s="231"/>
      <c r="J1422" s="229"/>
      <c r="K1422" s="232"/>
      <c r="L1422" s="229"/>
      <c r="M1422" s="229"/>
      <c r="N1422" s="229"/>
      <c r="O1422" s="229"/>
      <c r="P1422" s="229"/>
      <c r="Q1422" s="232"/>
      <c r="R1422" s="232"/>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29"/>
      <c r="I1423" s="231"/>
      <c r="J1423" s="229"/>
      <c r="K1423" s="232"/>
      <c r="L1423" s="229"/>
      <c r="M1423" s="229"/>
      <c r="N1423" s="229"/>
      <c r="O1423" s="229"/>
      <c r="P1423" s="229"/>
      <c r="Q1423" s="232"/>
      <c r="R1423" s="232"/>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29"/>
      <c r="I1424" s="231"/>
      <c r="J1424" s="229"/>
      <c r="K1424" s="232"/>
      <c r="L1424" s="229"/>
      <c r="M1424" s="229"/>
      <c r="N1424" s="229"/>
      <c r="O1424" s="229"/>
      <c r="P1424" s="229"/>
      <c r="Q1424" s="232"/>
      <c r="R1424" s="232"/>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29"/>
      <c r="I1425" s="231"/>
      <c r="J1425" s="229"/>
      <c r="K1425" s="232"/>
      <c r="L1425" s="229"/>
      <c r="M1425" s="229"/>
      <c r="N1425" s="229"/>
      <c r="O1425" s="229"/>
      <c r="P1425" s="229"/>
      <c r="Q1425" s="232"/>
      <c r="R1425" s="232"/>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29"/>
      <c r="I1426" s="231"/>
      <c r="J1426" s="229"/>
      <c r="K1426" s="232"/>
      <c r="L1426" s="229"/>
      <c r="M1426" s="229"/>
      <c r="N1426" s="229"/>
      <c r="O1426" s="229"/>
      <c r="P1426" s="229"/>
      <c r="Q1426" s="232"/>
      <c r="R1426" s="232"/>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29"/>
      <c r="I1427" s="231"/>
      <c r="J1427" s="229"/>
      <c r="K1427" s="232"/>
      <c r="L1427" s="229"/>
      <c r="M1427" s="229"/>
      <c r="N1427" s="229"/>
      <c r="O1427" s="229"/>
      <c r="P1427" s="229"/>
      <c r="Q1427" s="232"/>
      <c r="R1427" s="232"/>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29"/>
      <c r="I1428" s="231"/>
      <c r="J1428" s="229"/>
      <c r="K1428" s="232"/>
      <c r="L1428" s="229"/>
      <c r="M1428" s="229"/>
      <c r="N1428" s="229"/>
      <c r="O1428" s="229"/>
      <c r="P1428" s="229"/>
      <c r="Q1428" s="232"/>
      <c r="R1428" s="232"/>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29"/>
      <c r="I1429" s="231"/>
      <c r="J1429" s="229"/>
      <c r="K1429" s="232"/>
      <c r="L1429" s="229"/>
      <c r="M1429" s="229"/>
      <c r="N1429" s="229"/>
      <c r="O1429" s="229"/>
      <c r="P1429" s="229"/>
      <c r="Q1429" s="232"/>
      <c r="R1429" s="232"/>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29"/>
      <c r="I1430" s="231"/>
      <c r="J1430" s="229"/>
      <c r="K1430" s="232"/>
      <c r="L1430" s="229"/>
      <c r="M1430" s="229"/>
      <c r="N1430" s="229"/>
      <c r="O1430" s="229"/>
      <c r="P1430" s="229"/>
      <c r="Q1430" s="232"/>
      <c r="R1430" s="232"/>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29"/>
      <c r="I1431" s="231"/>
      <c r="J1431" s="229"/>
      <c r="K1431" s="232"/>
      <c r="L1431" s="229"/>
      <c r="M1431" s="229"/>
      <c r="N1431" s="229"/>
      <c r="O1431" s="229"/>
      <c r="P1431" s="229"/>
      <c r="Q1431" s="232"/>
      <c r="R1431" s="232"/>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29"/>
      <c r="I1432" s="231"/>
      <c r="J1432" s="229"/>
      <c r="K1432" s="232"/>
      <c r="L1432" s="229"/>
      <c r="M1432" s="229"/>
      <c r="N1432" s="229"/>
      <c r="O1432" s="229"/>
      <c r="P1432" s="229"/>
      <c r="Q1432" s="232"/>
      <c r="R1432" s="232"/>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29"/>
      <c r="I1433" s="231"/>
      <c r="J1433" s="229"/>
      <c r="K1433" s="232"/>
      <c r="L1433" s="229"/>
      <c r="M1433" s="229"/>
      <c r="N1433" s="229"/>
      <c r="O1433" s="229"/>
      <c r="P1433" s="229"/>
      <c r="Q1433" s="232"/>
      <c r="R1433" s="232"/>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29"/>
      <c r="I1434" s="231"/>
      <c r="J1434" s="229"/>
      <c r="K1434" s="232"/>
      <c r="L1434" s="229"/>
      <c r="M1434" s="229"/>
      <c r="N1434" s="229"/>
      <c r="O1434" s="229"/>
      <c r="P1434" s="229"/>
      <c r="Q1434" s="232"/>
      <c r="R1434" s="232"/>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29"/>
      <c r="I1435" s="231"/>
      <c r="J1435" s="229"/>
      <c r="K1435" s="232"/>
      <c r="L1435" s="229"/>
      <c r="M1435" s="229"/>
      <c r="N1435" s="229"/>
      <c r="O1435" s="229"/>
      <c r="P1435" s="229"/>
      <c r="Q1435" s="232"/>
      <c r="R1435" s="232"/>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29"/>
      <c r="I1436" s="231"/>
      <c r="J1436" s="229"/>
      <c r="K1436" s="232"/>
      <c r="L1436" s="229"/>
      <c r="M1436" s="229"/>
      <c r="N1436" s="229"/>
      <c r="O1436" s="229"/>
      <c r="P1436" s="229"/>
      <c r="Q1436" s="232"/>
      <c r="R1436" s="232"/>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29"/>
      <c r="I1437" s="231"/>
      <c r="J1437" s="229"/>
      <c r="K1437" s="232"/>
      <c r="L1437" s="229"/>
      <c r="M1437" s="229"/>
      <c r="N1437" s="229"/>
      <c r="O1437" s="229"/>
      <c r="P1437" s="229"/>
      <c r="Q1437" s="232"/>
      <c r="R1437" s="232"/>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29"/>
      <c r="I1438" s="231"/>
      <c r="J1438" s="229"/>
      <c r="K1438" s="232"/>
      <c r="L1438" s="229"/>
      <c r="M1438" s="229"/>
      <c r="N1438" s="229"/>
      <c r="O1438" s="229"/>
      <c r="P1438" s="229"/>
      <c r="Q1438" s="232"/>
      <c r="R1438" s="232"/>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29"/>
      <c r="I1439" s="231"/>
      <c r="J1439" s="229"/>
      <c r="K1439" s="232"/>
      <c r="L1439" s="229"/>
      <c r="M1439" s="229"/>
      <c r="N1439" s="229"/>
      <c r="O1439" s="229"/>
      <c r="P1439" s="229"/>
      <c r="Q1439" s="232"/>
      <c r="R1439" s="232"/>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29"/>
      <c r="I1440" s="231"/>
      <c r="J1440" s="229"/>
      <c r="K1440" s="232"/>
      <c r="L1440" s="229"/>
      <c r="M1440" s="229"/>
      <c r="N1440" s="229"/>
      <c r="O1440" s="229"/>
      <c r="P1440" s="229"/>
      <c r="Q1440" s="232"/>
      <c r="R1440" s="232"/>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29"/>
      <c r="I1441" s="231"/>
      <c r="J1441" s="229"/>
      <c r="K1441" s="232"/>
      <c r="L1441" s="229"/>
      <c r="M1441" s="229"/>
      <c r="N1441" s="229"/>
      <c r="O1441" s="229"/>
      <c r="P1441" s="229"/>
      <c r="Q1441" s="232"/>
      <c r="R1441" s="232"/>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29"/>
      <c r="I1442" s="231"/>
      <c r="J1442" s="229"/>
      <c r="K1442" s="232"/>
      <c r="L1442" s="229"/>
      <c r="M1442" s="229"/>
      <c r="N1442" s="229"/>
      <c r="O1442" s="229"/>
      <c r="P1442" s="229"/>
      <c r="Q1442" s="232"/>
      <c r="R1442" s="232"/>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29"/>
      <c r="I1443" s="231"/>
      <c r="J1443" s="229"/>
      <c r="K1443" s="232"/>
      <c r="L1443" s="229"/>
      <c r="M1443" s="229"/>
      <c r="N1443" s="229"/>
      <c r="O1443" s="229"/>
      <c r="P1443" s="229"/>
      <c r="Q1443" s="232"/>
      <c r="R1443" s="232"/>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29"/>
      <c r="I1444" s="231"/>
      <c r="J1444" s="229"/>
      <c r="K1444" s="232"/>
      <c r="L1444" s="229"/>
      <c r="M1444" s="229"/>
      <c r="N1444" s="229"/>
      <c r="O1444" s="229"/>
      <c r="P1444" s="229"/>
      <c r="Q1444" s="232"/>
      <c r="R1444" s="232"/>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29"/>
      <c r="I1445" s="231"/>
      <c r="J1445" s="229"/>
      <c r="K1445" s="232"/>
      <c r="L1445" s="229"/>
      <c r="M1445" s="229"/>
      <c r="N1445" s="229"/>
      <c r="O1445" s="229"/>
      <c r="P1445" s="229"/>
      <c r="Q1445" s="232"/>
      <c r="R1445" s="232"/>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29"/>
      <c r="I1446" s="231"/>
      <c r="J1446" s="229"/>
      <c r="K1446" s="232"/>
      <c r="L1446" s="229"/>
      <c r="M1446" s="229"/>
      <c r="N1446" s="229"/>
      <c r="O1446" s="229"/>
      <c r="P1446" s="229"/>
      <c r="Q1446" s="232"/>
      <c r="R1446" s="232"/>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29"/>
      <c r="I1447" s="231"/>
      <c r="J1447" s="229"/>
      <c r="K1447" s="232"/>
      <c r="L1447" s="229"/>
      <c r="M1447" s="229"/>
      <c r="N1447" s="229"/>
      <c r="O1447" s="229"/>
      <c r="P1447" s="229"/>
      <c r="Q1447" s="232"/>
      <c r="R1447" s="232"/>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29"/>
      <c r="I1448" s="231"/>
      <c r="J1448" s="229"/>
      <c r="K1448" s="232"/>
      <c r="L1448" s="229"/>
      <c r="M1448" s="229"/>
      <c r="N1448" s="229"/>
      <c r="O1448" s="229"/>
      <c r="P1448" s="229"/>
      <c r="Q1448" s="232"/>
      <c r="R1448" s="232"/>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29"/>
      <c r="I1449" s="231"/>
      <c r="J1449" s="229"/>
      <c r="K1449" s="232"/>
      <c r="L1449" s="229"/>
      <c r="M1449" s="229"/>
      <c r="N1449" s="229"/>
      <c r="O1449" s="229"/>
      <c r="P1449" s="229"/>
      <c r="Q1449" s="232"/>
      <c r="R1449" s="232"/>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29"/>
      <c r="I1450" s="231"/>
      <c r="J1450" s="229"/>
      <c r="K1450" s="232"/>
      <c r="L1450" s="229"/>
      <c r="M1450" s="229"/>
      <c r="N1450" s="229"/>
      <c r="O1450" s="229"/>
      <c r="P1450" s="229"/>
      <c r="Q1450" s="232"/>
      <c r="R1450" s="232"/>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29"/>
      <c r="I1451" s="231"/>
      <c r="J1451" s="229"/>
      <c r="K1451" s="232"/>
      <c r="L1451" s="229"/>
      <c r="M1451" s="229"/>
      <c r="N1451" s="229"/>
      <c r="O1451" s="229"/>
      <c r="P1451" s="229"/>
      <c r="Q1451" s="232"/>
      <c r="R1451" s="232"/>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29"/>
      <c r="I1452" s="231"/>
      <c r="J1452" s="229"/>
      <c r="K1452" s="232"/>
      <c r="L1452" s="229"/>
      <c r="M1452" s="229"/>
      <c r="N1452" s="229"/>
      <c r="O1452" s="229"/>
      <c r="P1452" s="229"/>
      <c r="Q1452" s="232"/>
      <c r="R1452" s="232"/>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29"/>
      <c r="I1453" s="231"/>
      <c r="J1453" s="229"/>
      <c r="K1453" s="232"/>
      <c r="L1453" s="229"/>
      <c r="M1453" s="229"/>
      <c r="N1453" s="229"/>
      <c r="O1453" s="229"/>
      <c r="P1453" s="229"/>
      <c r="Q1453" s="232"/>
      <c r="R1453" s="232"/>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29"/>
      <c r="I1454" s="231"/>
      <c r="J1454" s="229"/>
      <c r="K1454" s="232"/>
      <c r="L1454" s="229"/>
      <c r="M1454" s="229"/>
      <c r="N1454" s="229"/>
      <c r="O1454" s="229"/>
      <c r="P1454" s="229"/>
      <c r="Q1454" s="232"/>
      <c r="R1454" s="232"/>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29"/>
      <c r="I1455" s="231"/>
      <c r="J1455" s="229"/>
      <c r="K1455" s="232"/>
      <c r="L1455" s="229"/>
      <c r="M1455" s="229"/>
      <c r="N1455" s="229"/>
      <c r="O1455" s="229"/>
      <c r="P1455" s="229"/>
      <c r="Q1455" s="232"/>
      <c r="R1455" s="232"/>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29"/>
      <c r="I1456" s="231"/>
      <c r="J1456" s="229"/>
      <c r="K1456" s="232"/>
      <c r="L1456" s="229"/>
      <c r="M1456" s="229"/>
      <c r="N1456" s="229"/>
      <c r="O1456" s="229"/>
      <c r="P1456" s="229"/>
      <c r="Q1456" s="232"/>
      <c r="R1456" s="232"/>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29"/>
      <c r="I1457" s="231"/>
      <c r="J1457" s="229"/>
      <c r="K1457" s="232"/>
      <c r="L1457" s="229"/>
      <c r="M1457" s="229"/>
      <c r="N1457" s="229"/>
      <c r="O1457" s="229"/>
      <c r="P1457" s="229"/>
      <c r="Q1457" s="232"/>
      <c r="R1457" s="232"/>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29"/>
      <c r="I1458" s="231"/>
      <c r="J1458" s="229"/>
      <c r="K1458" s="232"/>
      <c r="L1458" s="229"/>
      <c r="M1458" s="229"/>
      <c r="N1458" s="229"/>
      <c r="O1458" s="229"/>
      <c r="P1458" s="229"/>
      <c r="Q1458" s="232"/>
      <c r="R1458" s="232"/>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29"/>
      <c r="I1459" s="231"/>
      <c r="J1459" s="229"/>
      <c r="K1459" s="232"/>
      <c r="L1459" s="229"/>
      <c r="M1459" s="229"/>
      <c r="N1459" s="229"/>
      <c r="O1459" s="229"/>
      <c r="P1459" s="229"/>
      <c r="Q1459" s="232"/>
      <c r="R1459" s="232"/>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29"/>
      <c r="I1460" s="231"/>
      <c r="J1460" s="229"/>
      <c r="K1460" s="232"/>
      <c r="L1460" s="229"/>
      <c r="M1460" s="229"/>
      <c r="N1460" s="229"/>
      <c r="O1460" s="229"/>
      <c r="P1460" s="229"/>
      <c r="Q1460" s="232"/>
      <c r="R1460" s="232"/>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29"/>
      <c r="I1461" s="231"/>
      <c r="J1461" s="229"/>
      <c r="K1461" s="232"/>
      <c r="L1461" s="229"/>
      <c r="M1461" s="229"/>
      <c r="N1461" s="229"/>
      <c r="O1461" s="229"/>
      <c r="P1461" s="229"/>
      <c r="Q1461" s="232"/>
      <c r="R1461" s="232"/>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29"/>
      <c r="I1462" s="231"/>
      <c r="J1462" s="229"/>
      <c r="K1462" s="232"/>
      <c r="L1462" s="229"/>
      <c r="M1462" s="229"/>
      <c r="N1462" s="229"/>
      <c r="O1462" s="229"/>
      <c r="P1462" s="229"/>
      <c r="Q1462" s="232"/>
      <c r="R1462" s="232"/>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29"/>
      <c r="I1463" s="231"/>
      <c r="J1463" s="229"/>
      <c r="K1463" s="232"/>
      <c r="L1463" s="229"/>
      <c r="M1463" s="229"/>
      <c r="N1463" s="229"/>
      <c r="O1463" s="229"/>
      <c r="P1463" s="229"/>
      <c r="Q1463" s="232"/>
      <c r="R1463" s="232"/>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29"/>
      <c r="I1464" s="231"/>
      <c r="J1464" s="229"/>
      <c r="K1464" s="232"/>
      <c r="L1464" s="229"/>
      <c r="M1464" s="229"/>
      <c r="N1464" s="229"/>
      <c r="O1464" s="229"/>
      <c r="P1464" s="229"/>
      <c r="Q1464" s="232"/>
      <c r="R1464" s="232"/>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29"/>
      <c r="I1465" s="231"/>
      <c r="J1465" s="229"/>
      <c r="K1465" s="232"/>
      <c r="L1465" s="229"/>
      <c r="M1465" s="229"/>
      <c r="N1465" s="229"/>
      <c r="O1465" s="229"/>
      <c r="P1465" s="229"/>
      <c r="Q1465" s="232"/>
      <c r="R1465" s="232"/>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29"/>
      <c r="I1466" s="231"/>
      <c r="J1466" s="229"/>
      <c r="K1466" s="232"/>
      <c r="L1466" s="229"/>
      <c r="M1466" s="229"/>
      <c r="N1466" s="229"/>
      <c r="O1466" s="229"/>
      <c r="P1466" s="229"/>
      <c r="Q1466" s="232"/>
      <c r="R1466" s="232"/>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29"/>
      <c r="I1467" s="231"/>
      <c r="J1467" s="229"/>
      <c r="K1467" s="232"/>
      <c r="L1467" s="229"/>
      <c r="M1467" s="229"/>
      <c r="N1467" s="229"/>
      <c r="O1467" s="229"/>
      <c r="P1467" s="229"/>
      <c r="Q1467" s="232"/>
      <c r="R1467" s="232"/>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29"/>
      <c r="I1468" s="231"/>
      <c r="J1468" s="229"/>
      <c r="K1468" s="232"/>
      <c r="L1468" s="229"/>
      <c r="M1468" s="229"/>
      <c r="N1468" s="229"/>
      <c r="O1468" s="229"/>
      <c r="P1468" s="229"/>
      <c r="Q1468" s="232"/>
      <c r="R1468" s="232"/>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29"/>
      <c r="I1469" s="231"/>
      <c r="J1469" s="229"/>
      <c r="K1469" s="232"/>
      <c r="L1469" s="229"/>
      <c r="M1469" s="229"/>
      <c r="N1469" s="229"/>
      <c r="O1469" s="229"/>
      <c r="P1469" s="229"/>
      <c r="Q1469" s="232"/>
      <c r="R1469" s="232"/>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29"/>
      <c r="I1470" s="231"/>
      <c r="J1470" s="229"/>
      <c r="K1470" s="232"/>
      <c r="L1470" s="229"/>
      <c r="M1470" s="229"/>
      <c r="N1470" s="229"/>
      <c r="O1470" s="229"/>
      <c r="P1470" s="229"/>
      <c r="Q1470" s="232"/>
      <c r="R1470" s="232"/>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29"/>
      <c r="I1471" s="231"/>
      <c r="J1471" s="229"/>
      <c r="K1471" s="232"/>
      <c r="L1471" s="229"/>
      <c r="M1471" s="229"/>
      <c r="N1471" s="229"/>
      <c r="O1471" s="229"/>
      <c r="P1471" s="229"/>
      <c r="Q1471" s="232"/>
      <c r="R1471" s="232"/>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29"/>
      <c r="I1472" s="231"/>
      <c r="J1472" s="229"/>
      <c r="K1472" s="232"/>
      <c r="L1472" s="229"/>
      <c r="M1472" s="229"/>
      <c r="N1472" s="229"/>
      <c r="O1472" s="229"/>
      <c r="P1472" s="229"/>
      <c r="Q1472" s="232"/>
      <c r="R1472" s="232"/>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29"/>
      <c r="I1473" s="231"/>
      <c r="J1473" s="229"/>
      <c r="K1473" s="232"/>
      <c r="L1473" s="229"/>
      <c r="M1473" s="229"/>
      <c r="N1473" s="229"/>
      <c r="O1473" s="229"/>
      <c r="P1473" s="229"/>
      <c r="Q1473" s="232"/>
      <c r="R1473" s="232"/>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29"/>
      <c r="I1474" s="231"/>
      <c r="J1474" s="229"/>
      <c r="K1474" s="232"/>
      <c r="L1474" s="229"/>
      <c r="M1474" s="229"/>
      <c r="N1474" s="229"/>
      <c r="O1474" s="229"/>
      <c r="P1474" s="229"/>
      <c r="Q1474" s="232"/>
      <c r="R1474" s="232"/>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29"/>
      <c r="I1475" s="231"/>
      <c r="J1475" s="229"/>
      <c r="K1475" s="232"/>
      <c r="L1475" s="229"/>
      <c r="M1475" s="229"/>
      <c r="N1475" s="229"/>
      <c r="O1475" s="229"/>
      <c r="P1475" s="229"/>
      <c r="Q1475" s="232"/>
      <c r="R1475" s="232"/>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29"/>
      <c r="I1476" s="231"/>
      <c r="J1476" s="229"/>
      <c r="K1476" s="232"/>
      <c r="L1476" s="229"/>
      <c r="M1476" s="229"/>
      <c r="N1476" s="229"/>
      <c r="O1476" s="229"/>
      <c r="P1476" s="229"/>
      <c r="Q1476" s="232"/>
      <c r="R1476" s="232"/>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29"/>
      <c r="I1477" s="231"/>
      <c r="J1477" s="229"/>
      <c r="K1477" s="232"/>
      <c r="L1477" s="229"/>
      <c r="M1477" s="229"/>
      <c r="N1477" s="229"/>
      <c r="O1477" s="229"/>
      <c r="P1477" s="229"/>
      <c r="Q1477" s="232"/>
      <c r="R1477" s="232"/>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29"/>
      <c r="I1478" s="231"/>
      <c r="J1478" s="229"/>
      <c r="K1478" s="232"/>
      <c r="L1478" s="229"/>
      <c r="M1478" s="229"/>
      <c r="N1478" s="229"/>
      <c r="O1478" s="229"/>
      <c r="P1478" s="229"/>
      <c r="Q1478" s="232"/>
      <c r="R1478" s="232"/>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29"/>
      <c r="I1479" s="231"/>
      <c r="J1479" s="229"/>
      <c r="K1479" s="232"/>
      <c r="L1479" s="229"/>
      <c r="M1479" s="229"/>
      <c r="N1479" s="229"/>
      <c r="O1479" s="229"/>
      <c r="P1479" s="229"/>
      <c r="Q1479" s="232"/>
      <c r="R1479" s="232"/>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29"/>
      <c r="I1480" s="231"/>
      <c r="J1480" s="229"/>
      <c r="K1480" s="232"/>
      <c r="L1480" s="229"/>
      <c r="M1480" s="229"/>
      <c r="N1480" s="229"/>
      <c r="O1480" s="229"/>
      <c r="P1480" s="229"/>
      <c r="Q1480" s="232"/>
      <c r="R1480" s="232"/>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29"/>
      <c r="I1481" s="231"/>
      <c r="J1481" s="229"/>
      <c r="K1481" s="232"/>
      <c r="L1481" s="229"/>
      <c r="M1481" s="229"/>
      <c r="N1481" s="229"/>
      <c r="O1481" s="229"/>
      <c r="P1481" s="229"/>
      <c r="Q1481" s="232"/>
      <c r="R1481" s="232"/>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29"/>
      <c r="I1482" s="231"/>
      <c r="J1482" s="229"/>
      <c r="K1482" s="232"/>
      <c r="L1482" s="229"/>
      <c r="M1482" s="229"/>
      <c r="N1482" s="229"/>
      <c r="O1482" s="229"/>
      <c r="P1482" s="229"/>
      <c r="Q1482" s="232"/>
      <c r="R1482" s="232"/>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29"/>
      <c r="I1483" s="231"/>
      <c r="J1483" s="229"/>
      <c r="K1483" s="232"/>
      <c r="L1483" s="229"/>
      <c r="M1483" s="229"/>
      <c r="N1483" s="229"/>
      <c r="O1483" s="229"/>
      <c r="P1483" s="229"/>
      <c r="Q1483" s="232"/>
      <c r="R1483" s="232"/>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29"/>
      <c r="I1484" s="231"/>
      <c r="J1484" s="229"/>
      <c r="K1484" s="232"/>
      <c r="L1484" s="229"/>
      <c r="M1484" s="229"/>
      <c r="N1484" s="229"/>
      <c r="O1484" s="229"/>
      <c r="P1484" s="229"/>
      <c r="Q1484" s="232"/>
      <c r="R1484" s="232"/>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29"/>
      <c r="I1485" s="231"/>
      <c r="J1485" s="229"/>
      <c r="K1485" s="232"/>
      <c r="L1485" s="229"/>
      <c r="M1485" s="229"/>
      <c r="N1485" s="229"/>
      <c r="O1485" s="229"/>
      <c r="P1485" s="229"/>
      <c r="Q1485" s="232"/>
      <c r="R1485" s="232"/>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29"/>
      <c r="I1486" s="231"/>
      <c r="J1486" s="229"/>
      <c r="K1486" s="232"/>
      <c r="L1486" s="229"/>
      <c r="M1486" s="229"/>
      <c r="N1486" s="229"/>
      <c r="O1486" s="229"/>
      <c r="P1486" s="229"/>
      <c r="Q1486" s="232"/>
      <c r="R1486" s="232"/>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29"/>
      <c r="I1487" s="231"/>
      <c r="J1487" s="229"/>
      <c r="K1487" s="232"/>
      <c r="L1487" s="229"/>
      <c r="M1487" s="229"/>
      <c r="N1487" s="229"/>
      <c r="O1487" s="229"/>
      <c r="P1487" s="229"/>
      <c r="Q1487" s="232"/>
      <c r="R1487" s="232"/>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29"/>
      <c r="I1488" s="231"/>
      <c r="J1488" s="229"/>
      <c r="K1488" s="232"/>
      <c r="L1488" s="229"/>
      <c r="M1488" s="229"/>
      <c r="N1488" s="229"/>
      <c r="O1488" s="229"/>
      <c r="P1488" s="229"/>
      <c r="Q1488" s="232"/>
      <c r="R1488" s="232"/>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29"/>
      <c r="I1489" s="231"/>
      <c r="J1489" s="229"/>
      <c r="K1489" s="232"/>
      <c r="L1489" s="229"/>
      <c r="M1489" s="229"/>
      <c r="N1489" s="229"/>
      <c r="O1489" s="229"/>
      <c r="P1489" s="229"/>
      <c r="Q1489" s="232"/>
      <c r="R1489" s="232"/>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29"/>
      <c r="I1490" s="231"/>
      <c r="J1490" s="229"/>
      <c r="K1490" s="232"/>
      <c r="L1490" s="229"/>
      <c r="M1490" s="229"/>
      <c r="N1490" s="229"/>
      <c r="O1490" s="229"/>
      <c r="P1490" s="229"/>
      <c r="Q1490" s="232"/>
      <c r="R1490" s="232"/>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29"/>
      <c r="I1491" s="231"/>
      <c r="J1491" s="229"/>
      <c r="K1491" s="232"/>
      <c r="L1491" s="229"/>
      <c r="M1491" s="229"/>
      <c r="N1491" s="229"/>
      <c r="O1491" s="229"/>
      <c r="P1491" s="229"/>
      <c r="Q1491" s="232"/>
      <c r="R1491" s="232"/>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29"/>
      <c r="I1492" s="231"/>
      <c r="J1492" s="229"/>
      <c r="K1492" s="232"/>
      <c r="L1492" s="229"/>
      <c r="M1492" s="229"/>
      <c r="N1492" s="229"/>
      <c r="O1492" s="229"/>
      <c r="P1492" s="229"/>
      <c r="Q1492" s="232"/>
      <c r="R1492" s="232"/>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29"/>
      <c r="I1493" s="231"/>
      <c r="J1493" s="229"/>
      <c r="K1493" s="232"/>
      <c r="L1493" s="229"/>
      <c r="M1493" s="229"/>
      <c r="N1493" s="229"/>
      <c r="O1493" s="229"/>
      <c r="P1493" s="229"/>
      <c r="Q1493" s="232"/>
      <c r="R1493" s="232"/>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29"/>
      <c r="I1494" s="231"/>
      <c r="J1494" s="229"/>
      <c r="K1494" s="232"/>
      <c r="L1494" s="229"/>
      <c r="M1494" s="229"/>
      <c r="N1494" s="229"/>
      <c r="O1494" s="229"/>
      <c r="P1494" s="229"/>
      <c r="Q1494" s="232"/>
      <c r="R1494" s="232"/>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29"/>
      <c r="I1495" s="231"/>
      <c r="J1495" s="229"/>
      <c r="K1495" s="232"/>
      <c r="L1495" s="229"/>
      <c r="M1495" s="229"/>
      <c r="N1495" s="229"/>
      <c r="O1495" s="229"/>
      <c r="P1495" s="229"/>
      <c r="Q1495" s="232"/>
      <c r="R1495" s="232"/>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29"/>
      <c r="I1496" s="231"/>
      <c r="J1496" s="229"/>
      <c r="K1496" s="232"/>
      <c r="L1496" s="229"/>
      <c r="M1496" s="229"/>
      <c r="N1496" s="229"/>
      <c r="O1496" s="229"/>
      <c r="P1496" s="229"/>
      <c r="Q1496" s="232"/>
      <c r="R1496" s="232"/>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29"/>
      <c r="I1497" s="231"/>
      <c r="J1497" s="229"/>
      <c r="K1497" s="232"/>
      <c r="L1497" s="229"/>
      <c r="M1497" s="229"/>
      <c r="N1497" s="229"/>
      <c r="O1497" s="229"/>
      <c r="P1497" s="229"/>
      <c r="Q1497" s="232"/>
      <c r="R1497" s="232"/>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29"/>
      <c r="I1498" s="231"/>
      <c r="J1498" s="229"/>
      <c r="K1498" s="232"/>
      <c r="L1498" s="229"/>
      <c r="M1498" s="229"/>
      <c r="N1498" s="229"/>
      <c r="O1498" s="229"/>
      <c r="P1498" s="229"/>
      <c r="Q1498" s="232"/>
      <c r="R1498" s="232"/>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29"/>
      <c r="I1499" s="231"/>
      <c r="J1499" s="229"/>
      <c r="K1499" s="232"/>
      <c r="L1499" s="229"/>
      <c r="M1499" s="229"/>
      <c r="N1499" s="229"/>
      <c r="O1499" s="229"/>
      <c r="P1499" s="229"/>
      <c r="Q1499" s="232"/>
      <c r="R1499" s="232"/>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29"/>
      <c r="I1500" s="231"/>
      <c r="J1500" s="229"/>
      <c r="K1500" s="232"/>
      <c r="L1500" s="229"/>
      <c r="M1500" s="229"/>
      <c r="N1500" s="229"/>
      <c r="O1500" s="229"/>
      <c r="P1500" s="229"/>
      <c r="Q1500" s="232"/>
      <c r="R1500" s="232"/>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29"/>
      <c r="I1501" s="231"/>
      <c r="J1501" s="229"/>
      <c r="K1501" s="232"/>
      <c r="L1501" s="229"/>
      <c r="M1501" s="229"/>
      <c r="N1501" s="229"/>
      <c r="O1501" s="229"/>
      <c r="P1501" s="229"/>
      <c r="Q1501" s="232"/>
      <c r="R1501" s="232"/>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29"/>
      <c r="I1502" s="231"/>
      <c r="J1502" s="229"/>
      <c r="K1502" s="232"/>
      <c r="L1502" s="229"/>
      <c r="M1502" s="229"/>
      <c r="N1502" s="229"/>
      <c r="O1502" s="229"/>
      <c r="P1502" s="229"/>
      <c r="Q1502" s="232"/>
      <c r="R1502" s="232"/>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29"/>
      <c r="I1503" s="231"/>
      <c r="J1503" s="229"/>
      <c r="K1503" s="232"/>
      <c r="L1503" s="229"/>
      <c r="M1503" s="229"/>
      <c r="N1503" s="229"/>
      <c r="O1503" s="229"/>
      <c r="P1503" s="229"/>
      <c r="Q1503" s="232"/>
      <c r="R1503" s="232"/>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29"/>
      <c r="I1504" s="231"/>
      <c r="J1504" s="229"/>
      <c r="K1504" s="232"/>
      <c r="L1504" s="229"/>
      <c r="M1504" s="229"/>
      <c r="N1504" s="229"/>
      <c r="O1504" s="229"/>
      <c r="P1504" s="229"/>
      <c r="Q1504" s="232"/>
      <c r="R1504" s="232"/>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29"/>
      <c r="I1505" s="231"/>
      <c r="J1505" s="229"/>
      <c r="K1505" s="232"/>
      <c r="L1505" s="229"/>
      <c r="M1505" s="229"/>
      <c r="N1505" s="229"/>
      <c r="O1505" s="229"/>
      <c r="P1505" s="229"/>
      <c r="Q1505" s="232"/>
      <c r="R1505" s="232"/>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29"/>
      <c r="I1506" s="231"/>
      <c r="J1506" s="229"/>
      <c r="K1506" s="232"/>
      <c r="L1506" s="229"/>
      <c r="M1506" s="229"/>
      <c r="N1506" s="229"/>
      <c r="O1506" s="229"/>
      <c r="P1506" s="229"/>
      <c r="Q1506" s="232"/>
      <c r="R1506" s="232"/>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29"/>
      <c r="I1507" s="231"/>
      <c r="J1507" s="229"/>
      <c r="K1507" s="232"/>
      <c r="L1507" s="229"/>
      <c r="M1507" s="229"/>
      <c r="N1507" s="229"/>
      <c r="O1507" s="229"/>
      <c r="P1507" s="229"/>
      <c r="Q1507" s="232"/>
      <c r="R1507" s="232"/>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29"/>
      <c r="I1508" s="231"/>
      <c r="J1508" s="229"/>
      <c r="K1508" s="232"/>
      <c r="L1508" s="229"/>
      <c r="M1508" s="229"/>
      <c r="N1508" s="229"/>
      <c r="O1508" s="229"/>
      <c r="P1508" s="229"/>
      <c r="Q1508" s="232"/>
      <c r="R1508" s="232"/>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29"/>
      <c r="I1509" s="231"/>
      <c r="J1509" s="229"/>
      <c r="K1509" s="232"/>
      <c r="L1509" s="229"/>
      <c r="M1509" s="229"/>
      <c r="N1509" s="229"/>
      <c r="O1509" s="229"/>
      <c r="P1509" s="229"/>
      <c r="Q1509" s="232"/>
      <c r="R1509" s="232"/>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29"/>
      <c r="I1510" s="231"/>
      <c r="J1510" s="229"/>
      <c r="K1510" s="232"/>
      <c r="L1510" s="229"/>
      <c r="M1510" s="229"/>
      <c r="N1510" s="229"/>
      <c r="O1510" s="229"/>
      <c r="P1510" s="229"/>
      <c r="Q1510" s="232"/>
      <c r="R1510" s="232"/>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29"/>
      <c r="I1511" s="231"/>
      <c r="J1511" s="229"/>
      <c r="K1511" s="232"/>
      <c r="L1511" s="229"/>
      <c r="M1511" s="229"/>
      <c r="N1511" s="229"/>
      <c r="O1511" s="229"/>
      <c r="P1511" s="229"/>
      <c r="Q1511" s="232"/>
      <c r="R1511" s="232"/>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29"/>
      <c r="I1512" s="231"/>
      <c r="J1512" s="229"/>
      <c r="K1512" s="232"/>
      <c r="L1512" s="229"/>
      <c r="M1512" s="229"/>
      <c r="N1512" s="229"/>
      <c r="O1512" s="229"/>
      <c r="P1512" s="229"/>
      <c r="Q1512" s="232"/>
      <c r="R1512" s="232"/>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29"/>
      <c r="I1513" s="231"/>
      <c r="J1513" s="229"/>
      <c r="K1513" s="232"/>
      <c r="L1513" s="229"/>
      <c r="M1513" s="229"/>
      <c r="N1513" s="229"/>
      <c r="O1513" s="229"/>
      <c r="P1513" s="229"/>
      <c r="Q1513" s="232"/>
      <c r="R1513" s="232"/>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29"/>
      <c r="I1514" s="231"/>
      <c r="J1514" s="229"/>
      <c r="K1514" s="232"/>
      <c r="L1514" s="229"/>
      <c r="M1514" s="229"/>
      <c r="N1514" s="229"/>
      <c r="O1514" s="229"/>
      <c r="P1514" s="229"/>
      <c r="Q1514" s="232"/>
      <c r="R1514" s="232"/>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29"/>
      <c r="I1515" s="231"/>
      <c r="J1515" s="229"/>
      <c r="K1515" s="232"/>
      <c r="L1515" s="229"/>
      <c r="M1515" s="229"/>
      <c r="N1515" s="229"/>
      <c r="O1515" s="229"/>
      <c r="P1515" s="229"/>
      <c r="Q1515" s="232"/>
      <c r="R1515" s="232"/>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29"/>
      <c r="I1516" s="231"/>
      <c r="J1516" s="229"/>
      <c r="K1516" s="232"/>
      <c r="L1516" s="229"/>
      <c r="M1516" s="229"/>
      <c r="N1516" s="229"/>
      <c r="O1516" s="229"/>
      <c r="P1516" s="229"/>
      <c r="Q1516" s="232"/>
      <c r="R1516" s="232"/>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29"/>
      <c r="I1517" s="231"/>
      <c r="J1517" s="229"/>
      <c r="K1517" s="232"/>
      <c r="L1517" s="229"/>
      <c r="M1517" s="229"/>
      <c r="N1517" s="229"/>
      <c r="O1517" s="229"/>
      <c r="P1517" s="229"/>
      <c r="Q1517" s="232"/>
      <c r="R1517" s="232"/>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29"/>
      <c r="I1518" s="231"/>
      <c r="J1518" s="229"/>
      <c r="K1518" s="232"/>
      <c r="L1518" s="229"/>
      <c r="M1518" s="229"/>
      <c r="N1518" s="229"/>
      <c r="O1518" s="229"/>
      <c r="P1518" s="229"/>
      <c r="Q1518" s="232"/>
      <c r="R1518" s="232"/>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29"/>
      <c r="I1519" s="231"/>
      <c r="J1519" s="229"/>
      <c r="K1519" s="232"/>
      <c r="L1519" s="229"/>
      <c r="M1519" s="229"/>
      <c r="N1519" s="229"/>
      <c r="O1519" s="229"/>
      <c r="P1519" s="229"/>
      <c r="Q1519" s="232"/>
      <c r="R1519" s="232"/>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29"/>
      <c r="I1520" s="231"/>
      <c r="J1520" s="229"/>
      <c r="K1520" s="232"/>
      <c r="L1520" s="229"/>
      <c r="M1520" s="229"/>
      <c r="N1520" s="229"/>
      <c r="O1520" s="229"/>
      <c r="P1520" s="229"/>
      <c r="Q1520" s="232"/>
      <c r="R1520" s="232"/>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29"/>
      <c r="I1521" s="231"/>
      <c r="J1521" s="229"/>
      <c r="K1521" s="232"/>
      <c r="L1521" s="229"/>
      <c r="M1521" s="229"/>
      <c r="N1521" s="229"/>
      <c r="O1521" s="229"/>
      <c r="P1521" s="229"/>
      <c r="Q1521" s="232"/>
      <c r="R1521" s="232"/>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29"/>
      <c r="I1522" s="231"/>
      <c r="J1522" s="229"/>
      <c r="K1522" s="232"/>
      <c r="L1522" s="229"/>
      <c r="M1522" s="229"/>
      <c r="N1522" s="229"/>
      <c r="O1522" s="229"/>
      <c r="P1522" s="229"/>
      <c r="Q1522" s="232"/>
      <c r="R1522" s="232"/>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29"/>
      <c r="I1523" s="231"/>
      <c r="J1523" s="229"/>
      <c r="K1523" s="232"/>
      <c r="L1523" s="229"/>
      <c r="M1523" s="229"/>
      <c r="N1523" s="229"/>
      <c r="O1523" s="229"/>
      <c r="P1523" s="229"/>
      <c r="Q1523" s="232"/>
      <c r="R1523" s="232"/>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29"/>
      <c r="I1524" s="231"/>
      <c r="J1524" s="229"/>
      <c r="K1524" s="232"/>
      <c r="L1524" s="229"/>
      <c r="M1524" s="229"/>
      <c r="N1524" s="229"/>
      <c r="O1524" s="229"/>
      <c r="P1524" s="229"/>
      <c r="Q1524" s="232"/>
      <c r="R1524" s="232"/>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29"/>
      <c r="I1525" s="231"/>
      <c r="J1525" s="229"/>
      <c r="K1525" s="232"/>
      <c r="L1525" s="229"/>
      <c r="M1525" s="229"/>
      <c r="N1525" s="229"/>
      <c r="O1525" s="229"/>
      <c r="P1525" s="229"/>
      <c r="Q1525" s="232"/>
      <c r="R1525" s="232"/>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29"/>
      <c r="I1526" s="231"/>
      <c r="J1526" s="229"/>
      <c r="K1526" s="232"/>
      <c r="L1526" s="229"/>
      <c r="M1526" s="229"/>
      <c r="N1526" s="229"/>
      <c r="O1526" s="229"/>
      <c r="P1526" s="229"/>
      <c r="Q1526" s="232"/>
      <c r="R1526" s="232"/>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29"/>
      <c r="I1527" s="231"/>
      <c r="J1527" s="229"/>
      <c r="K1527" s="232"/>
      <c r="L1527" s="229"/>
      <c r="M1527" s="229"/>
      <c r="N1527" s="229"/>
      <c r="O1527" s="229"/>
      <c r="P1527" s="229"/>
      <c r="Q1527" s="232"/>
      <c r="R1527" s="232"/>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29"/>
      <c r="I1528" s="231"/>
      <c r="J1528" s="229"/>
      <c r="K1528" s="232"/>
      <c r="L1528" s="229"/>
      <c r="M1528" s="229"/>
      <c r="N1528" s="229"/>
      <c r="O1528" s="229"/>
      <c r="P1528" s="229"/>
      <c r="Q1528" s="232"/>
      <c r="R1528" s="232"/>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29"/>
      <c r="I1529" s="231"/>
      <c r="J1529" s="229"/>
      <c r="K1529" s="232"/>
      <c r="L1529" s="229"/>
      <c r="M1529" s="229"/>
      <c r="N1529" s="229"/>
      <c r="O1529" s="229"/>
      <c r="P1529" s="229"/>
      <c r="Q1529" s="232"/>
      <c r="R1529" s="232"/>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29"/>
      <c r="I1530" s="231"/>
      <c r="J1530" s="229"/>
      <c r="K1530" s="232"/>
      <c r="L1530" s="229"/>
      <c r="M1530" s="229"/>
      <c r="N1530" s="229"/>
      <c r="O1530" s="229"/>
      <c r="P1530" s="229"/>
      <c r="Q1530" s="232"/>
      <c r="R1530" s="232"/>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29"/>
      <c r="I1531" s="231"/>
      <c r="J1531" s="229"/>
      <c r="K1531" s="232"/>
      <c r="L1531" s="229"/>
      <c r="M1531" s="229"/>
      <c r="N1531" s="229"/>
      <c r="O1531" s="229"/>
      <c r="P1531" s="229"/>
      <c r="Q1531" s="232"/>
      <c r="R1531" s="232"/>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29"/>
      <c r="I1532" s="231"/>
      <c r="J1532" s="229"/>
      <c r="K1532" s="232"/>
      <c r="L1532" s="229"/>
      <c r="M1532" s="229"/>
      <c r="N1532" s="229"/>
      <c r="O1532" s="229"/>
      <c r="P1532" s="229"/>
      <c r="Q1532" s="232"/>
      <c r="R1532" s="232"/>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29"/>
      <c r="I1533" s="231"/>
      <c r="J1533" s="229"/>
      <c r="K1533" s="232"/>
      <c r="L1533" s="229"/>
      <c r="M1533" s="229"/>
      <c r="N1533" s="229"/>
      <c r="O1533" s="229"/>
      <c r="P1533" s="229"/>
      <c r="Q1533" s="232"/>
      <c r="R1533" s="232"/>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29"/>
      <c r="I1534" s="231"/>
      <c r="J1534" s="229"/>
      <c r="K1534" s="232"/>
      <c r="L1534" s="229"/>
      <c r="M1534" s="229"/>
      <c r="N1534" s="229"/>
      <c r="O1534" s="229"/>
      <c r="P1534" s="229"/>
      <c r="Q1534" s="232"/>
      <c r="R1534" s="232"/>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29"/>
      <c r="I1535" s="231"/>
      <c r="J1535" s="229"/>
      <c r="K1535" s="232"/>
      <c r="L1535" s="229"/>
      <c r="M1535" s="229"/>
      <c r="N1535" s="229"/>
      <c r="O1535" s="229"/>
      <c r="P1535" s="229"/>
      <c r="Q1535" s="232"/>
      <c r="R1535" s="232"/>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29"/>
      <c r="I1536" s="231"/>
      <c r="J1536" s="229"/>
      <c r="K1536" s="232"/>
      <c r="L1536" s="229"/>
      <c r="M1536" s="229"/>
      <c r="N1536" s="229"/>
      <c r="O1536" s="229"/>
      <c r="P1536" s="229"/>
      <c r="Q1536" s="232"/>
      <c r="R1536" s="232"/>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29"/>
      <c r="I1537" s="231"/>
      <c r="J1537" s="229"/>
      <c r="K1537" s="232"/>
      <c r="L1537" s="229"/>
      <c r="M1537" s="229"/>
      <c r="N1537" s="229"/>
      <c r="O1537" s="229"/>
      <c r="P1537" s="229"/>
      <c r="Q1537" s="232"/>
      <c r="R1537" s="232"/>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29"/>
      <c r="I1538" s="231"/>
      <c r="J1538" s="229"/>
      <c r="K1538" s="232"/>
      <c r="L1538" s="229"/>
      <c r="M1538" s="229"/>
      <c r="N1538" s="229"/>
      <c r="O1538" s="229"/>
      <c r="P1538" s="229"/>
      <c r="Q1538" s="232"/>
      <c r="R1538" s="232"/>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29"/>
      <c r="I1539" s="231"/>
      <c r="J1539" s="229"/>
      <c r="K1539" s="232"/>
      <c r="L1539" s="229"/>
      <c r="M1539" s="229"/>
      <c r="N1539" s="229"/>
      <c r="O1539" s="229"/>
      <c r="P1539" s="229"/>
      <c r="Q1539" s="232"/>
      <c r="R1539" s="232"/>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29"/>
      <c r="I1540" s="231"/>
      <c r="J1540" s="229"/>
      <c r="K1540" s="232"/>
      <c r="L1540" s="229"/>
      <c r="M1540" s="229"/>
      <c r="N1540" s="229"/>
      <c r="O1540" s="229"/>
      <c r="P1540" s="229"/>
      <c r="Q1540" s="232"/>
      <c r="R1540" s="232"/>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29"/>
      <c r="I1541" s="231"/>
      <c r="J1541" s="229"/>
      <c r="K1541" s="232"/>
      <c r="L1541" s="229"/>
      <c r="M1541" s="229"/>
      <c r="N1541" s="229"/>
      <c r="O1541" s="229"/>
      <c r="P1541" s="229"/>
      <c r="Q1541" s="232"/>
      <c r="R1541" s="232"/>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29"/>
      <c r="I1542" s="231"/>
      <c r="J1542" s="229"/>
      <c r="K1542" s="232"/>
      <c r="L1542" s="229"/>
      <c r="M1542" s="229"/>
      <c r="N1542" s="229"/>
      <c r="O1542" s="229"/>
      <c r="P1542" s="229"/>
      <c r="Q1542" s="232"/>
      <c r="R1542" s="232"/>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29"/>
      <c r="I1543" s="231"/>
      <c r="J1543" s="229"/>
      <c r="K1543" s="232"/>
      <c r="L1543" s="229"/>
      <c r="M1543" s="229"/>
      <c r="N1543" s="229"/>
      <c r="O1543" s="229"/>
      <c r="P1543" s="229"/>
      <c r="Q1543" s="232"/>
      <c r="R1543" s="232"/>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29"/>
      <c r="I1544" s="231"/>
      <c r="J1544" s="229"/>
      <c r="K1544" s="232"/>
      <c r="L1544" s="229"/>
      <c r="M1544" s="229"/>
      <c r="N1544" s="229"/>
      <c r="O1544" s="229"/>
      <c r="P1544" s="229"/>
      <c r="Q1544" s="232"/>
      <c r="R1544" s="232"/>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29"/>
      <c r="I1545" s="231"/>
      <c r="J1545" s="229"/>
      <c r="K1545" s="232"/>
      <c r="L1545" s="229"/>
      <c r="M1545" s="229"/>
      <c r="N1545" s="229"/>
      <c r="O1545" s="229"/>
      <c r="P1545" s="229"/>
      <c r="Q1545" s="232"/>
      <c r="R1545" s="232"/>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29"/>
      <c r="I1546" s="231"/>
      <c r="J1546" s="229"/>
      <c r="K1546" s="232"/>
      <c r="L1546" s="229"/>
      <c r="M1546" s="229"/>
      <c r="N1546" s="229"/>
      <c r="O1546" s="229"/>
      <c r="P1546" s="229"/>
      <c r="Q1546" s="232"/>
      <c r="R1546" s="232"/>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29"/>
      <c r="I1547" s="231"/>
      <c r="J1547" s="229"/>
      <c r="K1547" s="232"/>
      <c r="L1547" s="229"/>
      <c r="M1547" s="229"/>
      <c r="N1547" s="229"/>
      <c r="O1547" s="229"/>
      <c r="P1547" s="229"/>
      <c r="Q1547" s="232"/>
      <c r="R1547" s="232"/>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29"/>
      <c r="I1548" s="231"/>
      <c r="J1548" s="229"/>
      <c r="K1548" s="232"/>
      <c r="L1548" s="229"/>
      <c r="M1548" s="229"/>
      <c r="N1548" s="229"/>
      <c r="O1548" s="229"/>
      <c r="P1548" s="229"/>
      <c r="Q1548" s="232"/>
      <c r="R1548" s="232"/>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29"/>
      <c r="I1549" s="231"/>
      <c r="J1549" s="229"/>
      <c r="K1549" s="232"/>
      <c r="L1549" s="229"/>
      <c r="M1549" s="229"/>
      <c r="N1549" s="229"/>
      <c r="O1549" s="229"/>
      <c r="P1549" s="229"/>
      <c r="Q1549" s="232"/>
      <c r="R1549" s="232"/>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29"/>
      <c r="I1550" s="231"/>
      <c r="J1550" s="229"/>
      <c r="K1550" s="232"/>
      <c r="L1550" s="229"/>
      <c r="M1550" s="229"/>
      <c r="N1550" s="229"/>
      <c r="O1550" s="229"/>
      <c r="P1550" s="229"/>
      <c r="Q1550" s="232"/>
      <c r="R1550" s="232"/>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29"/>
      <c r="I1551" s="231"/>
      <c r="J1551" s="229"/>
      <c r="K1551" s="232"/>
      <c r="L1551" s="229"/>
      <c r="M1551" s="229"/>
      <c r="N1551" s="229"/>
      <c r="O1551" s="229"/>
      <c r="P1551" s="229"/>
      <c r="Q1551" s="232"/>
      <c r="R1551" s="232"/>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29"/>
      <c r="I1552" s="231"/>
      <c r="J1552" s="229"/>
      <c r="K1552" s="232"/>
      <c r="L1552" s="229"/>
      <c r="M1552" s="229"/>
      <c r="N1552" s="229"/>
      <c r="O1552" s="229"/>
      <c r="P1552" s="229"/>
      <c r="Q1552" s="232"/>
      <c r="R1552" s="232"/>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29"/>
      <c r="I1553" s="231"/>
      <c r="J1553" s="229"/>
      <c r="K1553" s="232"/>
      <c r="L1553" s="229"/>
      <c r="M1553" s="229"/>
      <c r="N1553" s="229"/>
      <c r="O1553" s="229"/>
      <c r="P1553" s="229"/>
      <c r="Q1553" s="232"/>
      <c r="R1553" s="232"/>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29"/>
      <c r="I1554" s="231"/>
      <c r="J1554" s="229"/>
      <c r="K1554" s="232"/>
      <c r="L1554" s="229"/>
      <c r="M1554" s="229"/>
      <c r="N1554" s="229"/>
      <c r="O1554" s="229"/>
      <c r="P1554" s="229"/>
      <c r="Q1554" s="232"/>
      <c r="R1554" s="232"/>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29"/>
      <c r="I1555" s="231"/>
      <c r="J1555" s="229"/>
      <c r="K1555" s="232"/>
      <c r="L1555" s="229"/>
      <c r="M1555" s="229"/>
      <c r="N1555" s="229"/>
      <c r="O1555" s="229"/>
      <c r="P1555" s="229"/>
      <c r="Q1555" s="232"/>
      <c r="R1555" s="232"/>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29"/>
      <c r="I1556" s="231"/>
      <c r="J1556" s="229"/>
      <c r="K1556" s="232"/>
      <c r="L1556" s="229"/>
      <c r="M1556" s="229"/>
      <c r="N1556" s="229"/>
      <c r="O1556" s="229"/>
      <c r="P1556" s="229"/>
      <c r="Q1556" s="232"/>
      <c r="R1556" s="232"/>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29"/>
      <c r="I1557" s="231"/>
      <c r="J1557" s="229"/>
      <c r="K1557" s="232"/>
      <c r="L1557" s="229"/>
      <c r="M1557" s="229"/>
      <c r="N1557" s="229"/>
      <c r="O1557" s="229"/>
      <c r="P1557" s="229"/>
      <c r="Q1557" s="232"/>
      <c r="R1557" s="232"/>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29"/>
      <c r="I1558" s="231"/>
      <c r="J1558" s="229"/>
      <c r="K1558" s="232"/>
      <c r="L1558" s="229"/>
      <c r="M1558" s="229"/>
      <c r="N1558" s="229"/>
      <c r="O1558" s="229"/>
      <c r="P1558" s="229"/>
      <c r="Q1558" s="232"/>
      <c r="R1558" s="232"/>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29"/>
      <c r="I1559" s="231"/>
      <c r="J1559" s="229"/>
      <c r="K1559" s="232"/>
      <c r="L1559" s="229"/>
      <c r="M1559" s="229"/>
      <c r="N1559" s="229"/>
      <c r="O1559" s="229"/>
      <c r="P1559" s="229"/>
      <c r="Q1559" s="232"/>
      <c r="R1559" s="232"/>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29"/>
      <c r="I1560" s="231"/>
      <c r="J1560" s="229"/>
      <c r="K1560" s="232"/>
      <c r="L1560" s="229"/>
      <c r="M1560" s="229"/>
      <c r="N1560" s="229"/>
      <c r="O1560" s="229"/>
      <c r="P1560" s="229"/>
      <c r="Q1560" s="232"/>
      <c r="R1560" s="232"/>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29"/>
      <c r="I1561" s="231"/>
      <c r="J1561" s="229"/>
      <c r="K1561" s="232"/>
      <c r="L1561" s="229"/>
      <c r="M1561" s="229"/>
      <c r="N1561" s="229"/>
      <c r="O1561" s="229"/>
      <c r="P1561" s="229"/>
      <c r="Q1561" s="232"/>
      <c r="R1561" s="232"/>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29"/>
      <c r="I1562" s="231"/>
      <c r="J1562" s="229"/>
      <c r="K1562" s="232"/>
      <c r="L1562" s="229"/>
      <c r="M1562" s="229"/>
      <c r="N1562" s="229"/>
      <c r="O1562" s="229"/>
      <c r="P1562" s="229"/>
      <c r="Q1562" s="232"/>
      <c r="R1562" s="232"/>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29"/>
      <c r="I1563" s="231"/>
      <c r="J1563" s="229"/>
      <c r="K1563" s="232"/>
      <c r="L1563" s="229"/>
      <c r="M1563" s="229"/>
      <c r="N1563" s="229"/>
      <c r="O1563" s="229"/>
      <c r="P1563" s="229"/>
      <c r="Q1563" s="232"/>
      <c r="R1563" s="232"/>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29"/>
      <c r="I1564" s="231"/>
      <c r="J1564" s="229"/>
      <c r="K1564" s="232"/>
      <c r="L1564" s="229"/>
      <c r="M1564" s="229"/>
      <c r="N1564" s="229"/>
      <c r="O1564" s="229"/>
      <c r="P1564" s="229"/>
      <c r="Q1564" s="232"/>
      <c r="R1564" s="232"/>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29"/>
      <c r="I1565" s="231"/>
      <c r="J1565" s="229"/>
      <c r="K1565" s="232"/>
      <c r="L1565" s="229"/>
      <c r="M1565" s="229"/>
      <c r="N1565" s="229"/>
      <c r="O1565" s="229"/>
      <c r="P1565" s="229"/>
      <c r="Q1565" s="232"/>
      <c r="R1565" s="232"/>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29"/>
      <c r="I1566" s="231"/>
      <c r="J1566" s="229"/>
      <c r="K1566" s="232"/>
      <c r="L1566" s="229"/>
      <c r="M1566" s="229"/>
      <c r="N1566" s="229"/>
      <c r="O1566" s="229"/>
      <c r="P1566" s="229"/>
      <c r="Q1566" s="232"/>
      <c r="R1566" s="232"/>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29"/>
      <c r="I1567" s="231"/>
      <c r="J1567" s="229"/>
      <c r="K1567" s="232"/>
      <c r="L1567" s="229"/>
      <c r="M1567" s="229"/>
      <c r="N1567" s="229"/>
      <c r="O1567" s="229"/>
      <c r="P1567" s="229"/>
      <c r="Q1567" s="232"/>
      <c r="R1567" s="232"/>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29"/>
      <c r="I1568" s="231"/>
      <c r="J1568" s="229"/>
      <c r="K1568" s="232"/>
      <c r="L1568" s="229"/>
      <c r="M1568" s="229"/>
      <c r="N1568" s="229"/>
      <c r="O1568" s="229"/>
      <c r="P1568" s="229"/>
      <c r="Q1568" s="232"/>
      <c r="R1568" s="232"/>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29"/>
      <c r="I1569" s="231"/>
      <c r="J1569" s="229"/>
      <c r="K1569" s="232"/>
      <c r="L1569" s="229"/>
      <c r="M1569" s="229"/>
      <c r="N1569" s="229"/>
      <c r="O1569" s="229"/>
      <c r="P1569" s="229"/>
      <c r="Q1569" s="232"/>
      <c r="R1569" s="232"/>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29"/>
      <c r="I1570" s="231"/>
      <c r="J1570" s="229"/>
      <c r="K1570" s="232"/>
      <c r="L1570" s="229"/>
      <c r="M1570" s="229"/>
      <c r="N1570" s="229"/>
      <c r="O1570" s="229"/>
      <c r="P1570" s="229"/>
      <c r="Q1570" s="232"/>
      <c r="R1570" s="232"/>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29"/>
      <c r="I1571" s="231"/>
      <c r="J1571" s="229"/>
      <c r="K1571" s="232"/>
      <c r="L1571" s="229"/>
      <c r="M1571" s="229"/>
      <c r="N1571" s="229"/>
      <c r="O1571" s="229"/>
      <c r="P1571" s="229"/>
      <c r="Q1571" s="232"/>
      <c r="R1571" s="232"/>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29"/>
      <c r="I1572" s="231"/>
      <c r="J1572" s="229"/>
      <c r="K1572" s="232"/>
      <c r="L1572" s="229"/>
      <c r="M1572" s="229"/>
      <c r="N1572" s="229"/>
      <c r="O1572" s="229"/>
      <c r="P1572" s="229"/>
      <c r="Q1572" s="232"/>
      <c r="R1572" s="232"/>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29"/>
      <c r="I1573" s="231"/>
      <c r="J1573" s="229"/>
      <c r="K1573" s="232"/>
      <c r="L1573" s="229"/>
      <c r="M1573" s="229"/>
      <c r="N1573" s="229"/>
      <c r="O1573" s="229"/>
      <c r="P1573" s="229"/>
      <c r="Q1573" s="232"/>
      <c r="R1573" s="232"/>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29"/>
      <c r="I1574" s="231"/>
      <c r="J1574" s="229"/>
      <c r="K1574" s="232"/>
      <c r="L1574" s="229"/>
      <c r="M1574" s="229"/>
      <c r="N1574" s="229"/>
      <c r="O1574" s="229"/>
      <c r="P1574" s="229"/>
      <c r="Q1574" s="232"/>
      <c r="R1574" s="232"/>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29"/>
      <c r="I1575" s="231"/>
      <c r="J1575" s="229"/>
      <c r="K1575" s="232"/>
      <c r="L1575" s="229"/>
      <c r="M1575" s="229"/>
      <c r="N1575" s="229"/>
      <c r="O1575" s="229"/>
      <c r="P1575" s="229"/>
      <c r="Q1575" s="232"/>
      <c r="R1575" s="232"/>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29"/>
      <c r="I1576" s="231"/>
      <c r="J1576" s="229"/>
      <c r="K1576" s="232"/>
      <c r="L1576" s="229"/>
      <c r="M1576" s="229"/>
      <c r="N1576" s="229"/>
      <c r="O1576" s="229"/>
      <c r="P1576" s="229"/>
      <c r="Q1576" s="232"/>
      <c r="R1576" s="232"/>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29"/>
      <c r="I1577" s="231"/>
      <c r="J1577" s="229"/>
      <c r="K1577" s="232"/>
      <c r="L1577" s="229"/>
      <c r="M1577" s="229"/>
      <c r="N1577" s="229"/>
      <c r="O1577" s="229"/>
      <c r="P1577" s="229"/>
      <c r="Q1577" s="232"/>
      <c r="R1577" s="232"/>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29"/>
      <c r="I1578" s="231"/>
      <c r="J1578" s="229"/>
      <c r="K1578" s="232"/>
      <c r="L1578" s="229"/>
      <c r="M1578" s="229"/>
      <c r="N1578" s="229"/>
      <c r="O1578" s="229"/>
      <c r="P1578" s="229"/>
      <c r="Q1578" s="232"/>
      <c r="R1578" s="232"/>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29"/>
      <c r="I1579" s="231"/>
      <c r="J1579" s="229"/>
      <c r="K1579" s="232"/>
      <c r="L1579" s="229"/>
      <c r="M1579" s="229"/>
      <c r="N1579" s="229"/>
      <c r="O1579" s="229"/>
      <c r="P1579" s="229"/>
      <c r="Q1579" s="232"/>
      <c r="R1579" s="232"/>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29"/>
      <c r="I1580" s="231"/>
      <c r="J1580" s="229"/>
      <c r="K1580" s="232"/>
      <c r="L1580" s="229"/>
      <c r="M1580" s="229"/>
      <c r="N1580" s="229"/>
      <c r="O1580" s="229"/>
      <c r="P1580" s="229"/>
      <c r="Q1580" s="232"/>
      <c r="R1580" s="232"/>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29"/>
      <c r="I1581" s="231"/>
      <c r="J1581" s="229"/>
      <c r="K1581" s="232"/>
      <c r="L1581" s="229"/>
      <c r="M1581" s="229"/>
      <c r="N1581" s="229"/>
      <c r="O1581" s="229"/>
      <c r="P1581" s="229"/>
      <c r="Q1581" s="232"/>
      <c r="R1581" s="232"/>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29"/>
      <c r="I1582" s="231"/>
      <c r="J1582" s="229"/>
      <c r="K1582" s="232"/>
      <c r="L1582" s="229"/>
      <c r="M1582" s="229"/>
      <c r="N1582" s="229"/>
      <c r="O1582" s="229"/>
      <c r="P1582" s="229"/>
      <c r="Q1582" s="232"/>
      <c r="R1582" s="232"/>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29"/>
      <c r="I1583" s="231"/>
      <c r="J1583" s="229"/>
      <c r="K1583" s="232"/>
      <c r="L1583" s="229"/>
      <c r="M1583" s="229"/>
      <c r="N1583" s="229"/>
      <c r="O1583" s="229"/>
      <c r="P1583" s="229"/>
      <c r="Q1583" s="232"/>
      <c r="R1583" s="232"/>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29"/>
      <c r="I1584" s="231"/>
      <c r="J1584" s="229"/>
      <c r="K1584" s="232"/>
      <c r="L1584" s="229"/>
      <c r="M1584" s="229"/>
      <c r="N1584" s="229"/>
      <c r="O1584" s="229"/>
      <c r="P1584" s="229"/>
      <c r="Q1584" s="232"/>
      <c r="R1584" s="232"/>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29"/>
      <c r="I1585" s="231"/>
      <c r="J1585" s="229"/>
      <c r="K1585" s="232"/>
      <c r="L1585" s="229"/>
      <c r="M1585" s="229"/>
      <c r="N1585" s="229"/>
      <c r="O1585" s="229"/>
      <c r="P1585" s="229"/>
      <c r="Q1585" s="232"/>
      <c r="R1585" s="232"/>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29"/>
      <c r="I1586" s="231"/>
      <c r="J1586" s="229"/>
      <c r="K1586" s="232"/>
      <c r="L1586" s="229"/>
      <c r="M1586" s="229"/>
      <c r="N1586" s="229"/>
      <c r="O1586" s="229"/>
      <c r="P1586" s="229"/>
      <c r="Q1586" s="232"/>
      <c r="R1586" s="232"/>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29"/>
      <c r="I1587" s="231"/>
      <c r="J1587" s="229"/>
      <c r="K1587" s="232"/>
      <c r="L1587" s="229"/>
      <c r="M1587" s="229"/>
      <c r="N1587" s="229"/>
      <c r="O1587" s="229"/>
      <c r="P1587" s="229"/>
      <c r="Q1587" s="232"/>
      <c r="R1587" s="232"/>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29"/>
      <c r="I1588" s="231"/>
      <c r="J1588" s="229"/>
      <c r="K1588" s="232"/>
      <c r="L1588" s="229"/>
      <c r="M1588" s="229"/>
      <c r="N1588" s="229"/>
      <c r="O1588" s="229"/>
      <c r="P1588" s="229"/>
      <c r="Q1588" s="232"/>
      <c r="R1588" s="232"/>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29"/>
      <c r="I1589" s="231"/>
      <c r="J1589" s="229"/>
      <c r="K1589" s="232"/>
      <c r="L1589" s="229"/>
      <c r="M1589" s="229"/>
      <c r="N1589" s="229"/>
      <c r="O1589" s="229"/>
      <c r="P1589" s="229"/>
      <c r="Q1589" s="232"/>
      <c r="R1589" s="232"/>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29"/>
      <c r="I1590" s="231"/>
      <c r="J1590" s="229"/>
      <c r="K1590" s="232"/>
      <c r="L1590" s="229"/>
      <c r="M1590" s="229"/>
      <c r="N1590" s="229"/>
      <c r="O1590" s="229"/>
      <c r="P1590" s="229"/>
      <c r="Q1590" s="232"/>
      <c r="R1590" s="232"/>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29"/>
      <c r="I1591" s="231"/>
      <c r="J1591" s="229"/>
      <c r="K1591" s="232"/>
      <c r="L1591" s="229"/>
      <c r="M1591" s="229"/>
      <c r="N1591" s="229"/>
      <c r="O1591" s="229"/>
      <c r="P1591" s="229"/>
      <c r="Q1591" s="232"/>
      <c r="R1591" s="232"/>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29"/>
      <c r="I1592" s="231"/>
      <c r="J1592" s="229"/>
      <c r="K1592" s="232"/>
      <c r="L1592" s="229"/>
      <c r="M1592" s="229"/>
      <c r="N1592" s="229"/>
      <c r="O1592" s="229"/>
      <c r="P1592" s="229"/>
      <c r="Q1592" s="232"/>
      <c r="R1592" s="232"/>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29"/>
      <c r="I1593" s="231"/>
      <c r="J1593" s="229"/>
      <c r="K1593" s="232"/>
      <c r="L1593" s="229"/>
      <c r="M1593" s="229"/>
      <c r="N1593" s="229"/>
      <c r="O1593" s="229"/>
      <c r="P1593" s="229"/>
      <c r="Q1593" s="232"/>
      <c r="R1593" s="232"/>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29"/>
      <c r="I1594" s="231"/>
      <c r="J1594" s="229"/>
      <c r="K1594" s="232"/>
      <c r="L1594" s="229"/>
      <c r="M1594" s="229"/>
      <c r="N1594" s="229"/>
      <c r="O1594" s="229"/>
      <c r="P1594" s="229"/>
      <c r="Q1594" s="232"/>
      <c r="R1594" s="232"/>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29"/>
      <c r="I1595" s="231"/>
      <c r="J1595" s="229"/>
      <c r="K1595" s="232"/>
      <c r="L1595" s="229"/>
      <c r="M1595" s="229"/>
      <c r="N1595" s="229"/>
      <c r="O1595" s="229"/>
      <c r="P1595" s="229"/>
      <c r="Q1595" s="232"/>
      <c r="R1595" s="232"/>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29"/>
      <c r="I1596" s="231"/>
      <c r="J1596" s="229"/>
      <c r="K1596" s="232"/>
      <c r="L1596" s="229"/>
      <c r="M1596" s="229"/>
      <c r="N1596" s="229"/>
      <c r="O1596" s="229"/>
      <c r="P1596" s="229"/>
      <c r="Q1596" s="232"/>
      <c r="R1596" s="232"/>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29"/>
      <c r="I1597" s="231"/>
      <c r="J1597" s="229"/>
      <c r="K1597" s="232"/>
      <c r="L1597" s="229"/>
      <c r="M1597" s="229"/>
      <c r="N1597" s="229"/>
      <c r="O1597" s="229"/>
      <c r="P1597" s="229"/>
      <c r="Q1597" s="232"/>
      <c r="R1597" s="232"/>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29"/>
      <c r="I1598" s="231"/>
      <c r="J1598" s="229"/>
      <c r="K1598" s="232"/>
      <c r="L1598" s="229"/>
      <c r="M1598" s="229"/>
      <c r="N1598" s="229"/>
      <c r="O1598" s="229"/>
      <c r="P1598" s="229"/>
      <c r="Q1598" s="232"/>
      <c r="R1598" s="232"/>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29"/>
      <c r="I1599" s="231"/>
      <c r="J1599" s="229"/>
      <c r="K1599" s="232"/>
      <c r="L1599" s="229"/>
      <c r="M1599" s="229"/>
      <c r="N1599" s="229"/>
      <c r="O1599" s="229"/>
      <c r="P1599" s="229"/>
      <c r="Q1599" s="232"/>
      <c r="R1599" s="232"/>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29"/>
      <c r="I1600" s="231"/>
      <c r="J1600" s="229"/>
      <c r="K1600" s="232"/>
      <c r="L1600" s="229"/>
      <c r="M1600" s="229"/>
      <c r="N1600" s="229"/>
      <c r="O1600" s="229"/>
      <c r="P1600" s="229"/>
      <c r="Q1600" s="232"/>
      <c r="R1600" s="232"/>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29"/>
      <c r="I1601" s="231"/>
      <c r="J1601" s="229"/>
      <c r="K1601" s="232"/>
      <c r="L1601" s="229"/>
      <c r="M1601" s="229"/>
      <c r="N1601" s="229"/>
      <c r="O1601" s="229"/>
      <c r="P1601" s="229"/>
      <c r="Q1601" s="232"/>
      <c r="R1601" s="232"/>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29"/>
      <c r="I1602" s="231"/>
      <c r="J1602" s="229"/>
      <c r="K1602" s="232"/>
      <c r="L1602" s="229"/>
      <c r="M1602" s="229"/>
      <c r="N1602" s="229"/>
      <c r="O1602" s="229"/>
      <c r="P1602" s="229"/>
      <c r="Q1602" s="232"/>
      <c r="R1602" s="232"/>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29"/>
      <c r="I1603" s="231"/>
      <c r="J1603" s="229"/>
      <c r="K1603" s="232"/>
      <c r="L1603" s="229"/>
      <c r="M1603" s="229"/>
      <c r="N1603" s="229"/>
      <c r="O1603" s="229"/>
      <c r="P1603" s="229"/>
      <c r="Q1603" s="232"/>
      <c r="R1603" s="232"/>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29"/>
      <c r="I1604" s="231"/>
      <c r="J1604" s="229"/>
      <c r="K1604" s="232"/>
      <c r="L1604" s="229"/>
      <c r="M1604" s="229"/>
      <c r="N1604" s="229"/>
      <c r="O1604" s="229"/>
      <c r="P1604" s="229"/>
      <c r="Q1604" s="232"/>
      <c r="R1604" s="232"/>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29"/>
      <c r="I1605" s="231"/>
      <c r="J1605" s="229"/>
      <c r="K1605" s="232"/>
      <c r="L1605" s="229"/>
      <c r="M1605" s="229"/>
      <c r="N1605" s="229"/>
      <c r="O1605" s="229"/>
      <c r="P1605" s="229"/>
      <c r="Q1605" s="232"/>
      <c r="R1605" s="232"/>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29"/>
      <c r="I1606" s="231"/>
      <c r="J1606" s="229"/>
      <c r="K1606" s="232"/>
      <c r="L1606" s="229"/>
      <c r="M1606" s="229"/>
      <c r="N1606" s="229"/>
      <c r="O1606" s="229"/>
      <c r="P1606" s="229"/>
      <c r="Q1606" s="232"/>
      <c r="R1606" s="232"/>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29"/>
      <c r="I1607" s="231"/>
      <c r="J1607" s="229"/>
      <c r="K1607" s="232"/>
      <c r="L1607" s="229"/>
      <c r="M1607" s="229"/>
      <c r="N1607" s="229"/>
      <c r="O1607" s="229"/>
      <c r="P1607" s="229"/>
      <c r="Q1607" s="232"/>
      <c r="R1607" s="232"/>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29"/>
      <c r="I1608" s="231"/>
      <c r="J1608" s="229"/>
      <c r="K1608" s="232"/>
      <c r="L1608" s="229"/>
      <c r="M1608" s="229"/>
      <c r="N1608" s="229"/>
      <c r="O1608" s="229"/>
      <c r="P1608" s="229"/>
      <c r="Q1608" s="232"/>
      <c r="R1608" s="232"/>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29"/>
      <c r="I1609" s="231"/>
      <c r="J1609" s="229"/>
      <c r="K1609" s="232"/>
      <c r="L1609" s="229"/>
      <c r="M1609" s="229"/>
      <c r="N1609" s="229"/>
      <c r="O1609" s="229"/>
      <c r="P1609" s="229"/>
      <c r="Q1609" s="232"/>
      <c r="R1609" s="232"/>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29"/>
      <c r="I1610" s="231"/>
      <c r="J1610" s="229"/>
      <c r="K1610" s="232"/>
      <c r="L1610" s="229"/>
      <c r="M1610" s="229"/>
      <c r="N1610" s="229"/>
      <c r="O1610" s="229"/>
      <c r="P1610" s="229"/>
      <c r="Q1610" s="232"/>
      <c r="R1610" s="232"/>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29"/>
      <c r="I1611" s="231"/>
      <c r="J1611" s="229"/>
      <c r="K1611" s="232"/>
      <c r="L1611" s="229"/>
      <c r="M1611" s="229"/>
      <c r="N1611" s="229"/>
      <c r="O1611" s="229"/>
      <c r="P1611" s="229"/>
      <c r="Q1611" s="232"/>
      <c r="R1611" s="232"/>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29"/>
      <c r="I1612" s="231"/>
      <c r="J1612" s="229"/>
      <c r="K1612" s="232"/>
      <c r="L1612" s="229"/>
      <c r="M1612" s="229"/>
      <c r="N1612" s="229"/>
      <c r="O1612" s="229"/>
      <c r="P1612" s="229"/>
      <c r="Q1612" s="232"/>
      <c r="R1612" s="232"/>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29"/>
      <c r="I1613" s="231"/>
      <c r="J1613" s="229"/>
      <c r="K1613" s="232"/>
      <c r="L1613" s="229"/>
      <c r="M1613" s="229"/>
      <c r="N1613" s="229"/>
      <c r="O1613" s="229"/>
      <c r="P1613" s="229"/>
      <c r="Q1613" s="232"/>
      <c r="R1613" s="232"/>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29"/>
      <c r="I1614" s="231"/>
      <c r="J1614" s="229"/>
      <c r="K1614" s="232"/>
      <c r="L1614" s="229"/>
      <c r="M1614" s="229"/>
      <c r="N1614" s="229"/>
      <c r="O1614" s="229"/>
      <c r="P1614" s="229"/>
      <c r="Q1614" s="232"/>
      <c r="R1614" s="232"/>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29"/>
      <c r="I1615" s="231"/>
      <c r="J1615" s="229"/>
      <c r="K1615" s="232"/>
      <c r="L1615" s="229"/>
      <c r="M1615" s="229"/>
      <c r="N1615" s="229"/>
      <c r="O1615" s="229"/>
      <c r="P1615" s="229"/>
      <c r="Q1615" s="232"/>
      <c r="R1615" s="232"/>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29"/>
      <c r="I1616" s="231"/>
      <c r="J1616" s="229"/>
      <c r="K1616" s="232"/>
      <c r="L1616" s="229"/>
      <c r="M1616" s="229"/>
      <c r="N1616" s="229"/>
      <c r="O1616" s="229"/>
      <c r="P1616" s="229"/>
      <c r="Q1616" s="232"/>
      <c r="R1616" s="232"/>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29"/>
      <c r="I1617" s="231"/>
      <c r="J1617" s="229"/>
      <c r="K1617" s="232"/>
      <c r="L1617" s="229"/>
      <c r="M1617" s="229"/>
      <c r="N1617" s="229"/>
      <c r="O1617" s="229"/>
      <c r="P1617" s="229"/>
      <c r="Q1617" s="232"/>
      <c r="R1617" s="232"/>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29"/>
      <c r="I1618" s="231"/>
      <c r="J1618" s="229"/>
      <c r="K1618" s="232"/>
      <c r="L1618" s="229"/>
      <c r="M1618" s="229"/>
      <c r="N1618" s="229"/>
      <c r="O1618" s="229"/>
      <c r="P1618" s="229"/>
      <c r="Q1618" s="232"/>
      <c r="R1618" s="232"/>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29"/>
      <c r="I1619" s="231"/>
      <c r="J1619" s="229"/>
      <c r="K1619" s="232"/>
      <c r="L1619" s="229"/>
      <c r="M1619" s="229"/>
      <c r="N1619" s="229"/>
      <c r="O1619" s="229"/>
      <c r="P1619" s="229"/>
      <c r="Q1619" s="232"/>
      <c r="R1619" s="232"/>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29"/>
      <c r="I1620" s="231"/>
      <c r="J1620" s="229"/>
      <c r="K1620" s="232"/>
      <c r="L1620" s="229"/>
      <c r="M1620" s="229"/>
      <c r="N1620" s="229"/>
      <c r="O1620" s="229"/>
      <c r="P1620" s="229"/>
      <c r="Q1620" s="232"/>
      <c r="R1620" s="232"/>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29"/>
      <c r="I1621" s="231"/>
      <c r="J1621" s="229"/>
      <c r="K1621" s="232"/>
      <c r="L1621" s="229"/>
      <c r="M1621" s="229"/>
      <c r="N1621" s="229"/>
      <c r="O1621" s="229"/>
      <c r="P1621" s="229"/>
      <c r="Q1621" s="232"/>
      <c r="R1621" s="232"/>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29"/>
      <c r="I1622" s="231"/>
      <c r="J1622" s="229"/>
      <c r="K1622" s="232"/>
      <c r="L1622" s="229"/>
      <c r="M1622" s="229"/>
      <c r="N1622" s="229"/>
      <c r="O1622" s="229"/>
      <c r="P1622" s="229"/>
      <c r="Q1622" s="232"/>
      <c r="R1622" s="232"/>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29"/>
      <c r="I1623" s="231"/>
      <c r="J1623" s="229"/>
      <c r="K1623" s="232"/>
      <c r="L1623" s="229"/>
      <c r="M1623" s="229"/>
      <c r="N1623" s="229"/>
      <c r="O1623" s="229"/>
      <c r="P1623" s="229"/>
      <c r="Q1623" s="232"/>
      <c r="R1623" s="232"/>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29"/>
      <c r="I1624" s="231"/>
      <c r="J1624" s="229"/>
      <c r="K1624" s="232"/>
      <c r="L1624" s="229"/>
      <c r="M1624" s="229"/>
      <c r="N1624" s="229"/>
      <c r="O1624" s="229"/>
      <c r="P1624" s="229"/>
      <c r="Q1624" s="232"/>
      <c r="R1624" s="232"/>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29"/>
      <c r="I1625" s="231"/>
      <c r="J1625" s="229"/>
      <c r="K1625" s="232"/>
      <c r="L1625" s="229"/>
      <c r="M1625" s="229"/>
      <c r="N1625" s="229"/>
      <c r="O1625" s="229"/>
      <c r="P1625" s="229"/>
      <c r="Q1625" s="232"/>
      <c r="R1625" s="232"/>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29"/>
      <c r="I1626" s="231"/>
      <c r="J1626" s="229"/>
      <c r="K1626" s="232"/>
      <c r="L1626" s="229"/>
      <c r="M1626" s="229"/>
      <c r="N1626" s="229"/>
      <c r="O1626" s="229"/>
      <c r="P1626" s="229"/>
      <c r="Q1626" s="232"/>
      <c r="R1626" s="232"/>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29"/>
      <c r="I1627" s="231"/>
      <c r="J1627" s="229"/>
      <c r="K1627" s="232"/>
      <c r="L1627" s="229"/>
      <c r="M1627" s="229"/>
      <c r="N1627" s="229"/>
      <c r="O1627" s="229"/>
      <c r="P1627" s="229"/>
      <c r="Q1627" s="232"/>
      <c r="R1627" s="232"/>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29"/>
      <c r="I1628" s="231"/>
      <c r="J1628" s="229"/>
      <c r="K1628" s="232"/>
      <c r="L1628" s="229"/>
      <c r="M1628" s="229"/>
      <c r="N1628" s="229"/>
      <c r="O1628" s="229"/>
      <c r="P1628" s="229"/>
      <c r="Q1628" s="232"/>
      <c r="R1628" s="232"/>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29"/>
      <c r="I1629" s="231"/>
      <c r="J1629" s="229"/>
      <c r="K1629" s="232"/>
      <c r="L1629" s="229"/>
      <c r="M1629" s="229"/>
      <c r="N1629" s="229"/>
      <c r="O1629" s="229"/>
      <c r="P1629" s="229"/>
      <c r="Q1629" s="232"/>
      <c r="R1629" s="232"/>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29"/>
      <c r="I1630" s="231"/>
      <c r="J1630" s="229"/>
      <c r="K1630" s="232"/>
      <c r="L1630" s="229"/>
      <c r="M1630" s="229"/>
      <c r="N1630" s="229"/>
      <c r="O1630" s="229"/>
      <c r="P1630" s="229"/>
      <c r="Q1630" s="232"/>
      <c r="R1630" s="232"/>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29"/>
      <c r="I1631" s="231"/>
      <c r="J1631" s="229"/>
      <c r="K1631" s="232"/>
      <c r="L1631" s="229"/>
      <c r="M1631" s="229"/>
      <c r="N1631" s="229"/>
      <c r="O1631" s="229"/>
      <c r="P1631" s="229"/>
      <c r="Q1631" s="232"/>
      <c r="R1631" s="232"/>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29"/>
      <c r="I1632" s="231"/>
      <c r="J1632" s="229"/>
      <c r="K1632" s="232"/>
      <c r="L1632" s="229"/>
      <c r="M1632" s="229"/>
      <c r="N1632" s="229"/>
      <c r="O1632" s="229"/>
      <c r="P1632" s="229"/>
      <c r="Q1632" s="232"/>
      <c r="R1632" s="232"/>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29"/>
      <c r="I1633" s="231"/>
      <c r="J1633" s="229"/>
      <c r="K1633" s="232"/>
      <c r="L1633" s="229"/>
      <c r="M1633" s="229"/>
      <c r="N1633" s="229"/>
      <c r="O1633" s="229"/>
      <c r="P1633" s="229"/>
      <c r="Q1633" s="232"/>
      <c r="R1633" s="232"/>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29"/>
      <c r="I1634" s="231"/>
      <c r="J1634" s="229"/>
      <c r="K1634" s="232"/>
      <c r="L1634" s="229"/>
      <c r="M1634" s="229"/>
      <c r="N1634" s="229"/>
      <c r="O1634" s="229"/>
      <c r="P1634" s="229"/>
      <c r="Q1634" s="232"/>
      <c r="R1634" s="232"/>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29"/>
      <c r="I1635" s="231"/>
      <c r="J1635" s="229"/>
      <c r="K1635" s="232"/>
      <c r="L1635" s="229"/>
      <c r="M1635" s="229"/>
      <c r="N1635" s="229"/>
      <c r="O1635" s="229"/>
      <c r="P1635" s="229"/>
      <c r="Q1635" s="232"/>
      <c r="R1635" s="232"/>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29"/>
      <c r="I1636" s="231"/>
      <c r="J1636" s="229"/>
      <c r="K1636" s="232"/>
      <c r="L1636" s="229"/>
      <c r="M1636" s="229"/>
      <c r="N1636" s="229"/>
      <c r="O1636" s="229"/>
      <c r="P1636" s="229"/>
      <c r="Q1636" s="232"/>
      <c r="R1636" s="232"/>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29"/>
      <c r="I1637" s="231"/>
      <c r="J1637" s="229"/>
      <c r="K1637" s="232"/>
      <c r="L1637" s="229"/>
      <c r="M1637" s="229"/>
      <c r="N1637" s="229"/>
      <c r="O1637" s="229"/>
      <c r="P1637" s="229"/>
      <c r="Q1637" s="232"/>
      <c r="R1637" s="232"/>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29"/>
      <c r="I1638" s="231"/>
      <c r="J1638" s="229"/>
      <c r="K1638" s="232"/>
      <c r="L1638" s="229"/>
      <c r="M1638" s="229"/>
      <c r="N1638" s="229"/>
      <c r="O1638" s="229"/>
      <c r="P1638" s="229"/>
      <c r="Q1638" s="232"/>
      <c r="R1638" s="232"/>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29"/>
      <c r="I1639" s="231"/>
      <c r="J1639" s="229"/>
      <c r="K1639" s="232"/>
      <c r="L1639" s="229"/>
      <c r="M1639" s="229"/>
      <c r="N1639" s="229"/>
      <c r="O1639" s="229"/>
      <c r="P1639" s="229"/>
      <c r="Q1639" s="232"/>
      <c r="R1639" s="232"/>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29"/>
      <c r="I1640" s="231"/>
      <c r="J1640" s="229"/>
      <c r="K1640" s="232"/>
      <c r="L1640" s="229"/>
      <c r="M1640" s="229"/>
      <c r="N1640" s="229"/>
      <c r="O1640" s="229"/>
      <c r="P1640" s="229"/>
      <c r="Q1640" s="232"/>
      <c r="R1640" s="232"/>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29"/>
      <c r="I1641" s="231"/>
      <c r="J1641" s="229"/>
      <c r="K1641" s="232"/>
      <c r="L1641" s="229"/>
      <c r="M1641" s="229"/>
      <c r="N1641" s="229"/>
      <c r="O1641" s="229"/>
      <c r="P1641" s="229"/>
      <c r="Q1641" s="232"/>
      <c r="R1641" s="232"/>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29"/>
      <c r="I1642" s="231"/>
      <c r="J1642" s="229"/>
      <c r="K1642" s="232"/>
      <c r="L1642" s="229"/>
      <c r="M1642" s="229"/>
      <c r="N1642" s="229"/>
      <c r="O1642" s="229"/>
      <c r="P1642" s="229"/>
      <c r="Q1642" s="232"/>
      <c r="R1642" s="232"/>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29"/>
      <c r="I1643" s="231"/>
      <c r="J1643" s="229"/>
      <c r="K1643" s="232"/>
      <c r="L1643" s="229"/>
      <c r="M1643" s="229"/>
      <c r="N1643" s="229"/>
      <c r="O1643" s="229"/>
      <c r="P1643" s="229"/>
      <c r="Q1643" s="232"/>
      <c r="R1643" s="232"/>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29"/>
      <c r="I1644" s="231"/>
      <c r="J1644" s="229"/>
      <c r="K1644" s="232"/>
      <c r="L1644" s="229"/>
      <c r="M1644" s="229"/>
      <c r="N1644" s="229"/>
      <c r="O1644" s="229"/>
      <c r="P1644" s="229"/>
      <c r="Q1644" s="232"/>
      <c r="R1644" s="232"/>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29"/>
      <c r="I1645" s="231"/>
      <c r="J1645" s="229"/>
      <c r="K1645" s="232"/>
      <c r="L1645" s="229"/>
      <c r="M1645" s="229"/>
      <c r="N1645" s="229"/>
      <c r="O1645" s="229"/>
      <c r="P1645" s="229"/>
      <c r="Q1645" s="232"/>
      <c r="R1645" s="232"/>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29"/>
      <c r="I1646" s="231"/>
      <c r="J1646" s="229"/>
      <c r="K1646" s="232"/>
      <c r="L1646" s="229"/>
      <c r="M1646" s="229"/>
      <c r="N1646" s="229"/>
      <c r="O1646" s="229"/>
      <c r="P1646" s="229"/>
      <c r="Q1646" s="232"/>
      <c r="R1646" s="232"/>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29"/>
      <c r="I1647" s="231"/>
      <c r="J1647" s="229"/>
      <c r="K1647" s="232"/>
      <c r="L1647" s="229"/>
      <c r="M1647" s="229"/>
      <c r="N1647" s="229"/>
      <c r="O1647" s="229"/>
      <c r="P1647" s="229"/>
      <c r="Q1647" s="232"/>
      <c r="R1647" s="232"/>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29"/>
      <c r="I1648" s="231"/>
      <c r="J1648" s="229"/>
      <c r="K1648" s="232"/>
      <c r="L1648" s="229"/>
      <c r="M1648" s="229"/>
      <c r="N1648" s="229"/>
      <c r="O1648" s="229"/>
      <c r="P1648" s="229"/>
      <c r="Q1648" s="232"/>
      <c r="R1648" s="232"/>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29"/>
      <c r="I1649" s="231"/>
      <c r="J1649" s="229"/>
      <c r="K1649" s="232"/>
      <c r="L1649" s="229"/>
      <c r="M1649" s="229"/>
      <c r="N1649" s="229"/>
      <c r="O1649" s="229"/>
      <c r="P1649" s="229"/>
      <c r="Q1649" s="232"/>
      <c r="R1649" s="232"/>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29"/>
      <c r="I1650" s="231"/>
      <c r="J1650" s="229"/>
      <c r="K1650" s="232"/>
      <c r="L1650" s="229"/>
      <c r="M1650" s="229"/>
      <c r="N1650" s="229"/>
      <c r="O1650" s="229"/>
      <c r="P1650" s="229"/>
      <c r="Q1650" s="232"/>
      <c r="R1650" s="232"/>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29"/>
      <c r="I1651" s="231"/>
      <c r="J1651" s="229"/>
      <c r="K1651" s="232"/>
      <c r="L1651" s="229"/>
      <c r="M1651" s="229"/>
      <c r="N1651" s="229"/>
      <c r="O1651" s="229"/>
      <c r="P1651" s="229"/>
      <c r="Q1651" s="232"/>
      <c r="R1651" s="232"/>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29"/>
      <c r="I1652" s="231"/>
      <c r="J1652" s="229"/>
      <c r="K1652" s="232"/>
      <c r="L1652" s="229"/>
      <c r="M1652" s="229"/>
      <c r="N1652" s="229"/>
      <c r="O1652" s="229"/>
      <c r="P1652" s="229"/>
      <c r="Q1652" s="232"/>
      <c r="R1652" s="232"/>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29"/>
      <c r="I1653" s="231"/>
      <c r="J1653" s="229"/>
      <c r="K1653" s="232"/>
      <c r="L1653" s="229"/>
      <c r="M1653" s="229"/>
      <c r="N1653" s="229"/>
      <c r="O1653" s="229"/>
      <c r="P1653" s="229"/>
      <c r="Q1653" s="232"/>
      <c r="R1653" s="232"/>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29"/>
      <c r="I1654" s="231"/>
      <c r="J1654" s="229"/>
      <c r="K1654" s="232"/>
      <c r="L1654" s="229"/>
      <c r="M1654" s="229"/>
      <c r="N1654" s="229"/>
      <c r="O1654" s="229"/>
      <c r="P1654" s="229"/>
      <c r="Q1654" s="232"/>
      <c r="R1654" s="232"/>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29"/>
      <c r="I1655" s="231"/>
      <c r="J1655" s="229"/>
      <c r="K1655" s="232"/>
      <c r="L1655" s="229"/>
      <c r="M1655" s="229"/>
      <c r="N1655" s="229"/>
      <c r="O1655" s="229"/>
      <c r="P1655" s="229"/>
      <c r="Q1655" s="232"/>
      <c r="R1655" s="232"/>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29"/>
      <c r="I1656" s="231"/>
      <c r="J1656" s="229"/>
      <c r="K1656" s="232"/>
      <c r="L1656" s="229"/>
      <c r="M1656" s="229"/>
      <c r="N1656" s="229"/>
      <c r="O1656" s="229"/>
      <c r="P1656" s="229"/>
      <c r="Q1656" s="232"/>
      <c r="R1656" s="232"/>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29"/>
      <c r="I1657" s="231"/>
      <c r="J1657" s="229"/>
      <c r="K1657" s="232"/>
      <c r="L1657" s="229"/>
      <c r="M1657" s="229"/>
      <c r="N1657" s="229"/>
      <c r="O1657" s="229"/>
      <c r="P1657" s="229"/>
      <c r="Q1657" s="232"/>
      <c r="R1657" s="232"/>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29"/>
      <c r="I1658" s="231"/>
      <c r="J1658" s="229"/>
      <c r="K1658" s="232"/>
      <c r="L1658" s="229"/>
      <c r="M1658" s="229"/>
      <c r="N1658" s="229"/>
      <c r="O1658" s="229"/>
      <c r="P1658" s="229"/>
      <c r="Q1658" s="232"/>
      <c r="R1658" s="232"/>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29"/>
      <c r="I1659" s="231"/>
      <c r="J1659" s="229"/>
      <c r="K1659" s="232"/>
      <c r="L1659" s="229"/>
      <c r="M1659" s="229"/>
      <c r="N1659" s="229"/>
      <c r="O1659" s="229"/>
      <c r="P1659" s="229"/>
      <c r="Q1659" s="232"/>
      <c r="R1659" s="232"/>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29"/>
      <c r="I1660" s="231"/>
      <c r="J1660" s="229"/>
      <c r="K1660" s="232"/>
      <c r="L1660" s="229"/>
      <c r="M1660" s="229"/>
      <c r="N1660" s="229"/>
      <c r="O1660" s="229"/>
      <c r="P1660" s="229"/>
      <c r="Q1660" s="232"/>
      <c r="R1660" s="232"/>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29"/>
      <c r="I1661" s="231"/>
      <c r="J1661" s="229"/>
      <c r="K1661" s="232"/>
      <c r="L1661" s="229"/>
      <c r="M1661" s="229"/>
      <c r="N1661" s="229"/>
      <c r="O1661" s="229"/>
      <c r="P1661" s="229"/>
      <c r="Q1661" s="232"/>
      <c r="R1661" s="232"/>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29"/>
      <c r="I1662" s="231"/>
      <c r="J1662" s="229"/>
      <c r="K1662" s="232"/>
      <c r="L1662" s="229"/>
      <c r="M1662" s="229"/>
      <c r="N1662" s="229"/>
      <c r="O1662" s="229"/>
      <c r="P1662" s="229"/>
      <c r="Q1662" s="232"/>
      <c r="R1662" s="232"/>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29"/>
      <c r="I1663" s="231"/>
      <c r="J1663" s="229"/>
      <c r="K1663" s="232"/>
      <c r="L1663" s="229"/>
      <c r="M1663" s="229"/>
      <c r="N1663" s="229"/>
      <c r="O1663" s="229"/>
      <c r="P1663" s="229"/>
      <c r="Q1663" s="232"/>
      <c r="R1663" s="232"/>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29"/>
      <c r="I1664" s="231"/>
      <c r="J1664" s="229"/>
      <c r="K1664" s="232"/>
      <c r="L1664" s="229"/>
      <c r="M1664" s="229"/>
      <c r="N1664" s="229"/>
      <c r="O1664" s="229"/>
      <c r="P1664" s="229"/>
      <c r="Q1664" s="232"/>
      <c r="R1664" s="232"/>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29"/>
      <c r="I1665" s="231"/>
      <c r="J1665" s="229"/>
      <c r="K1665" s="232"/>
      <c r="L1665" s="229"/>
      <c r="M1665" s="229"/>
      <c r="N1665" s="229"/>
      <c r="O1665" s="229"/>
      <c r="P1665" s="229"/>
      <c r="Q1665" s="232"/>
      <c r="R1665" s="232"/>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29"/>
      <c r="I1666" s="231"/>
      <c r="J1666" s="229"/>
      <c r="K1666" s="232"/>
      <c r="L1666" s="229"/>
      <c r="M1666" s="229"/>
      <c r="N1666" s="229"/>
      <c r="O1666" s="229"/>
      <c r="P1666" s="229"/>
      <c r="Q1666" s="232"/>
      <c r="R1666" s="232"/>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29"/>
      <c r="I1667" s="231"/>
      <c r="J1667" s="229"/>
      <c r="K1667" s="232"/>
      <c r="L1667" s="229"/>
      <c r="M1667" s="229"/>
      <c r="N1667" s="229"/>
      <c r="O1667" s="229"/>
      <c r="P1667" s="229"/>
      <c r="Q1667" s="232"/>
      <c r="R1667" s="232"/>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29"/>
      <c r="I1668" s="231"/>
      <c r="J1668" s="229"/>
      <c r="K1668" s="232"/>
      <c r="L1668" s="229"/>
      <c r="M1668" s="229"/>
      <c r="N1668" s="229"/>
      <c r="O1668" s="229"/>
      <c r="P1668" s="229"/>
      <c r="Q1668" s="232"/>
      <c r="R1668" s="232"/>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29"/>
      <c r="I1669" s="231"/>
      <c r="J1669" s="229"/>
      <c r="K1669" s="232"/>
      <c r="L1669" s="229"/>
      <c r="M1669" s="229"/>
      <c r="N1669" s="229"/>
      <c r="O1669" s="229"/>
      <c r="P1669" s="229"/>
      <c r="Q1669" s="232"/>
      <c r="R1669" s="232"/>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29"/>
      <c r="I1670" s="231"/>
      <c r="J1670" s="229"/>
      <c r="K1670" s="232"/>
      <c r="L1670" s="229"/>
      <c r="M1670" s="229"/>
      <c r="N1670" s="229"/>
      <c r="O1670" s="229"/>
      <c r="P1670" s="229"/>
      <c r="Q1670" s="232"/>
      <c r="R1670" s="232"/>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29"/>
      <c r="I1671" s="231"/>
      <c r="J1671" s="229"/>
      <c r="K1671" s="232"/>
      <c r="L1671" s="229"/>
      <c r="M1671" s="229"/>
      <c r="N1671" s="229"/>
      <c r="O1671" s="229"/>
      <c r="P1671" s="229"/>
      <c r="Q1671" s="232"/>
      <c r="R1671" s="232"/>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29"/>
      <c r="I1672" s="231"/>
      <c r="J1672" s="229"/>
      <c r="K1672" s="232"/>
      <c r="L1672" s="229"/>
      <c r="M1672" s="229"/>
      <c r="N1672" s="229"/>
      <c r="O1672" s="229"/>
      <c r="P1672" s="229"/>
      <c r="Q1672" s="232"/>
      <c r="R1672" s="232"/>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29"/>
      <c r="I1673" s="231"/>
      <c r="J1673" s="229"/>
      <c r="K1673" s="232"/>
      <c r="L1673" s="229"/>
      <c r="M1673" s="229"/>
      <c r="N1673" s="229"/>
      <c r="O1673" s="229"/>
      <c r="P1673" s="229"/>
      <c r="Q1673" s="232"/>
      <c r="R1673" s="232"/>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29"/>
      <c r="I1674" s="231"/>
      <c r="J1674" s="229"/>
      <c r="K1674" s="232"/>
      <c r="L1674" s="229"/>
      <c r="M1674" s="229"/>
      <c r="N1674" s="229"/>
      <c r="O1674" s="229"/>
      <c r="P1674" s="229"/>
      <c r="Q1674" s="232"/>
      <c r="R1674" s="232"/>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29"/>
      <c r="I1675" s="231"/>
      <c r="J1675" s="229"/>
      <c r="K1675" s="232"/>
      <c r="L1675" s="229"/>
      <c r="M1675" s="229"/>
      <c r="N1675" s="229"/>
      <c r="O1675" s="229"/>
      <c r="P1675" s="229"/>
      <c r="Q1675" s="232"/>
      <c r="R1675" s="232"/>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29"/>
      <c r="I1676" s="231"/>
      <c r="J1676" s="229"/>
      <c r="K1676" s="232"/>
      <c r="L1676" s="229"/>
      <c r="M1676" s="229"/>
      <c r="N1676" s="229"/>
      <c r="O1676" s="229"/>
      <c r="P1676" s="229"/>
      <c r="Q1676" s="232"/>
      <c r="R1676" s="232"/>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29"/>
      <c r="I1677" s="231"/>
      <c r="J1677" s="229"/>
      <c r="K1677" s="232"/>
      <c r="L1677" s="229"/>
      <c r="M1677" s="229"/>
      <c r="N1677" s="229"/>
      <c r="O1677" s="229"/>
      <c r="P1677" s="229"/>
      <c r="Q1677" s="232"/>
      <c r="R1677" s="232"/>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29"/>
      <c r="I1678" s="231"/>
      <c r="J1678" s="229"/>
      <c r="K1678" s="232"/>
      <c r="L1678" s="229"/>
      <c r="M1678" s="229"/>
      <c r="N1678" s="229"/>
      <c r="O1678" s="229"/>
      <c r="P1678" s="229"/>
      <c r="Q1678" s="232"/>
      <c r="R1678" s="232"/>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29"/>
      <c r="I1679" s="231"/>
      <c r="J1679" s="229"/>
      <c r="K1679" s="232"/>
      <c r="L1679" s="229"/>
      <c r="M1679" s="229"/>
      <c r="N1679" s="229"/>
      <c r="O1679" s="229"/>
      <c r="P1679" s="229"/>
      <c r="Q1679" s="232"/>
      <c r="R1679" s="232"/>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29"/>
      <c r="I1680" s="231"/>
      <c r="J1680" s="229"/>
      <c r="K1680" s="232"/>
      <c r="L1680" s="229"/>
      <c r="M1680" s="229"/>
      <c r="N1680" s="229"/>
      <c r="O1680" s="229"/>
      <c r="P1680" s="229"/>
      <c r="Q1680" s="232"/>
      <c r="R1680" s="232"/>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29"/>
      <c r="I1681" s="231"/>
      <c r="J1681" s="229"/>
      <c r="K1681" s="232"/>
      <c r="L1681" s="229"/>
      <c r="M1681" s="229"/>
      <c r="N1681" s="229"/>
      <c r="O1681" s="229"/>
      <c r="P1681" s="229"/>
      <c r="Q1681" s="232"/>
      <c r="R1681" s="232"/>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29"/>
      <c r="I1682" s="231"/>
      <c r="J1682" s="229"/>
      <c r="K1682" s="232"/>
      <c r="L1682" s="229"/>
      <c r="M1682" s="229"/>
      <c r="N1682" s="229"/>
      <c r="O1682" s="229"/>
      <c r="P1682" s="229"/>
      <c r="Q1682" s="232"/>
      <c r="R1682" s="232"/>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29"/>
      <c r="I1683" s="231"/>
      <c r="J1683" s="229"/>
      <c r="K1683" s="232"/>
      <c r="L1683" s="229"/>
      <c r="M1683" s="229"/>
      <c r="N1683" s="229"/>
      <c r="O1683" s="229"/>
      <c r="P1683" s="229"/>
      <c r="Q1683" s="232"/>
      <c r="R1683" s="232"/>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29"/>
      <c r="I1684" s="231"/>
      <c r="J1684" s="229"/>
      <c r="K1684" s="232"/>
      <c r="L1684" s="229"/>
      <c r="M1684" s="229"/>
      <c r="N1684" s="229"/>
      <c r="O1684" s="229"/>
      <c r="P1684" s="229"/>
      <c r="Q1684" s="232"/>
      <c r="R1684" s="232"/>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29"/>
      <c r="I1685" s="231"/>
      <c r="J1685" s="229"/>
      <c r="K1685" s="232"/>
      <c r="L1685" s="229"/>
      <c r="M1685" s="229"/>
      <c r="N1685" s="229"/>
      <c r="O1685" s="229"/>
      <c r="P1685" s="229"/>
      <c r="Q1685" s="232"/>
      <c r="R1685" s="232"/>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29"/>
      <c r="I1686" s="231"/>
      <c r="J1686" s="229"/>
      <c r="K1686" s="232"/>
      <c r="L1686" s="229"/>
      <c r="M1686" s="229"/>
      <c r="N1686" s="229"/>
      <c r="O1686" s="229"/>
      <c r="P1686" s="229"/>
      <c r="Q1686" s="232"/>
      <c r="R1686" s="232"/>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29"/>
      <c r="I1687" s="231"/>
      <c r="J1687" s="229"/>
      <c r="K1687" s="232"/>
      <c r="L1687" s="229"/>
      <c r="M1687" s="229"/>
      <c r="N1687" s="229"/>
      <c r="O1687" s="229"/>
      <c r="P1687" s="229"/>
      <c r="Q1687" s="232"/>
      <c r="R1687" s="232"/>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29"/>
      <c r="I1688" s="231"/>
      <c r="J1688" s="229"/>
      <c r="K1688" s="232"/>
      <c r="L1688" s="229"/>
      <c r="M1688" s="229"/>
      <c r="N1688" s="229"/>
      <c r="O1688" s="229"/>
      <c r="P1688" s="229"/>
      <c r="Q1688" s="232"/>
      <c r="R1688" s="232"/>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29"/>
      <c r="I1689" s="231"/>
      <c r="J1689" s="229"/>
      <c r="K1689" s="232"/>
      <c r="L1689" s="229"/>
      <c r="M1689" s="229"/>
      <c r="N1689" s="229"/>
      <c r="O1689" s="229"/>
      <c r="P1689" s="229"/>
      <c r="Q1689" s="232"/>
      <c r="R1689" s="232"/>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29"/>
      <c r="I1690" s="231"/>
      <c r="J1690" s="229"/>
      <c r="K1690" s="232"/>
      <c r="L1690" s="229"/>
      <c r="M1690" s="229"/>
      <c r="N1690" s="229"/>
      <c r="O1690" s="229"/>
      <c r="P1690" s="229"/>
      <c r="Q1690" s="232"/>
      <c r="R1690" s="232"/>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29"/>
      <c r="I1691" s="231"/>
      <c r="J1691" s="229"/>
      <c r="K1691" s="232"/>
      <c r="L1691" s="229"/>
      <c r="M1691" s="229"/>
      <c r="N1691" s="229"/>
      <c r="O1691" s="229"/>
      <c r="P1691" s="229"/>
      <c r="Q1691" s="232"/>
      <c r="R1691" s="232"/>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29"/>
      <c r="I1692" s="231"/>
      <c r="J1692" s="229"/>
      <c r="K1692" s="232"/>
      <c r="L1692" s="229"/>
      <c r="M1692" s="229"/>
      <c r="N1692" s="229"/>
      <c r="O1692" s="229"/>
      <c r="P1692" s="229"/>
      <c r="Q1692" s="232"/>
      <c r="R1692" s="232"/>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29"/>
      <c r="I1693" s="231"/>
      <c r="J1693" s="229"/>
      <c r="K1693" s="232"/>
      <c r="L1693" s="229"/>
      <c r="M1693" s="229"/>
      <c r="N1693" s="229"/>
      <c r="O1693" s="229"/>
      <c r="P1693" s="229"/>
      <c r="Q1693" s="232"/>
      <c r="R1693" s="232"/>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29"/>
      <c r="I1694" s="231"/>
      <c r="J1694" s="229"/>
      <c r="K1694" s="232"/>
      <c r="L1694" s="229"/>
      <c r="M1694" s="229"/>
      <c r="N1694" s="229"/>
      <c r="O1694" s="229"/>
      <c r="P1694" s="229"/>
      <c r="Q1694" s="232"/>
      <c r="R1694" s="232"/>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29"/>
      <c r="I1695" s="231"/>
      <c r="J1695" s="229"/>
      <c r="K1695" s="232"/>
      <c r="L1695" s="229"/>
      <c r="M1695" s="229"/>
      <c r="N1695" s="229"/>
      <c r="O1695" s="229"/>
      <c r="P1695" s="229"/>
      <c r="Q1695" s="232"/>
      <c r="R1695" s="232"/>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29"/>
      <c r="I1696" s="231"/>
      <c r="J1696" s="229"/>
      <c r="K1696" s="232"/>
      <c r="L1696" s="229"/>
      <c r="M1696" s="229"/>
      <c r="N1696" s="229"/>
      <c r="O1696" s="229"/>
      <c r="P1696" s="229"/>
      <c r="Q1696" s="232"/>
      <c r="R1696" s="232"/>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29"/>
      <c r="I1697" s="231"/>
      <c r="J1697" s="229"/>
      <c r="K1697" s="232"/>
      <c r="L1697" s="229"/>
      <c r="M1697" s="229"/>
      <c r="N1697" s="229"/>
      <c r="O1697" s="229"/>
      <c r="P1697" s="229"/>
      <c r="Q1697" s="232"/>
      <c r="R1697" s="232"/>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29"/>
      <c r="I1698" s="231"/>
      <c r="J1698" s="229"/>
      <c r="K1698" s="232"/>
      <c r="L1698" s="229"/>
      <c r="M1698" s="229"/>
      <c r="N1698" s="229"/>
      <c r="O1698" s="229"/>
      <c r="P1698" s="229"/>
      <c r="Q1698" s="232"/>
      <c r="R1698" s="232"/>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29"/>
      <c r="I1699" s="231"/>
      <c r="J1699" s="229"/>
      <c r="K1699" s="232"/>
      <c r="L1699" s="229"/>
      <c r="M1699" s="229"/>
      <c r="N1699" s="229"/>
      <c r="O1699" s="229"/>
      <c r="P1699" s="229"/>
      <c r="Q1699" s="232"/>
      <c r="R1699" s="232"/>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29"/>
      <c r="I1700" s="231"/>
      <c r="J1700" s="229"/>
      <c r="K1700" s="232"/>
      <c r="L1700" s="229"/>
      <c r="M1700" s="229"/>
      <c r="N1700" s="229"/>
      <c r="O1700" s="229"/>
      <c r="P1700" s="229"/>
      <c r="Q1700" s="232"/>
      <c r="R1700" s="232"/>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29"/>
      <c r="I1701" s="231"/>
      <c r="J1701" s="229"/>
      <c r="K1701" s="232"/>
      <c r="L1701" s="229"/>
      <c r="M1701" s="229"/>
      <c r="N1701" s="229"/>
      <c r="O1701" s="229"/>
      <c r="P1701" s="229"/>
      <c r="Q1701" s="232"/>
      <c r="R1701" s="232"/>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29"/>
      <c r="I1702" s="231"/>
      <c r="J1702" s="229"/>
      <c r="K1702" s="232"/>
      <c r="L1702" s="229"/>
      <c r="M1702" s="229"/>
      <c r="N1702" s="229"/>
      <c r="O1702" s="229"/>
      <c r="P1702" s="229"/>
      <c r="Q1702" s="232"/>
      <c r="R1702" s="232"/>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29"/>
      <c r="I1703" s="231"/>
      <c r="J1703" s="229"/>
      <c r="K1703" s="232"/>
      <c r="L1703" s="229"/>
      <c r="M1703" s="229"/>
      <c r="N1703" s="229"/>
      <c r="O1703" s="229"/>
      <c r="P1703" s="229"/>
      <c r="Q1703" s="232"/>
      <c r="R1703" s="232"/>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29"/>
      <c r="I1704" s="231"/>
      <c r="J1704" s="229"/>
      <c r="K1704" s="232"/>
      <c r="L1704" s="229"/>
      <c r="M1704" s="229"/>
      <c r="N1704" s="229"/>
      <c r="O1704" s="229"/>
      <c r="P1704" s="229"/>
      <c r="Q1704" s="232"/>
      <c r="R1704" s="232"/>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29"/>
      <c r="I1705" s="231"/>
      <c r="J1705" s="229"/>
      <c r="K1705" s="232"/>
      <c r="L1705" s="229"/>
      <c r="M1705" s="229"/>
      <c r="N1705" s="229"/>
      <c r="O1705" s="229"/>
      <c r="P1705" s="229"/>
      <c r="Q1705" s="232"/>
      <c r="R1705" s="232"/>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29"/>
      <c r="I1706" s="231"/>
      <c r="J1706" s="229"/>
      <c r="K1706" s="232"/>
      <c r="L1706" s="229"/>
      <c r="M1706" s="229"/>
      <c r="N1706" s="229"/>
      <c r="O1706" s="229"/>
      <c r="P1706" s="229"/>
      <c r="Q1706" s="232"/>
      <c r="R1706" s="232"/>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29"/>
      <c r="I1707" s="231"/>
      <c r="J1707" s="229"/>
      <c r="K1707" s="232"/>
      <c r="L1707" s="229"/>
      <c r="M1707" s="229"/>
      <c r="N1707" s="229"/>
      <c r="O1707" s="229"/>
      <c r="P1707" s="229"/>
      <c r="Q1707" s="232"/>
      <c r="R1707" s="232"/>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29"/>
      <c r="I1708" s="231"/>
      <c r="J1708" s="229"/>
      <c r="K1708" s="232"/>
      <c r="L1708" s="229"/>
      <c r="M1708" s="229"/>
      <c r="N1708" s="229"/>
      <c r="O1708" s="229"/>
      <c r="P1708" s="229"/>
      <c r="Q1708" s="232"/>
      <c r="R1708" s="232"/>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29"/>
      <c r="I1709" s="231"/>
      <c r="J1709" s="229"/>
      <c r="K1709" s="232"/>
      <c r="L1709" s="229"/>
      <c r="M1709" s="229"/>
      <c r="N1709" s="229"/>
      <c r="O1709" s="229"/>
      <c r="P1709" s="229"/>
      <c r="Q1709" s="232"/>
      <c r="R1709" s="232"/>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29"/>
      <c r="I1710" s="231"/>
      <c r="J1710" s="229"/>
      <c r="K1710" s="232"/>
      <c r="L1710" s="229"/>
      <c r="M1710" s="229"/>
      <c r="N1710" s="229"/>
      <c r="O1710" s="229"/>
      <c r="P1710" s="229"/>
      <c r="Q1710" s="232"/>
      <c r="R1710" s="232"/>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29"/>
      <c r="I1711" s="231"/>
      <c r="J1711" s="229"/>
      <c r="K1711" s="232"/>
      <c r="L1711" s="229"/>
      <c r="M1711" s="229"/>
      <c r="N1711" s="229"/>
      <c r="O1711" s="229"/>
      <c r="P1711" s="229"/>
      <c r="Q1711" s="232"/>
      <c r="R1711" s="232"/>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29"/>
      <c r="I1712" s="231"/>
      <c r="J1712" s="229"/>
      <c r="K1712" s="232"/>
      <c r="L1712" s="229"/>
      <c r="M1712" s="229"/>
      <c r="N1712" s="229"/>
      <c r="O1712" s="229"/>
      <c r="P1712" s="229"/>
      <c r="Q1712" s="232"/>
      <c r="R1712" s="232"/>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29"/>
      <c r="I1713" s="231"/>
      <c r="J1713" s="229"/>
      <c r="K1713" s="232"/>
      <c r="L1713" s="229"/>
      <c r="M1713" s="229"/>
      <c r="N1713" s="229"/>
      <c r="O1713" s="229"/>
      <c r="P1713" s="229"/>
      <c r="Q1713" s="232"/>
      <c r="R1713" s="232"/>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29"/>
      <c r="I1714" s="231"/>
      <c r="J1714" s="229"/>
      <c r="K1714" s="232"/>
      <c r="L1714" s="229"/>
      <c r="M1714" s="229"/>
      <c r="N1714" s="229"/>
      <c r="O1714" s="229"/>
      <c r="P1714" s="229"/>
      <c r="Q1714" s="232"/>
      <c r="R1714" s="232"/>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29"/>
      <c r="I1715" s="231"/>
      <c r="J1715" s="229"/>
      <c r="K1715" s="232"/>
      <c r="L1715" s="229"/>
      <c r="M1715" s="229"/>
      <c r="N1715" s="229"/>
      <c r="O1715" s="229"/>
      <c r="P1715" s="229"/>
      <c r="Q1715" s="232"/>
      <c r="R1715" s="232"/>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29"/>
      <c r="I1716" s="231"/>
      <c r="J1716" s="229"/>
      <c r="K1716" s="232"/>
      <c r="L1716" s="229"/>
      <c r="M1716" s="229"/>
      <c r="N1716" s="229"/>
      <c r="O1716" s="229"/>
      <c r="P1716" s="229"/>
      <c r="Q1716" s="232"/>
      <c r="R1716" s="232"/>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29"/>
      <c r="I1717" s="231"/>
      <c r="J1717" s="229"/>
      <c r="K1717" s="232"/>
      <c r="L1717" s="229"/>
      <c r="M1717" s="229"/>
      <c r="N1717" s="229"/>
      <c r="O1717" s="229"/>
      <c r="P1717" s="229"/>
      <c r="Q1717" s="232"/>
      <c r="R1717" s="232"/>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29"/>
      <c r="I1718" s="231"/>
      <c r="J1718" s="229"/>
      <c r="K1718" s="232"/>
      <c r="L1718" s="229"/>
      <c r="M1718" s="229"/>
      <c r="N1718" s="229"/>
      <c r="O1718" s="229"/>
      <c r="P1718" s="229"/>
      <c r="Q1718" s="232"/>
      <c r="R1718" s="232"/>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29"/>
      <c r="I1719" s="231"/>
      <c r="J1719" s="229"/>
      <c r="K1719" s="232"/>
      <c r="L1719" s="229"/>
      <c r="M1719" s="229"/>
      <c r="N1719" s="229"/>
      <c r="O1719" s="229"/>
      <c r="P1719" s="229"/>
      <c r="Q1719" s="232"/>
      <c r="R1719" s="232"/>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29"/>
      <c r="I1720" s="231"/>
      <c r="J1720" s="229"/>
      <c r="K1720" s="232"/>
      <c r="L1720" s="229"/>
      <c r="M1720" s="229"/>
      <c r="N1720" s="229"/>
      <c r="O1720" s="229"/>
      <c r="P1720" s="229"/>
      <c r="Q1720" s="232"/>
      <c r="R1720" s="232"/>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29"/>
      <c r="I1721" s="231"/>
      <c r="J1721" s="229"/>
      <c r="K1721" s="232"/>
      <c r="L1721" s="229"/>
      <c r="M1721" s="229"/>
      <c r="N1721" s="229"/>
      <c r="O1721" s="229"/>
      <c r="P1721" s="229"/>
      <c r="Q1721" s="232"/>
      <c r="R1721" s="232"/>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29"/>
      <c r="I1722" s="231"/>
      <c r="J1722" s="229"/>
      <c r="K1722" s="232"/>
      <c r="L1722" s="229"/>
      <c r="M1722" s="229"/>
      <c r="N1722" s="229"/>
      <c r="O1722" s="229"/>
      <c r="P1722" s="229"/>
      <c r="Q1722" s="232"/>
      <c r="R1722" s="232"/>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29"/>
      <c r="I1723" s="231"/>
      <c r="J1723" s="229"/>
      <c r="K1723" s="232"/>
      <c r="L1723" s="229"/>
      <c r="M1723" s="229"/>
      <c r="N1723" s="229"/>
      <c r="O1723" s="229"/>
      <c r="P1723" s="229"/>
      <c r="Q1723" s="232"/>
      <c r="R1723" s="232"/>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29"/>
      <c r="I1724" s="231"/>
      <c r="J1724" s="229"/>
      <c r="K1724" s="232"/>
      <c r="L1724" s="229"/>
      <c r="M1724" s="229"/>
      <c r="N1724" s="229"/>
      <c r="O1724" s="229"/>
      <c r="P1724" s="229"/>
      <c r="Q1724" s="232"/>
      <c r="R1724" s="232"/>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29"/>
      <c r="I1725" s="231"/>
      <c r="J1725" s="229"/>
      <c r="K1725" s="232"/>
      <c r="L1725" s="229"/>
      <c r="M1725" s="229"/>
      <c r="N1725" s="229"/>
      <c r="O1725" s="229"/>
      <c r="P1725" s="229"/>
      <c r="Q1725" s="232"/>
      <c r="R1725" s="232"/>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29"/>
      <c r="I1726" s="231"/>
      <c r="J1726" s="229"/>
      <c r="K1726" s="232"/>
      <c r="L1726" s="229"/>
      <c r="M1726" s="229"/>
      <c r="N1726" s="229"/>
      <c r="O1726" s="229"/>
      <c r="P1726" s="229"/>
      <c r="Q1726" s="232"/>
      <c r="R1726" s="232"/>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29"/>
      <c r="I1727" s="231"/>
      <c r="J1727" s="229"/>
      <c r="K1727" s="232"/>
      <c r="L1727" s="229"/>
      <c r="M1727" s="229"/>
      <c r="N1727" s="229"/>
      <c r="O1727" s="229"/>
      <c r="P1727" s="229"/>
      <c r="Q1727" s="232"/>
      <c r="R1727" s="232"/>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29"/>
      <c r="I1728" s="231"/>
      <c r="J1728" s="229"/>
      <c r="K1728" s="232"/>
      <c r="L1728" s="229"/>
      <c r="M1728" s="229"/>
      <c r="N1728" s="229"/>
      <c r="O1728" s="229"/>
      <c r="P1728" s="229"/>
      <c r="Q1728" s="232"/>
      <c r="R1728" s="232"/>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29"/>
      <c r="I1729" s="231"/>
      <c r="J1729" s="229"/>
      <c r="K1729" s="232"/>
      <c r="L1729" s="229"/>
      <c r="M1729" s="229"/>
      <c r="N1729" s="229"/>
      <c r="O1729" s="229"/>
      <c r="P1729" s="229"/>
      <c r="Q1729" s="232"/>
      <c r="R1729" s="232"/>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29"/>
      <c r="I1730" s="231"/>
      <c r="J1730" s="229"/>
      <c r="K1730" s="232"/>
      <c r="L1730" s="229"/>
      <c r="M1730" s="229"/>
      <c r="N1730" s="229"/>
      <c r="O1730" s="229"/>
      <c r="P1730" s="229"/>
      <c r="Q1730" s="232"/>
      <c r="R1730" s="232"/>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29"/>
      <c r="I1731" s="231"/>
      <c r="J1731" s="229"/>
      <c r="K1731" s="232"/>
      <c r="L1731" s="229"/>
      <c r="M1731" s="229"/>
      <c r="N1731" s="229"/>
      <c r="O1731" s="229"/>
      <c r="P1731" s="229"/>
      <c r="Q1731" s="232"/>
      <c r="R1731" s="232"/>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29"/>
      <c r="I1732" s="231"/>
      <c r="J1732" s="229"/>
      <c r="K1732" s="232"/>
      <c r="L1732" s="229"/>
      <c r="M1732" s="229"/>
      <c r="N1732" s="229"/>
      <c r="O1732" s="229"/>
      <c r="P1732" s="229"/>
      <c r="Q1732" s="232"/>
      <c r="R1732" s="232"/>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29"/>
      <c r="I1733" s="231"/>
      <c r="J1733" s="229"/>
      <c r="K1733" s="232"/>
      <c r="L1733" s="229"/>
      <c r="M1733" s="229"/>
      <c r="N1733" s="229"/>
      <c r="O1733" s="229"/>
      <c r="P1733" s="229"/>
      <c r="Q1733" s="232"/>
      <c r="R1733" s="232"/>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29"/>
      <c r="I1734" s="231"/>
      <c r="J1734" s="229"/>
      <c r="K1734" s="232"/>
      <c r="L1734" s="229"/>
      <c r="M1734" s="229"/>
      <c r="N1734" s="229"/>
      <c r="O1734" s="229"/>
      <c r="P1734" s="229"/>
      <c r="Q1734" s="232"/>
      <c r="R1734" s="232"/>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29"/>
      <c r="I1735" s="231"/>
      <c r="J1735" s="229"/>
      <c r="K1735" s="232"/>
      <c r="L1735" s="229"/>
      <c r="M1735" s="229"/>
      <c r="N1735" s="229"/>
      <c r="O1735" s="229"/>
      <c r="P1735" s="229"/>
      <c r="Q1735" s="232"/>
      <c r="R1735" s="232"/>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29"/>
      <c r="I1736" s="231"/>
      <c r="J1736" s="229"/>
      <c r="K1736" s="232"/>
      <c r="L1736" s="229"/>
      <c r="M1736" s="229"/>
      <c r="N1736" s="229"/>
      <c r="O1736" s="229"/>
      <c r="P1736" s="229"/>
      <c r="Q1736" s="232"/>
      <c r="R1736" s="232"/>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29"/>
      <c r="I1737" s="231"/>
      <c r="J1737" s="229"/>
      <c r="K1737" s="232"/>
      <c r="L1737" s="229"/>
      <c r="M1737" s="229"/>
      <c r="N1737" s="229"/>
      <c r="O1737" s="229"/>
      <c r="P1737" s="229"/>
      <c r="Q1737" s="232"/>
      <c r="R1737" s="232"/>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29"/>
      <c r="I1738" s="231"/>
      <c r="J1738" s="229"/>
      <c r="K1738" s="232"/>
      <c r="L1738" s="229"/>
      <c r="M1738" s="229"/>
      <c r="N1738" s="229"/>
      <c r="O1738" s="229"/>
      <c r="P1738" s="229"/>
      <c r="Q1738" s="232"/>
      <c r="R1738" s="232"/>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29"/>
      <c r="I1739" s="231"/>
      <c r="J1739" s="229"/>
      <c r="K1739" s="232"/>
      <c r="L1739" s="229"/>
      <c r="M1739" s="229"/>
      <c r="N1739" s="229"/>
      <c r="O1739" s="229"/>
      <c r="P1739" s="229"/>
      <c r="Q1739" s="232"/>
      <c r="R1739" s="232"/>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29"/>
      <c r="I1740" s="231"/>
      <c r="J1740" s="229"/>
      <c r="K1740" s="232"/>
      <c r="L1740" s="229"/>
      <c r="M1740" s="229"/>
      <c r="N1740" s="229"/>
      <c r="O1740" s="229"/>
      <c r="P1740" s="229"/>
      <c r="Q1740" s="232"/>
      <c r="R1740" s="232"/>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29"/>
      <c r="I1741" s="231"/>
      <c r="J1741" s="229"/>
      <c r="K1741" s="232"/>
      <c r="L1741" s="229"/>
      <c r="M1741" s="229"/>
      <c r="N1741" s="229"/>
      <c r="O1741" s="229"/>
      <c r="P1741" s="229"/>
      <c r="Q1741" s="232"/>
      <c r="R1741" s="232"/>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29"/>
      <c r="I1742" s="231"/>
      <c r="J1742" s="229"/>
      <c r="K1742" s="232"/>
      <c r="L1742" s="229"/>
      <c r="M1742" s="229"/>
      <c r="N1742" s="229"/>
      <c r="O1742" s="229"/>
      <c r="P1742" s="229"/>
      <c r="Q1742" s="232"/>
      <c r="R1742" s="232"/>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29"/>
      <c r="I1743" s="231"/>
      <c r="J1743" s="229"/>
      <c r="K1743" s="232"/>
      <c r="L1743" s="229"/>
      <c r="M1743" s="229"/>
      <c r="N1743" s="229"/>
      <c r="O1743" s="229"/>
      <c r="P1743" s="229"/>
      <c r="Q1743" s="232"/>
      <c r="R1743" s="232"/>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29"/>
      <c r="I1744" s="231"/>
      <c r="J1744" s="229"/>
      <c r="K1744" s="232"/>
      <c r="L1744" s="229"/>
      <c r="M1744" s="229"/>
      <c r="N1744" s="229"/>
      <c r="O1744" s="229"/>
      <c r="P1744" s="229"/>
      <c r="Q1744" s="232"/>
      <c r="R1744" s="232"/>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29"/>
      <c r="I1745" s="231"/>
      <c r="J1745" s="229"/>
      <c r="K1745" s="232"/>
      <c r="L1745" s="229"/>
      <c r="M1745" s="229"/>
      <c r="N1745" s="229"/>
      <c r="O1745" s="229"/>
      <c r="P1745" s="229"/>
      <c r="Q1745" s="232"/>
      <c r="R1745" s="232"/>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29"/>
      <c r="I1746" s="231"/>
      <c r="J1746" s="229"/>
      <c r="K1746" s="232"/>
      <c r="L1746" s="229"/>
      <c r="M1746" s="229"/>
      <c r="N1746" s="229"/>
      <c r="O1746" s="229"/>
      <c r="P1746" s="229"/>
      <c r="Q1746" s="232"/>
      <c r="R1746" s="232"/>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29"/>
      <c r="I1747" s="231"/>
      <c r="J1747" s="229"/>
      <c r="K1747" s="232"/>
      <c r="L1747" s="229"/>
      <c r="M1747" s="229"/>
      <c r="N1747" s="229"/>
      <c r="O1747" s="229"/>
      <c r="P1747" s="229"/>
      <c r="Q1747" s="232"/>
      <c r="R1747" s="232"/>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29"/>
      <c r="I1748" s="231"/>
      <c r="J1748" s="229"/>
      <c r="K1748" s="232"/>
      <c r="L1748" s="229"/>
      <c r="M1748" s="229"/>
      <c r="N1748" s="229"/>
      <c r="O1748" s="229"/>
      <c r="P1748" s="229"/>
      <c r="Q1748" s="232"/>
      <c r="R1748" s="232"/>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29"/>
      <c r="I1749" s="231"/>
      <c r="J1749" s="229"/>
      <c r="K1749" s="232"/>
      <c r="L1749" s="229"/>
      <c r="M1749" s="229"/>
      <c r="N1749" s="229"/>
      <c r="O1749" s="229"/>
      <c r="P1749" s="229"/>
      <c r="Q1749" s="232"/>
      <c r="R1749" s="232"/>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29"/>
      <c r="I1750" s="231"/>
      <c r="J1750" s="229"/>
      <c r="K1750" s="232"/>
      <c r="L1750" s="229"/>
      <c r="M1750" s="229"/>
      <c r="N1750" s="229"/>
      <c r="O1750" s="229"/>
      <c r="P1750" s="229"/>
      <c r="Q1750" s="232"/>
      <c r="R1750" s="232"/>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29"/>
      <c r="I1751" s="231"/>
      <c r="J1751" s="229"/>
      <c r="K1751" s="232"/>
      <c r="L1751" s="229"/>
      <c r="M1751" s="229"/>
      <c r="N1751" s="229"/>
      <c r="O1751" s="229"/>
      <c r="P1751" s="229"/>
      <c r="Q1751" s="232"/>
      <c r="R1751" s="232"/>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29"/>
      <c r="I1752" s="231"/>
      <c r="J1752" s="229"/>
      <c r="K1752" s="232"/>
      <c r="L1752" s="229"/>
      <c r="M1752" s="229"/>
      <c r="N1752" s="229"/>
      <c r="O1752" s="229"/>
      <c r="P1752" s="229"/>
      <c r="Q1752" s="232"/>
      <c r="R1752" s="232"/>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29"/>
      <c r="I1753" s="231"/>
      <c r="J1753" s="229"/>
      <c r="K1753" s="232"/>
      <c r="L1753" s="229"/>
      <c r="M1753" s="229"/>
      <c r="N1753" s="229"/>
      <c r="O1753" s="229"/>
      <c r="P1753" s="229"/>
      <c r="Q1753" s="232"/>
      <c r="R1753" s="232"/>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29"/>
      <c r="I1754" s="231"/>
      <c r="J1754" s="229"/>
      <c r="K1754" s="232"/>
      <c r="L1754" s="229"/>
      <c r="M1754" s="229"/>
      <c r="N1754" s="229"/>
      <c r="O1754" s="229"/>
      <c r="P1754" s="229"/>
      <c r="Q1754" s="232"/>
      <c r="R1754" s="232"/>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29"/>
      <c r="I1755" s="231"/>
      <c r="J1755" s="229"/>
      <c r="K1755" s="232"/>
      <c r="L1755" s="229"/>
      <c r="M1755" s="229"/>
      <c r="N1755" s="229"/>
      <c r="O1755" s="229"/>
      <c r="P1755" s="229"/>
      <c r="Q1755" s="232"/>
      <c r="R1755" s="232"/>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29"/>
      <c r="I1756" s="231"/>
      <c r="J1756" s="229"/>
      <c r="K1756" s="232"/>
      <c r="L1756" s="229"/>
      <c r="M1756" s="229"/>
      <c r="N1756" s="229"/>
      <c r="O1756" s="229"/>
      <c r="P1756" s="229"/>
      <c r="Q1756" s="232"/>
      <c r="R1756" s="232"/>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29"/>
      <c r="I1757" s="231"/>
      <c r="J1757" s="229"/>
      <c r="K1757" s="232"/>
      <c r="L1757" s="229"/>
      <c r="M1757" s="229"/>
      <c r="N1757" s="229"/>
      <c r="O1757" s="229"/>
      <c r="P1757" s="229"/>
      <c r="Q1757" s="232"/>
      <c r="R1757" s="232"/>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29"/>
      <c r="I1758" s="231"/>
      <c r="J1758" s="229"/>
      <c r="K1758" s="232"/>
      <c r="L1758" s="229"/>
      <c r="M1758" s="229"/>
      <c r="N1758" s="229"/>
      <c r="O1758" s="229"/>
      <c r="P1758" s="229"/>
      <c r="Q1758" s="232"/>
      <c r="R1758" s="232"/>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29"/>
      <c r="I1759" s="231"/>
      <c r="J1759" s="229"/>
      <c r="K1759" s="232"/>
      <c r="L1759" s="229"/>
      <c r="M1759" s="229"/>
      <c r="N1759" s="229"/>
      <c r="O1759" s="229"/>
      <c r="P1759" s="229"/>
      <c r="Q1759" s="232"/>
      <c r="R1759" s="232"/>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29"/>
      <c r="I1760" s="231"/>
      <c r="J1760" s="229"/>
      <c r="K1760" s="232"/>
      <c r="L1760" s="229"/>
      <c r="M1760" s="229"/>
      <c r="N1760" s="229"/>
      <c r="O1760" s="229"/>
      <c r="P1760" s="229"/>
      <c r="Q1760" s="232"/>
      <c r="R1760" s="232"/>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29"/>
      <c r="I1761" s="231"/>
      <c r="J1761" s="229"/>
      <c r="K1761" s="232"/>
      <c r="L1761" s="229"/>
      <c r="M1761" s="229"/>
      <c r="N1761" s="229"/>
      <c r="O1761" s="229"/>
      <c r="P1761" s="229"/>
      <c r="Q1761" s="232"/>
      <c r="R1761" s="232"/>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29"/>
      <c r="I1762" s="231"/>
      <c r="J1762" s="229"/>
      <c r="K1762" s="232"/>
      <c r="L1762" s="229"/>
      <c r="M1762" s="229"/>
      <c r="N1762" s="229"/>
      <c r="O1762" s="229"/>
      <c r="P1762" s="229"/>
      <c r="Q1762" s="232"/>
      <c r="R1762" s="232"/>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29"/>
      <c r="I1763" s="231"/>
      <c r="J1763" s="229"/>
      <c r="K1763" s="232"/>
      <c r="L1763" s="229"/>
      <c r="M1763" s="229"/>
      <c r="N1763" s="229"/>
      <c r="O1763" s="229"/>
      <c r="P1763" s="229"/>
      <c r="Q1763" s="232"/>
      <c r="R1763" s="232"/>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29"/>
      <c r="I1764" s="231"/>
      <c r="J1764" s="229"/>
      <c r="K1764" s="232"/>
      <c r="L1764" s="229"/>
      <c r="M1764" s="229"/>
      <c r="N1764" s="229"/>
      <c r="O1764" s="229"/>
      <c r="P1764" s="229"/>
      <c r="Q1764" s="232"/>
      <c r="R1764" s="232"/>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29"/>
      <c r="I1765" s="231"/>
      <c r="J1765" s="229"/>
      <c r="K1765" s="232"/>
      <c r="L1765" s="229"/>
      <c r="M1765" s="229"/>
      <c r="N1765" s="229"/>
      <c r="O1765" s="229"/>
      <c r="P1765" s="229"/>
      <c r="Q1765" s="232"/>
      <c r="R1765" s="232"/>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29"/>
      <c r="I1766" s="231"/>
      <c r="J1766" s="229"/>
      <c r="K1766" s="232"/>
      <c r="L1766" s="229"/>
      <c r="M1766" s="229"/>
      <c r="N1766" s="229"/>
      <c r="O1766" s="229"/>
      <c r="P1766" s="229"/>
      <c r="Q1766" s="232"/>
      <c r="R1766" s="232"/>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29"/>
      <c r="I1767" s="231"/>
      <c r="J1767" s="229"/>
      <c r="K1767" s="232"/>
      <c r="L1767" s="229"/>
      <c r="M1767" s="229"/>
      <c r="N1767" s="229"/>
      <c r="O1767" s="229"/>
      <c r="P1767" s="229"/>
      <c r="Q1767" s="232"/>
      <c r="R1767" s="232"/>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29"/>
      <c r="I1768" s="231"/>
      <c r="J1768" s="229"/>
      <c r="K1768" s="232"/>
      <c r="L1768" s="229"/>
      <c r="M1768" s="229"/>
      <c r="N1768" s="229"/>
      <c r="O1768" s="229"/>
      <c r="P1768" s="229"/>
      <c r="Q1768" s="232"/>
      <c r="R1768" s="232"/>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29"/>
      <c r="I1769" s="231"/>
      <c r="J1769" s="229"/>
      <c r="K1769" s="232"/>
      <c r="L1769" s="229"/>
      <c r="M1769" s="229"/>
      <c r="N1769" s="229"/>
      <c r="O1769" s="229"/>
      <c r="P1769" s="229"/>
      <c r="Q1769" s="232"/>
      <c r="R1769" s="232"/>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29"/>
      <c r="I1770" s="231"/>
      <c r="J1770" s="229"/>
      <c r="K1770" s="232"/>
      <c r="L1770" s="229"/>
      <c r="M1770" s="229"/>
      <c r="N1770" s="229"/>
      <c r="O1770" s="229"/>
      <c r="P1770" s="229"/>
      <c r="Q1770" s="232"/>
      <c r="R1770" s="232"/>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29"/>
      <c r="I1771" s="231"/>
      <c r="J1771" s="229"/>
      <c r="K1771" s="232"/>
      <c r="L1771" s="229"/>
      <c r="M1771" s="229"/>
      <c r="N1771" s="229"/>
      <c r="O1771" s="229"/>
      <c r="P1771" s="229"/>
      <c r="Q1771" s="232"/>
      <c r="R1771" s="232"/>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29"/>
      <c r="I1772" s="231"/>
      <c r="J1772" s="229"/>
      <c r="K1772" s="232"/>
      <c r="L1772" s="229"/>
      <c r="M1772" s="229"/>
      <c r="N1772" s="229"/>
      <c r="O1772" s="229"/>
      <c r="P1772" s="229"/>
      <c r="Q1772" s="232"/>
      <c r="R1772" s="232"/>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29"/>
      <c r="I1773" s="231"/>
      <c r="J1773" s="229"/>
      <c r="K1773" s="232"/>
      <c r="L1773" s="229"/>
      <c r="M1773" s="229"/>
      <c r="N1773" s="229"/>
      <c r="O1773" s="229"/>
      <c r="P1773" s="229"/>
      <c r="Q1773" s="232"/>
      <c r="R1773" s="232"/>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29"/>
      <c r="I1774" s="231"/>
      <c r="J1774" s="229"/>
      <c r="K1774" s="232"/>
      <c r="L1774" s="229"/>
      <c r="M1774" s="229"/>
      <c r="N1774" s="229"/>
      <c r="O1774" s="229"/>
      <c r="P1774" s="229"/>
      <c r="Q1774" s="232"/>
      <c r="R1774" s="232"/>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29"/>
      <c r="I1775" s="231"/>
      <c r="J1775" s="229"/>
      <c r="K1775" s="232"/>
      <c r="L1775" s="229"/>
      <c r="M1775" s="229"/>
      <c r="N1775" s="229"/>
      <c r="O1775" s="229"/>
      <c r="P1775" s="229"/>
      <c r="Q1775" s="232"/>
      <c r="R1775" s="232"/>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29"/>
      <c r="I1776" s="231"/>
      <c r="J1776" s="229"/>
      <c r="K1776" s="232"/>
      <c r="L1776" s="229"/>
      <c r="M1776" s="229"/>
      <c r="N1776" s="229"/>
      <c r="O1776" s="229"/>
      <c r="P1776" s="229"/>
      <c r="Q1776" s="232"/>
      <c r="R1776" s="232"/>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29"/>
      <c r="I1777" s="231"/>
      <c r="J1777" s="229"/>
      <c r="K1777" s="232"/>
      <c r="L1777" s="229"/>
      <c r="M1777" s="229"/>
      <c r="N1777" s="229"/>
      <c r="O1777" s="229"/>
      <c r="P1777" s="229"/>
      <c r="Q1777" s="232"/>
      <c r="R1777" s="232"/>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29"/>
      <c r="I1778" s="231"/>
      <c r="J1778" s="229"/>
      <c r="K1778" s="232"/>
      <c r="L1778" s="229"/>
      <c r="M1778" s="229"/>
      <c r="N1778" s="229"/>
      <c r="O1778" s="229"/>
      <c r="P1778" s="229"/>
      <c r="Q1778" s="232"/>
      <c r="R1778" s="232"/>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29"/>
      <c r="I1779" s="231"/>
      <c r="J1779" s="229"/>
      <c r="K1779" s="232"/>
      <c r="L1779" s="229"/>
      <c r="M1779" s="229"/>
      <c r="N1779" s="229"/>
      <c r="O1779" s="229"/>
      <c r="P1779" s="229"/>
      <c r="Q1779" s="232"/>
      <c r="R1779" s="232"/>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29"/>
      <c r="I1780" s="231"/>
      <c r="J1780" s="229"/>
      <c r="K1780" s="232"/>
      <c r="L1780" s="229"/>
      <c r="M1780" s="229"/>
      <c r="N1780" s="229"/>
      <c r="O1780" s="229"/>
      <c r="P1780" s="229"/>
      <c r="Q1780" s="232"/>
      <c r="R1780" s="232"/>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29"/>
      <c r="I1781" s="231"/>
      <c r="J1781" s="229"/>
      <c r="K1781" s="232"/>
      <c r="L1781" s="229"/>
      <c r="M1781" s="229"/>
      <c r="N1781" s="229"/>
      <c r="O1781" s="229"/>
      <c r="P1781" s="229"/>
      <c r="Q1781" s="232"/>
      <c r="R1781" s="232"/>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29"/>
      <c r="I1782" s="231"/>
      <c r="J1782" s="229"/>
      <c r="K1782" s="232"/>
      <c r="L1782" s="229"/>
      <c r="M1782" s="229"/>
      <c r="N1782" s="229"/>
      <c r="O1782" s="229"/>
      <c r="P1782" s="229"/>
      <c r="Q1782" s="232"/>
      <c r="R1782" s="232"/>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29"/>
      <c r="I1783" s="231"/>
      <c r="J1783" s="229"/>
      <c r="K1783" s="232"/>
      <c r="L1783" s="229"/>
      <c r="M1783" s="229"/>
      <c r="N1783" s="229"/>
      <c r="O1783" s="229"/>
      <c r="P1783" s="229"/>
      <c r="Q1783" s="232"/>
      <c r="R1783" s="232"/>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29"/>
      <c r="I1784" s="231"/>
      <c r="J1784" s="229"/>
      <c r="K1784" s="232"/>
      <c r="L1784" s="229"/>
      <c r="M1784" s="229"/>
      <c r="N1784" s="229"/>
      <c r="O1784" s="229"/>
      <c r="P1784" s="229"/>
      <c r="Q1784" s="232"/>
      <c r="R1784" s="232"/>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29"/>
      <c r="I1785" s="231"/>
      <c r="J1785" s="229"/>
      <c r="K1785" s="232"/>
      <c r="L1785" s="229"/>
      <c r="M1785" s="229"/>
      <c r="N1785" s="229"/>
      <c r="O1785" s="229"/>
      <c r="P1785" s="229"/>
      <c r="Q1785" s="232"/>
      <c r="R1785" s="232"/>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29"/>
      <c r="I1786" s="231"/>
      <c r="J1786" s="229"/>
      <c r="K1786" s="232"/>
      <c r="L1786" s="229"/>
      <c r="M1786" s="229"/>
      <c r="N1786" s="229"/>
      <c r="O1786" s="229"/>
      <c r="P1786" s="229"/>
      <c r="Q1786" s="232"/>
      <c r="R1786" s="232"/>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29"/>
      <c r="I1787" s="231"/>
      <c r="J1787" s="229"/>
      <c r="K1787" s="232"/>
      <c r="L1787" s="229"/>
      <c r="M1787" s="229"/>
      <c r="N1787" s="229"/>
      <c r="O1787" s="229"/>
      <c r="P1787" s="229"/>
      <c r="Q1787" s="232"/>
      <c r="R1787" s="232"/>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29"/>
      <c r="I1788" s="231"/>
      <c r="J1788" s="229"/>
      <c r="K1788" s="232"/>
      <c r="L1788" s="229"/>
      <c r="M1788" s="229"/>
      <c r="N1788" s="229"/>
      <c r="O1788" s="229"/>
      <c r="P1788" s="229"/>
      <c r="Q1788" s="232"/>
      <c r="R1788" s="232"/>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29"/>
      <c r="I1789" s="231"/>
      <c r="J1789" s="229"/>
      <c r="K1789" s="232"/>
      <c r="L1789" s="229"/>
      <c r="M1789" s="229"/>
      <c r="N1789" s="229"/>
      <c r="O1789" s="229"/>
      <c r="P1789" s="229"/>
      <c r="Q1789" s="232"/>
      <c r="R1789" s="232"/>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29"/>
      <c r="I1790" s="231"/>
      <c r="J1790" s="229"/>
      <c r="K1790" s="232"/>
      <c r="L1790" s="229"/>
      <c r="M1790" s="229"/>
      <c r="N1790" s="229"/>
      <c r="O1790" s="229"/>
      <c r="P1790" s="229"/>
      <c r="Q1790" s="232"/>
      <c r="R1790" s="232"/>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29"/>
      <c r="I1791" s="231"/>
      <c r="J1791" s="229"/>
      <c r="K1791" s="232"/>
      <c r="L1791" s="229"/>
      <c r="M1791" s="229"/>
      <c r="N1791" s="229"/>
      <c r="O1791" s="229"/>
      <c r="P1791" s="229"/>
      <c r="Q1791" s="232"/>
      <c r="R1791" s="232"/>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29"/>
      <c r="I1792" s="231"/>
      <c r="J1792" s="229"/>
      <c r="K1792" s="232"/>
      <c r="L1792" s="229"/>
      <c r="M1792" s="229"/>
      <c r="N1792" s="229"/>
      <c r="O1792" s="229"/>
      <c r="P1792" s="229"/>
      <c r="Q1792" s="232"/>
      <c r="R1792" s="232"/>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29"/>
      <c r="I1793" s="231"/>
      <c r="J1793" s="229"/>
      <c r="K1793" s="232"/>
      <c r="L1793" s="229"/>
      <c r="M1793" s="229"/>
      <c r="N1793" s="229"/>
      <c r="O1793" s="229"/>
      <c r="P1793" s="229"/>
      <c r="Q1793" s="232"/>
      <c r="R1793" s="232"/>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29"/>
      <c r="I1794" s="231"/>
      <c r="J1794" s="229"/>
      <c r="K1794" s="232"/>
      <c r="L1794" s="229"/>
      <c r="M1794" s="229"/>
      <c r="N1794" s="229"/>
      <c r="O1794" s="229"/>
      <c r="P1794" s="229"/>
      <c r="Q1794" s="232"/>
      <c r="R1794" s="232"/>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29"/>
      <c r="I1795" s="231"/>
      <c r="J1795" s="229"/>
      <c r="K1795" s="232"/>
      <c r="L1795" s="229"/>
      <c r="M1795" s="229"/>
      <c r="N1795" s="229"/>
      <c r="O1795" s="229"/>
      <c r="P1795" s="229"/>
      <c r="Q1795" s="232"/>
      <c r="R1795" s="232"/>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29"/>
      <c r="I1796" s="231"/>
      <c r="J1796" s="229"/>
      <c r="K1796" s="232"/>
      <c r="L1796" s="229"/>
      <c r="M1796" s="229"/>
      <c r="N1796" s="229"/>
      <c r="O1796" s="229"/>
      <c r="P1796" s="229"/>
      <c r="Q1796" s="232"/>
      <c r="R1796" s="232"/>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29"/>
      <c r="I1797" s="231"/>
      <c r="J1797" s="229"/>
      <c r="K1797" s="232"/>
      <c r="L1797" s="229"/>
      <c r="M1797" s="229"/>
      <c r="N1797" s="229"/>
      <c r="O1797" s="229"/>
      <c r="P1797" s="229"/>
      <c r="Q1797" s="232"/>
      <c r="R1797" s="232"/>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29"/>
      <c r="I1798" s="231"/>
      <c r="J1798" s="229"/>
      <c r="K1798" s="232"/>
      <c r="L1798" s="229"/>
      <c r="M1798" s="229"/>
      <c r="N1798" s="229"/>
      <c r="O1798" s="229"/>
      <c r="P1798" s="229"/>
      <c r="Q1798" s="232"/>
      <c r="R1798" s="232"/>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29"/>
      <c r="I1799" s="231"/>
      <c r="J1799" s="229"/>
      <c r="K1799" s="232"/>
      <c r="L1799" s="229"/>
      <c r="M1799" s="229"/>
      <c r="N1799" s="229"/>
      <c r="O1799" s="229"/>
      <c r="P1799" s="229"/>
      <c r="Q1799" s="232"/>
      <c r="R1799" s="232"/>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29"/>
      <c r="I1800" s="231"/>
      <c r="J1800" s="229"/>
      <c r="K1800" s="232"/>
      <c r="L1800" s="229"/>
      <c r="M1800" s="229"/>
      <c r="N1800" s="229"/>
      <c r="O1800" s="229"/>
      <c r="P1800" s="229"/>
      <c r="Q1800" s="232"/>
      <c r="R1800" s="232"/>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29"/>
      <c r="I1801" s="231"/>
      <c r="J1801" s="229"/>
      <c r="K1801" s="232"/>
      <c r="L1801" s="229"/>
      <c r="M1801" s="229"/>
      <c r="N1801" s="229"/>
      <c r="O1801" s="229"/>
      <c r="P1801" s="229"/>
      <c r="Q1801" s="232"/>
      <c r="R1801" s="232"/>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29"/>
      <c r="I1802" s="231"/>
      <c r="J1802" s="229"/>
      <c r="K1802" s="232"/>
      <c r="L1802" s="229"/>
      <c r="M1802" s="229"/>
      <c r="N1802" s="229"/>
      <c r="O1802" s="229"/>
      <c r="P1802" s="229"/>
      <c r="Q1802" s="232"/>
      <c r="R1802" s="232"/>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29"/>
      <c r="I1803" s="231"/>
      <c r="J1803" s="229"/>
      <c r="K1803" s="232"/>
      <c r="L1803" s="229"/>
      <c r="M1803" s="229"/>
      <c r="N1803" s="229"/>
      <c r="O1803" s="229"/>
      <c r="P1803" s="229"/>
      <c r="Q1803" s="232"/>
      <c r="R1803" s="232"/>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29"/>
      <c r="I1804" s="231"/>
      <c r="J1804" s="229"/>
      <c r="K1804" s="232"/>
      <c r="L1804" s="229"/>
      <c r="M1804" s="229"/>
      <c r="N1804" s="229"/>
      <c r="O1804" s="229"/>
      <c r="P1804" s="229"/>
      <c r="Q1804" s="232"/>
      <c r="R1804" s="232"/>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29"/>
      <c r="I1805" s="231"/>
      <c r="J1805" s="229"/>
      <c r="K1805" s="232"/>
      <c r="L1805" s="229"/>
      <c r="M1805" s="229"/>
      <c r="N1805" s="229"/>
      <c r="O1805" s="229"/>
      <c r="P1805" s="229"/>
      <c r="Q1805" s="232"/>
      <c r="R1805" s="232"/>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29"/>
      <c r="I1806" s="231"/>
      <c r="J1806" s="229"/>
      <c r="K1806" s="232"/>
      <c r="L1806" s="229"/>
      <c r="M1806" s="229"/>
      <c r="N1806" s="229"/>
      <c r="O1806" s="229"/>
      <c r="P1806" s="229"/>
      <c r="Q1806" s="232"/>
      <c r="R1806" s="232"/>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29"/>
      <c r="I1807" s="231"/>
      <c r="J1807" s="229"/>
      <c r="K1807" s="232"/>
      <c r="L1807" s="229"/>
      <c r="M1807" s="229"/>
      <c r="N1807" s="229"/>
      <c r="O1807" s="229"/>
      <c r="P1807" s="229"/>
      <c r="Q1807" s="232"/>
      <c r="R1807" s="232"/>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29"/>
      <c r="I1808" s="231"/>
      <c r="J1808" s="229"/>
      <c r="K1808" s="232"/>
      <c r="L1808" s="229"/>
      <c r="M1808" s="229"/>
      <c r="N1808" s="229"/>
      <c r="O1808" s="229"/>
      <c r="P1808" s="229"/>
      <c r="Q1808" s="232"/>
      <c r="R1808" s="232"/>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29"/>
      <c r="I1809" s="231"/>
      <c r="J1809" s="229"/>
      <c r="K1809" s="232"/>
      <c r="L1809" s="229"/>
      <c r="M1809" s="229"/>
      <c r="N1809" s="229"/>
      <c r="O1809" s="229"/>
      <c r="P1809" s="229"/>
      <c r="Q1809" s="232"/>
      <c r="R1809" s="232"/>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29"/>
      <c r="I1810" s="231"/>
      <c r="J1810" s="229"/>
      <c r="K1810" s="232"/>
      <c r="L1810" s="229"/>
      <c r="M1810" s="229"/>
      <c r="N1810" s="229"/>
      <c r="O1810" s="229"/>
      <c r="P1810" s="229"/>
      <c r="Q1810" s="232"/>
      <c r="R1810" s="232"/>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29"/>
      <c r="I1811" s="231"/>
      <c r="J1811" s="229"/>
      <c r="K1811" s="232"/>
      <c r="L1811" s="229"/>
      <c r="M1811" s="229"/>
      <c r="N1811" s="229"/>
      <c r="O1811" s="229"/>
      <c r="P1811" s="229"/>
      <c r="Q1811" s="232"/>
      <c r="R1811" s="232"/>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29"/>
      <c r="I1812" s="231"/>
      <c r="J1812" s="229"/>
      <c r="K1812" s="232"/>
      <c r="L1812" s="229"/>
      <c r="M1812" s="229"/>
      <c r="N1812" s="229"/>
      <c r="O1812" s="229"/>
      <c r="P1812" s="229"/>
      <c r="Q1812" s="232"/>
      <c r="R1812" s="232"/>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29"/>
      <c r="I1813" s="231"/>
      <c r="J1813" s="229"/>
      <c r="K1813" s="232"/>
      <c r="L1813" s="229"/>
      <c r="M1813" s="229"/>
      <c r="N1813" s="229"/>
      <c r="O1813" s="229"/>
      <c r="P1813" s="229"/>
      <c r="Q1813" s="232"/>
      <c r="R1813" s="232"/>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29"/>
      <c r="I1814" s="231"/>
      <c r="J1814" s="229"/>
      <c r="K1814" s="232"/>
      <c r="L1814" s="229"/>
      <c r="M1814" s="229"/>
      <c r="N1814" s="229"/>
      <c r="O1814" s="229"/>
      <c r="P1814" s="229"/>
      <c r="Q1814" s="232"/>
      <c r="R1814" s="232"/>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29"/>
      <c r="I1815" s="231"/>
      <c r="J1815" s="229"/>
      <c r="K1815" s="232"/>
      <c r="L1815" s="229"/>
      <c r="M1815" s="229"/>
      <c r="N1815" s="229"/>
      <c r="O1815" s="229"/>
      <c r="P1815" s="229"/>
      <c r="Q1815" s="232"/>
      <c r="R1815" s="232"/>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29"/>
      <c r="I1816" s="231"/>
      <c r="J1816" s="229"/>
      <c r="K1816" s="232"/>
      <c r="L1816" s="229"/>
      <c r="M1816" s="229"/>
      <c r="N1816" s="229"/>
      <c r="O1816" s="229"/>
      <c r="P1816" s="229"/>
      <c r="Q1816" s="232"/>
      <c r="R1816" s="232"/>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29"/>
      <c r="I1817" s="231"/>
      <c r="J1817" s="229"/>
      <c r="K1817" s="232"/>
      <c r="L1817" s="229"/>
      <c r="M1817" s="229"/>
      <c r="N1817" s="229"/>
      <c r="O1817" s="229"/>
      <c r="P1817" s="229"/>
      <c r="Q1817" s="232"/>
      <c r="R1817" s="232"/>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29"/>
      <c r="I1818" s="231"/>
      <c r="J1818" s="229"/>
      <c r="K1818" s="232"/>
      <c r="L1818" s="229"/>
      <c r="M1818" s="229"/>
      <c r="N1818" s="229"/>
      <c r="O1818" s="229"/>
      <c r="P1818" s="229"/>
      <c r="Q1818" s="232"/>
      <c r="R1818" s="232"/>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29"/>
      <c r="I1819" s="231"/>
      <c r="J1819" s="229"/>
      <c r="K1819" s="232"/>
      <c r="L1819" s="229"/>
      <c r="M1819" s="229"/>
      <c r="N1819" s="229"/>
      <c r="O1819" s="229"/>
      <c r="P1819" s="229"/>
      <c r="Q1819" s="232"/>
      <c r="R1819" s="232"/>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29"/>
      <c r="I1820" s="231"/>
      <c r="J1820" s="229"/>
      <c r="K1820" s="232"/>
      <c r="L1820" s="229"/>
      <c r="M1820" s="229"/>
      <c r="N1820" s="229"/>
      <c r="O1820" s="229"/>
      <c r="P1820" s="229"/>
      <c r="Q1820" s="232"/>
      <c r="R1820" s="232"/>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29"/>
      <c r="I1821" s="231"/>
      <c r="J1821" s="229"/>
      <c r="K1821" s="232"/>
      <c r="L1821" s="229"/>
      <c r="M1821" s="229"/>
      <c r="N1821" s="229"/>
      <c r="O1821" s="229"/>
      <c r="P1821" s="229"/>
      <c r="Q1821" s="232"/>
      <c r="R1821" s="232"/>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29"/>
      <c r="I1822" s="231"/>
      <c r="J1822" s="229"/>
      <c r="K1822" s="232"/>
      <c r="L1822" s="229"/>
      <c r="M1822" s="229"/>
      <c r="N1822" s="229"/>
      <c r="O1822" s="229"/>
      <c r="P1822" s="229"/>
      <c r="Q1822" s="232"/>
      <c r="R1822" s="232"/>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29"/>
      <c r="I1823" s="231"/>
      <c r="J1823" s="229"/>
      <c r="K1823" s="232"/>
      <c r="L1823" s="229"/>
      <c r="M1823" s="229"/>
      <c r="N1823" s="229"/>
      <c r="O1823" s="229"/>
      <c r="P1823" s="229"/>
      <c r="Q1823" s="232"/>
      <c r="R1823" s="232"/>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29"/>
      <c r="I1824" s="231"/>
      <c r="J1824" s="229"/>
      <c r="K1824" s="232"/>
      <c r="L1824" s="229"/>
      <c r="M1824" s="229"/>
      <c r="N1824" s="229"/>
      <c r="O1824" s="229"/>
      <c r="P1824" s="229"/>
      <c r="Q1824" s="232"/>
      <c r="R1824" s="232"/>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29"/>
      <c r="I1825" s="231"/>
      <c r="J1825" s="229"/>
      <c r="K1825" s="232"/>
      <c r="L1825" s="229"/>
      <c r="M1825" s="229"/>
      <c r="N1825" s="229"/>
      <c r="O1825" s="229"/>
      <c r="P1825" s="229"/>
      <c r="Q1825" s="232"/>
      <c r="R1825" s="232"/>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29"/>
      <c r="I1826" s="231"/>
      <c r="J1826" s="229"/>
      <c r="K1826" s="232"/>
      <c r="L1826" s="229"/>
      <c r="M1826" s="229"/>
      <c r="N1826" s="229"/>
      <c r="O1826" s="229"/>
      <c r="P1826" s="229"/>
      <c r="Q1826" s="232"/>
      <c r="R1826" s="232"/>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29"/>
      <c r="I1827" s="231"/>
      <c r="J1827" s="229"/>
      <c r="K1827" s="232"/>
      <c r="L1827" s="229"/>
      <c r="M1827" s="229"/>
      <c r="N1827" s="229"/>
      <c r="O1827" s="229"/>
      <c r="P1827" s="229"/>
      <c r="Q1827" s="232"/>
      <c r="R1827" s="232"/>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29"/>
      <c r="I1828" s="231"/>
      <c r="J1828" s="229"/>
      <c r="K1828" s="232"/>
      <c r="L1828" s="229"/>
      <c r="M1828" s="229"/>
      <c r="N1828" s="229"/>
      <c r="O1828" s="229"/>
      <c r="P1828" s="229"/>
      <c r="Q1828" s="232"/>
      <c r="R1828" s="232"/>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29"/>
      <c r="I1829" s="231"/>
      <c r="J1829" s="229"/>
      <c r="K1829" s="232"/>
      <c r="L1829" s="229"/>
      <c r="M1829" s="229"/>
      <c r="N1829" s="229"/>
      <c r="O1829" s="229"/>
      <c r="P1829" s="229"/>
      <c r="Q1829" s="232"/>
      <c r="R1829" s="232"/>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29"/>
      <c r="I1830" s="231"/>
      <c r="J1830" s="229"/>
      <c r="K1830" s="232"/>
      <c r="L1830" s="229"/>
      <c r="M1830" s="229"/>
      <c r="N1830" s="229"/>
      <c r="O1830" s="229"/>
      <c r="P1830" s="229"/>
      <c r="Q1830" s="232"/>
      <c r="R1830" s="232"/>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29"/>
      <c r="I1831" s="231"/>
      <c r="J1831" s="229"/>
      <c r="K1831" s="232"/>
      <c r="L1831" s="229"/>
      <c r="M1831" s="229"/>
      <c r="N1831" s="229"/>
      <c r="O1831" s="229"/>
      <c r="P1831" s="229"/>
      <c r="Q1831" s="232"/>
      <c r="R1831" s="232"/>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29"/>
      <c r="I1832" s="231"/>
      <c r="J1832" s="229"/>
      <c r="K1832" s="232"/>
      <c r="L1832" s="229"/>
      <c r="M1832" s="229"/>
      <c r="N1832" s="229"/>
      <c r="O1832" s="229"/>
      <c r="P1832" s="229"/>
      <c r="Q1832" s="232"/>
      <c r="R1832" s="232"/>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29"/>
      <c r="I1833" s="231"/>
      <c r="J1833" s="229"/>
      <c r="K1833" s="232"/>
      <c r="L1833" s="229"/>
      <c r="M1833" s="229"/>
      <c r="N1833" s="229"/>
      <c r="O1833" s="229"/>
      <c r="P1833" s="229"/>
      <c r="Q1833" s="232"/>
      <c r="R1833" s="232"/>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29"/>
      <c r="I1834" s="231"/>
      <c r="J1834" s="229"/>
      <c r="K1834" s="232"/>
      <c r="L1834" s="229"/>
      <c r="M1834" s="229"/>
      <c r="N1834" s="229"/>
      <c r="O1834" s="229"/>
      <c r="P1834" s="229"/>
      <c r="Q1834" s="232"/>
      <c r="R1834" s="232"/>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29"/>
      <c r="I1835" s="231"/>
      <c r="J1835" s="229"/>
      <c r="K1835" s="232"/>
      <c r="L1835" s="229"/>
      <c r="M1835" s="229"/>
      <c r="N1835" s="229"/>
      <c r="O1835" s="229"/>
      <c r="P1835" s="229"/>
      <c r="Q1835" s="232"/>
      <c r="R1835" s="232"/>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29"/>
      <c r="I1836" s="231"/>
      <c r="J1836" s="229"/>
      <c r="K1836" s="232"/>
      <c r="L1836" s="229"/>
      <c r="M1836" s="229"/>
      <c r="N1836" s="229"/>
      <c r="O1836" s="229"/>
      <c r="P1836" s="229"/>
      <c r="Q1836" s="232"/>
      <c r="R1836" s="232"/>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29"/>
      <c r="I1837" s="231"/>
      <c r="J1837" s="229"/>
      <c r="K1837" s="232"/>
      <c r="L1837" s="229"/>
      <c r="M1837" s="229"/>
      <c r="N1837" s="229"/>
      <c r="O1837" s="229"/>
      <c r="P1837" s="229"/>
      <c r="Q1837" s="232"/>
      <c r="R1837" s="232"/>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29"/>
      <c r="I1838" s="231"/>
      <c r="J1838" s="229"/>
      <c r="K1838" s="232"/>
      <c r="L1838" s="229"/>
      <c r="M1838" s="229"/>
      <c r="N1838" s="229"/>
      <c r="O1838" s="229"/>
      <c r="P1838" s="229"/>
      <c r="Q1838" s="232"/>
      <c r="R1838" s="232"/>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29"/>
      <c r="I1839" s="231"/>
      <c r="J1839" s="229"/>
      <c r="K1839" s="232"/>
      <c r="L1839" s="229"/>
      <c r="M1839" s="229"/>
      <c r="N1839" s="229"/>
      <c r="O1839" s="229"/>
      <c r="P1839" s="229"/>
      <c r="Q1839" s="232"/>
      <c r="R1839" s="232"/>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29"/>
      <c r="I1840" s="231"/>
      <c r="J1840" s="229"/>
      <c r="K1840" s="232"/>
      <c r="L1840" s="229"/>
      <c r="M1840" s="229"/>
      <c r="N1840" s="229"/>
      <c r="O1840" s="229"/>
      <c r="P1840" s="229"/>
      <c r="Q1840" s="232"/>
      <c r="R1840" s="232"/>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29"/>
      <c r="I1841" s="231"/>
      <c r="J1841" s="229"/>
      <c r="K1841" s="232"/>
      <c r="L1841" s="229"/>
      <c r="M1841" s="229"/>
      <c r="N1841" s="229"/>
      <c r="O1841" s="229"/>
      <c r="P1841" s="229"/>
      <c r="Q1841" s="232"/>
      <c r="R1841" s="232"/>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29"/>
      <c r="I1842" s="231"/>
      <c r="J1842" s="229"/>
      <c r="K1842" s="232"/>
      <c r="L1842" s="229"/>
      <c r="M1842" s="229"/>
      <c r="N1842" s="229"/>
      <c r="O1842" s="229"/>
      <c r="P1842" s="229"/>
      <c r="Q1842" s="232"/>
      <c r="R1842" s="232"/>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29"/>
      <c r="I1843" s="231"/>
      <c r="J1843" s="229"/>
      <c r="K1843" s="232"/>
      <c r="L1843" s="229"/>
      <c r="M1843" s="229"/>
      <c r="N1843" s="229"/>
      <c r="O1843" s="229"/>
      <c r="P1843" s="229"/>
      <c r="Q1843" s="232"/>
      <c r="R1843" s="232"/>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29"/>
      <c r="I1844" s="231"/>
      <c r="J1844" s="229"/>
      <c r="K1844" s="232"/>
      <c r="L1844" s="229"/>
      <c r="M1844" s="229"/>
      <c r="N1844" s="229"/>
      <c r="O1844" s="229"/>
      <c r="P1844" s="229"/>
      <c r="Q1844" s="232"/>
      <c r="R1844" s="232"/>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29"/>
      <c r="I1845" s="231"/>
      <c r="J1845" s="229"/>
      <c r="K1845" s="232"/>
      <c r="L1845" s="229"/>
      <c r="M1845" s="229"/>
      <c r="N1845" s="229"/>
      <c r="O1845" s="229"/>
      <c r="P1845" s="229"/>
      <c r="Q1845" s="232"/>
      <c r="R1845" s="232"/>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29"/>
      <c r="I1846" s="231"/>
      <c r="J1846" s="229"/>
      <c r="K1846" s="232"/>
      <c r="L1846" s="229"/>
      <c r="M1846" s="229"/>
      <c r="N1846" s="229"/>
      <c r="O1846" s="229"/>
      <c r="P1846" s="229"/>
      <c r="Q1846" s="232"/>
      <c r="R1846" s="232"/>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29"/>
      <c r="I1847" s="231"/>
      <c r="J1847" s="229"/>
      <c r="K1847" s="232"/>
      <c r="L1847" s="229"/>
      <c r="M1847" s="229"/>
      <c r="N1847" s="229"/>
      <c r="O1847" s="229"/>
      <c r="P1847" s="229"/>
      <c r="Q1847" s="232"/>
      <c r="R1847" s="232"/>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29"/>
      <c r="I1848" s="231"/>
      <c r="J1848" s="229"/>
      <c r="K1848" s="232"/>
      <c r="L1848" s="229"/>
      <c r="M1848" s="229"/>
      <c r="N1848" s="229"/>
      <c r="O1848" s="229"/>
      <c r="P1848" s="229"/>
      <c r="Q1848" s="232"/>
      <c r="R1848" s="232"/>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29"/>
      <c r="I1849" s="231"/>
      <c r="J1849" s="229"/>
      <c r="K1849" s="232"/>
      <c r="L1849" s="229"/>
      <c r="M1849" s="229"/>
      <c r="N1849" s="229"/>
      <c r="O1849" s="229"/>
      <c r="P1849" s="229"/>
      <c r="Q1849" s="232"/>
      <c r="R1849" s="232"/>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29"/>
      <c r="I1850" s="231"/>
      <c r="J1850" s="229"/>
      <c r="K1850" s="232"/>
      <c r="L1850" s="229"/>
      <c r="M1850" s="229"/>
      <c r="N1850" s="229"/>
      <c r="O1850" s="229"/>
      <c r="P1850" s="229"/>
      <c r="Q1850" s="232"/>
      <c r="R1850" s="232"/>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29"/>
      <c r="I1851" s="231"/>
      <c r="J1851" s="229"/>
      <c r="K1851" s="232"/>
      <c r="L1851" s="229"/>
      <c r="M1851" s="229"/>
      <c r="N1851" s="229"/>
      <c r="O1851" s="229"/>
      <c r="P1851" s="229"/>
      <c r="Q1851" s="232"/>
      <c r="R1851" s="232"/>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29"/>
      <c r="I1852" s="231"/>
      <c r="J1852" s="229"/>
      <c r="K1852" s="232"/>
      <c r="L1852" s="229"/>
      <c r="M1852" s="229"/>
      <c r="N1852" s="229"/>
      <c r="O1852" s="229"/>
      <c r="P1852" s="229"/>
      <c r="Q1852" s="232"/>
      <c r="R1852" s="232"/>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29"/>
      <c r="I1853" s="231"/>
      <c r="J1853" s="229"/>
      <c r="K1853" s="232"/>
      <c r="L1853" s="229"/>
      <c r="M1853" s="229"/>
      <c r="N1853" s="229"/>
      <c r="O1853" s="229"/>
      <c r="P1853" s="229"/>
      <c r="Q1853" s="232"/>
      <c r="R1853" s="232"/>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29"/>
      <c r="I1854" s="231"/>
      <c r="J1854" s="229"/>
      <c r="K1854" s="232"/>
      <c r="L1854" s="229"/>
      <c r="M1854" s="229"/>
      <c r="N1854" s="229"/>
      <c r="O1854" s="229"/>
      <c r="P1854" s="229"/>
      <c r="Q1854" s="232"/>
      <c r="R1854" s="232"/>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29"/>
      <c r="I1855" s="231"/>
      <c r="J1855" s="229"/>
      <c r="K1855" s="232"/>
      <c r="L1855" s="229"/>
      <c r="M1855" s="229"/>
      <c r="N1855" s="229"/>
      <c r="O1855" s="229"/>
      <c r="P1855" s="229"/>
      <c r="Q1855" s="232"/>
      <c r="R1855" s="232"/>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29"/>
      <c r="I1856" s="231"/>
      <c r="J1856" s="229"/>
      <c r="K1856" s="232"/>
      <c r="L1856" s="229"/>
      <c r="M1856" s="229"/>
      <c r="N1856" s="229"/>
      <c r="O1856" s="229"/>
      <c r="P1856" s="229"/>
      <c r="Q1856" s="232"/>
      <c r="R1856" s="232"/>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29"/>
      <c r="I1857" s="231"/>
      <c r="J1857" s="229"/>
      <c r="K1857" s="232"/>
      <c r="L1857" s="229"/>
      <c r="M1857" s="229"/>
      <c r="N1857" s="229"/>
      <c r="O1857" s="229"/>
      <c r="P1857" s="229"/>
      <c r="Q1857" s="232"/>
      <c r="R1857" s="232"/>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29"/>
      <c r="I1858" s="231"/>
      <c r="J1858" s="229"/>
      <c r="K1858" s="232"/>
      <c r="L1858" s="229"/>
      <c r="M1858" s="229"/>
      <c r="N1858" s="229"/>
      <c r="O1858" s="229"/>
      <c r="P1858" s="229"/>
      <c r="Q1858" s="232"/>
      <c r="R1858" s="232"/>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29"/>
      <c r="I1859" s="231"/>
      <c r="J1859" s="229"/>
      <c r="K1859" s="232"/>
      <c r="L1859" s="229"/>
      <c r="M1859" s="229"/>
      <c r="N1859" s="229"/>
      <c r="O1859" s="229"/>
      <c r="P1859" s="229"/>
      <c r="Q1859" s="232"/>
      <c r="R1859" s="232"/>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29"/>
      <c r="I1860" s="231"/>
      <c r="J1860" s="229"/>
      <c r="K1860" s="232"/>
      <c r="L1860" s="229"/>
      <c r="M1860" s="229"/>
      <c r="N1860" s="229"/>
      <c r="O1860" s="229"/>
      <c r="P1860" s="229"/>
      <c r="Q1860" s="232"/>
      <c r="R1860" s="232"/>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29"/>
      <c r="I1861" s="231"/>
      <c r="J1861" s="229"/>
      <c r="K1861" s="232"/>
      <c r="L1861" s="229"/>
      <c r="M1861" s="229"/>
      <c r="N1861" s="229"/>
      <c r="O1861" s="229"/>
      <c r="P1861" s="229"/>
      <c r="Q1861" s="232"/>
      <c r="R1861" s="232"/>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29"/>
      <c r="I1862" s="231"/>
      <c r="J1862" s="229"/>
      <c r="K1862" s="232"/>
      <c r="L1862" s="229"/>
      <c r="M1862" s="229"/>
      <c r="N1862" s="229"/>
      <c r="O1862" s="229"/>
      <c r="P1862" s="229"/>
      <c r="Q1862" s="232"/>
      <c r="R1862" s="232"/>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29"/>
      <c r="I1863" s="231"/>
      <c r="J1863" s="229"/>
      <c r="K1863" s="232"/>
      <c r="L1863" s="229"/>
      <c r="M1863" s="229"/>
      <c r="N1863" s="229"/>
      <c r="O1863" s="229"/>
      <c r="P1863" s="229"/>
      <c r="Q1863" s="232"/>
      <c r="R1863" s="232"/>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29"/>
      <c r="I1864" s="231"/>
      <c r="J1864" s="229"/>
      <c r="K1864" s="232"/>
      <c r="L1864" s="229"/>
      <c r="M1864" s="229"/>
      <c r="N1864" s="229"/>
      <c r="O1864" s="229"/>
      <c r="P1864" s="229"/>
      <c r="Q1864" s="232"/>
      <c r="R1864" s="232"/>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29"/>
      <c r="I1865" s="231"/>
      <c r="J1865" s="229"/>
      <c r="K1865" s="232"/>
      <c r="L1865" s="229"/>
      <c r="M1865" s="229"/>
      <c r="N1865" s="229"/>
      <c r="O1865" s="229"/>
      <c r="P1865" s="229"/>
      <c r="Q1865" s="232"/>
      <c r="R1865" s="232"/>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29"/>
      <c r="I1866" s="231"/>
      <c r="J1866" s="229"/>
      <c r="K1866" s="232"/>
      <c r="L1866" s="229"/>
      <c r="M1866" s="229"/>
      <c r="N1866" s="229"/>
      <c r="O1866" s="229"/>
      <c r="P1866" s="229"/>
      <c r="Q1866" s="232"/>
      <c r="R1866" s="232"/>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29"/>
      <c r="I1867" s="231"/>
      <c r="J1867" s="229"/>
      <c r="K1867" s="232"/>
      <c r="L1867" s="229"/>
      <c r="M1867" s="229"/>
      <c r="N1867" s="229"/>
      <c r="O1867" s="229"/>
      <c r="P1867" s="229"/>
      <c r="Q1867" s="232"/>
      <c r="R1867" s="232"/>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29"/>
      <c r="I1868" s="231"/>
      <c r="J1868" s="229"/>
      <c r="K1868" s="232"/>
      <c r="L1868" s="229"/>
      <c r="M1868" s="229"/>
      <c r="N1868" s="229"/>
      <c r="O1868" s="229"/>
      <c r="P1868" s="229"/>
      <c r="Q1868" s="232"/>
      <c r="R1868" s="232"/>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29"/>
      <c r="I1869" s="231"/>
      <c r="J1869" s="229"/>
      <c r="K1869" s="232"/>
      <c r="L1869" s="229"/>
      <c r="M1869" s="229"/>
      <c r="N1869" s="229"/>
      <c r="O1869" s="229"/>
      <c r="P1869" s="229"/>
      <c r="Q1869" s="232"/>
      <c r="R1869" s="232"/>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29"/>
      <c r="I1870" s="231"/>
      <c r="J1870" s="229"/>
      <c r="K1870" s="232"/>
      <c r="L1870" s="229"/>
      <c r="M1870" s="229"/>
      <c r="N1870" s="229"/>
      <c r="O1870" s="229"/>
      <c r="P1870" s="229"/>
      <c r="Q1870" s="232"/>
      <c r="R1870" s="232"/>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29"/>
      <c r="I1871" s="231"/>
      <c r="J1871" s="229"/>
      <c r="K1871" s="232"/>
      <c r="L1871" s="229"/>
      <c r="M1871" s="229"/>
      <c r="N1871" s="229"/>
      <c r="O1871" s="229"/>
      <c r="P1871" s="229"/>
      <c r="Q1871" s="232"/>
      <c r="R1871" s="232"/>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29"/>
      <c r="I1872" s="231"/>
      <c r="J1872" s="229"/>
      <c r="K1872" s="232"/>
      <c r="L1872" s="229"/>
      <c r="M1872" s="229"/>
      <c r="N1872" s="229"/>
      <c r="O1872" s="229"/>
      <c r="P1872" s="229"/>
      <c r="Q1872" s="232"/>
      <c r="R1872" s="232"/>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29"/>
      <c r="I1873" s="231"/>
      <c r="J1873" s="229"/>
      <c r="K1873" s="232"/>
      <c r="L1873" s="229"/>
      <c r="M1873" s="229"/>
      <c r="N1873" s="229"/>
      <c r="O1873" s="229"/>
      <c r="P1873" s="229"/>
      <c r="Q1873" s="232"/>
      <c r="R1873" s="232"/>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29"/>
      <c r="I1874" s="231"/>
      <c r="J1874" s="229"/>
      <c r="K1874" s="232"/>
      <c r="L1874" s="229"/>
      <c r="M1874" s="229"/>
      <c r="N1874" s="229"/>
      <c r="O1874" s="229"/>
      <c r="P1874" s="229"/>
      <c r="Q1874" s="232"/>
      <c r="R1874" s="232"/>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29"/>
      <c r="I1875" s="231"/>
      <c r="J1875" s="229"/>
      <c r="K1875" s="232"/>
      <c r="L1875" s="229"/>
      <c r="M1875" s="229"/>
      <c r="N1875" s="229"/>
      <c r="O1875" s="229"/>
      <c r="P1875" s="229"/>
      <c r="Q1875" s="232"/>
      <c r="R1875" s="232"/>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29"/>
      <c r="I1876" s="231"/>
      <c r="J1876" s="229"/>
      <c r="K1876" s="232"/>
      <c r="L1876" s="229"/>
      <c r="M1876" s="229"/>
      <c r="N1876" s="229"/>
      <c r="O1876" s="229"/>
      <c r="P1876" s="229"/>
      <c r="Q1876" s="232"/>
      <c r="R1876" s="232"/>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29"/>
      <c r="I1877" s="231"/>
      <c r="J1877" s="229"/>
      <c r="K1877" s="232"/>
      <c r="L1877" s="229"/>
      <c r="M1877" s="229"/>
      <c r="N1877" s="229"/>
      <c r="O1877" s="229"/>
      <c r="P1877" s="229"/>
      <c r="Q1877" s="232"/>
      <c r="R1877" s="232"/>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29"/>
      <c r="I1878" s="231"/>
      <c r="J1878" s="229"/>
      <c r="K1878" s="232"/>
      <c r="L1878" s="229"/>
      <c r="M1878" s="229"/>
      <c r="N1878" s="229"/>
      <c r="O1878" s="229"/>
      <c r="P1878" s="229"/>
      <c r="Q1878" s="232"/>
      <c r="R1878" s="232"/>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29"/>
      <c r="I1879" s="231"/>
      <c r="J1879" s="229"/>
      <c r="K1879" s="232"/>
      <c r="L1879" s="229"/>
      <c r="M1879" s="229"/>
      <c r="N1879" s="229"/>
      <c r="O1879" s="229"/>
      <c r="P1879" s="229"/>
      <c r="Q1879" s="232"/>
      <c r="R1879" s="232"/>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29"/>
      <c r="I1880" s="231"/>
      <c r="J1880" s="229"/>
      <c r="K1880" s="232"/>
      <c r="L1880" s="229"/>
      <c r="M1880" s="229"/>
      <c r="N1880" s="229"/>
      <c r="O1880" s="229"/>
      <c r="P1880" s="229"/>
      <c r="Q1880" s="232"/>
      <c r="R1880" s="232"/>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29"/>
      <c r="I1881" s="231"/>
      <c r="J1881" s="229"/>
      <c r="K1881" s="232"/>
      <c r="L1881" s="229"/>
      <c r="M1881" s="229"/>
      <c r="N1881" s="229"/>
      <c r="O1881" s="229"/>
      <c r="P1881" s="229"/>
      <c r="Q1881" s="232"/>
      <c r="R1881" s="232"/>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29"/>
      <c r="I1882" s="231"/>
      <c r="J1882" s="229"/>
      <c r="K1882" s="232"/>
      <c r="L1882" s="229"/>
      <c r="M1882" s="229"/>
      <c r="N1882" s="229"/>
      <c r="O1882" s="229"/>
      <c r="P1882" s="229"/>
      <c r="Q1882" s="232"/>
      <c r="R1882" s="232"/>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29"/>
      <c r="I1883" s="231"/>
      <c r="J1883" s="229"/>
      <c r="K1883" s="232"/>
      <c r="L1883" s="229"/>
      <c r="M1883" s="229"/>
      <c r="N1883" s="229"/>
      <c r="O1883" s="229"/>
      <c r="P1883" s="229"/>
      <c r="Q1883" s="232"/>
      <c r="R1883" s="232"/>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29"/>
      <c r="I1884" s="231"/>
      <c r="J1884" s="229"/>
      <c r="K1884" s="232"/>
      <c r="L1884" s="229"/>
      <c r="M1884" s="229"/>
      <c r="N1884" s="229"/>
      <c r="O1884" s="229"/>
      <c r="P1884" s="229"/>
      <c r="Q1884" s="232"/>
      <c r="R1884" s="232"/>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29"/>
      <c r="I1885" s="231"/>
      <c r="J1885" s="229"/>
      <c r="K1885" s="232"/>
      <c r="L1885" s="229"/>
      <c r="M1885" s="229"/>
      <c r="N1885" s="229"/>
      <c r="O1885" s="229"/>
      <c r="P1885" s="229"/>
      <c r="Q1885" s="232"/>
      <c r="R1885" s="232"/>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29"/>
      <c r="I1886" s="231"/>
      <c r="J1886" s="229"/>
      <c r="K1886" s="232"/>
      <c r="L1886" s="229"/>
      <c r="M1886" s="229"/>
      <c r="N1886" s="229"/>
      <c r="O1886" s="229"/>
      <c r="P1886" s="229"/>
      <c r="Q1886" s="232"/>
      <c r="R1886" s="232"/>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29"/>
      <c r="I1887" s="231"/>
      <c r="J1887" s="229"/>
      <c r="K1887" s="232"/>
      <c r="L1887" s="229"/>
      <c r="M1887" s="229"/>
      <c r="N1887" s="229"/>
      <c r="O1887" s="229"/>
      <c r="P1887" s="229"/>
      <c r="Q1887" s="232"/>
      <c r="R1887" s="232"/>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29"/>
      <c r="I1888" s="231"/>
      <c r="J1888" s="229"/>
      <c r="K1888" s="232"/>
      <c r="L1888" s="229"/>
      <c r="M1888" s="229"/>
      <c r="N1888" s="229"/>
      <c r="O1888" s="229"/>
      <c r="P1888" s="229"/>
      <c r="Q1888" s="232"/>
      <c r="R1888" s="232"/>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29"/>
      <c r="I1889" s="231"/>
      <c r="J1889" s="229"/>
      <c r="K1889" s="232"/>
      <c r="L1889" s="229"/>
      <c r="M1889" s="229"/>
      <c r="N1889" s="229"/>
      <c r="O1889" s="229"/>
      <c r="P1889" s="229"/>
      <c r="Q1889" s="232"/>
      <c r="R1889" s="232"/>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29"/>
      <c r="I1890" s="231"/>
      <c r="J1890" s="229"/>
      <c r="K1890" s="232"/>
      <c r="L1890" s="229"/>
      <c r="M1890" s="229"/>
      <c r="N1890" s="229"/>
      <c r="O1890" s="229"/>
      <c r="P1890" s="229"/>
      <c r="Q1890" s="232"/>
      <c r="R1890" s="232"/>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29"/>
      <c r="I1891" s="231"/>
      <c r="J1891" s="229"/>
      <c r="K1891" s="232"/>
      <c r="L1891" s="229"/>
      <c r="M1891" s="229"/>
      <c r="N1891" s="229"/>
      <c r="O1891" s="229"/>
      <c r="P1891" s="229"/>
      <c r="Q1891" s="232"/>
      <c r="R1891" s="232"/>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29"/>
      <c r="I1892" s="231"/>
      <c r="J1892" s="229"/>
      <c r="K1892" s="232"/>
      <c r="L1892" s="229"/>
      <c r="M1892" s="229"/>
      <c r="N1892" s="229"/>
      <c r="O1892" s="229"/>
      <c r="P1892" s="229"/>
      <c r="Q1892" s="232"/>
      <c r="R1892" s="232"/>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29"/>
      <c r="I1893" s="231"/>
      <c r="J1893" s="229"/>
      <c r="K1893" s="232"/>
      <c r="L1893" s="229"/>
      <c r="M1893" s="229"/>
      <c r="N1893" s="229"/>
      <c r="O1893" s="229"/>
      <c r="P1893" s="229"/>
      <c r="Q1893" s="232"/>
      <c r="R1893" s="232"/>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29"/>
      <c r="I1894" s="231"/>
      <c r="J1894" s="229"/>
      <c r="K1894" s="232"/>
      <c r="L1894" s="229"/>
      <c r="M1894" s="229"/>
      <c r="N1894" s="229"/>
      <c r="O1894" s="229"/>
      <c r="P1894" s="229"/>
      <c r="Q1894" s="232"/>
      <c r="R1894" s="232"/>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29"/>
      <c r="I1895" s="231"/>
      <c r="J1895" s="229"/>
      <c r="K1895" s="232"/>
      <c r="L1895" s="229"/>
      <c r="M1895" s="229"/>
      <c r="N1895" s="229"/>
      <c r="O1895" s="229"/>
      <c r="P1895" s="229"/>
      <c r="Q1895" s="232"/>
      <c r="R1895" s="232"/>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29"/>
      <c r="I1896" s="231"/>
      <c r="J1896" s="229"/>
      <c r="K1896" s="232"/>
      <c r="L1896" s="229"/>
      <c r="M1896" s="229"/>
      <c r="N1896" s="229"/>
      <c r="O1896" s="229"/>
      <c r="P1896" s="229"/>
      <c r="Q1896" s="232"/>
      <c r="R1896" s="232"/>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29"/>
      <c r="I1897" s="231"/>
      <c r="J1897" s="229"/>
      <c r="K1897" s="232"/>
      <c r="L1897" s="229"/>
      <c r="M1897" s="229"/>
      <c r="N1897" s="229"/>
      <c r="O1897" s="229"/>
      <c r="P1897" s="229"/>
      <c r="Q1897" s="232"/>
      <c r="R1897" s="232"/>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29"/>
      <c r="I1898" s="231"/>
      <c r="J1898" s="229"/>
      <c r="K1898" s="232"/>
      <c r="L1898" s="229"/>
      <c r="M1898" s="229"/>
      <c r="N1898" s="229"/>
      <c r="O1898" s="229"/>
      <c r="P1898" s="229"/>
      <c r="Q1898" s="232"/>
      <c r="R1898" s="232"/>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29"/>
      <c r="I1899" s="231"/>
      <c r="J1899" s="229"/>
      <c r="K1899" s="232"/>
      <c r="L1899" s="229"/>
      <c r="M1899" s="229"/>
      <c r="N1899" s="229"/>
      <c r="O1899" s="229"/>
      <c r="P1899" s="229"/>
      <c r="Q1899" s="232"/>
      <c r="R1899" s="232"/>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29"/>
      <c r="I1900" s="231"/>
      <c r="J1900" s="229"/>
      <c r="K1900" s="232"/>
      <c r="L1900" s="229"/>
      <c r="M1900" s="229"/>
      <c r="N1900" s="229"/>
      <c r="O1900" s="229"/>
      <c r="P1900" s="229"/>
      <c r="Q1900" s="232"/>
      <c r="R1900" s="232"/>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29"/>
      <c r="I1901" s="231"/>
      <c r="J1901" s="229"/>
      <c r="K1901" s="232"/>
      <c r="L1901" s="229"/>
      <c r="M1901" s="229"/>
      <c r="N1901" s="229"/>
      <c r="O1901" s="229"/>
      <c r="P1901" s="229"/>
      <c r="Q1901" s="232"/>
      <c r="R1901" s="232"/>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29"/>
      <c r="I1902" s="231"/>
      <c r="J1902" s="229"/>
      <c r="K1902" s="232"/>
      <c r="L1902" s="229"/>
      <c r="M1902" s="229"/>
      <c r="N1902" s="229"/>
      <c r="O1902" s="229"/>
      <c r="P1902" s="229"/>
      <c r="Q1902" s="232"/>
      <c r="R1902" s="232"/>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29"/>
      <c r="I1903" s="231"/>
      <c r="J1903" s="229"/>
      <c r="K1903" s="232"/>
      <c r="L1903" s="229"/>
      <c r="M1903" s="229"/>
      <c r="N1903" s="229"/>
      <c r="O1903" s="229"/>
      <c r="P1903" s="229"/>
      <c r="Q1903" s="232"/>
      <c r="R1903" s="232"/>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29"/>
      <c r="I1904" s="231"/>
      <c r="J1904" s="229"/>
      <c r="K1904" s="232"/>
      <c r="L1904" s="229"/>
      <c r="M1904" s="229"/>
      <c r="N1904" s="229"/>
      <c r="O1904" s="229"/>
      <c r="P1904" s="229"/>
      <c r="Q1904" s="232"/>
      <c r="R1904" s="232"/>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29"/>
      <c r="I1905" s="231"/>
      <c r="J1905" s="229"/>
      <c r="K1905" s="232"/>
      <c r="L1905" s="229"/>
      <c r="M1905" s="229"/>
      <c r="N1905" s="229"/>
      <c r="O1905" s="229"/>
      <c r="P1905" s="229"/>
      <c r="Q1905" s="232"/>
      <c r="R1905" s="232"/>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29"/>
      <c r="I1906" s="231"/>
      <c r="J1906" s="229"/>
      <c r="K1906" s="232"/>
      <c r="L1906" s="229"/>
      <c r="M1906" s="229"/>
      <c r="N1906" s="229"/>
      <c r="O1906" s="229"/>
      <c r="P1906" s="229"/>
      <c r="Q1906" s="232"/>
      <c r="R1906" s="232"/>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29"/>
      <c r="I1907" s="231"/>
      <c r="J1907" s="229"/>
      <c r="K1907" s="232"/>
      <c r="L1907" s="229"/>
      <c r="M1907" s="229"/>
      <c r="N1907" s="229"/>
      <c r="O1907" s="229"/>
      <c r="P1907" s="229"/>
      <c r="Q1907" s="232"/>
      <c r="R1907" s="232"/>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29"/>
      <c r="I1908" s="231"/>
      <c r="J1908" s="229"/>
      <c r="K1908" s="232"/>
      <c r="L1908" s="229"/>
      <c r="M1908" s="229"/>
      <c r="N1908" s="229"/>
      <c r="O1908" s="229"/>
      <c r="P1908" s="229"/>
      <c r="Q1908" s="232"/>
      <c r="R1908" s="232"/>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29"/>
      <c r="I1909" s="231"/>
      <c r="J1909" s="229"/>
      <c r="K1909" s="232"/>
      <c r="L1909" s="229"/>
      <c r="M1909" s="229"/>
      <c r="N1909" s="229"/>
      <c r="O1909" s="229"/>
      <c r="P1909" s="229"/>
      <c r="Q1909" s="232"/>
      <c r="R1909" s="232"/>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29"/>
      <c r="I1910" s="231"/>
      <c r="J1910" s="229"/>
      <c r="K1910" s="232"/>
      <c r="L1910" s="229"/>
      <c r="M1910" s="229"/>
      <c r="N1910" s="229"/>
      <c r="O1910" s="229"/>
      <c r="P1910" s="229"/>
      <c r="Q1910" s="232"/>
      <c r="R1910" s="232"/>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29"/>
      <c r="I1911" s="231"/>
      <c r="J1911" s="229"/>
      <c r="K1911" s="232"/>
      <c r="L1911" s="229"/>
      <c r="M1911" s="229"/>
      <c r="N1911" s="229"/>
      <c r="O1911" s="229"/>
      <c r="P1911" s="229"/>
      <c r="Q1911" s="232"/>
      <c r="R1911" s="232"/>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29"/>
      <c r="I1912" s="231"/>
      <c r="J1912" s="229"/>
      <c r="K1912" s="232"/>
      <c r="L1912" s="229"/>
      <c r="M1912" s="229"/>
      <c r="N1912" s="229"/>
      <c r="O1912" s="229"/>
      <c r="P1912" s="229"/>
      <c r="Q1912" s="232"/>
      <c r="R1912" s="232"/>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29"/>
      <c r="I1913" s="231"/>
      <c r="J1913" s="229"/>
      <c r="K1913" s="232"/>
      <c r="L1913" s="229"/>
      <c r="M1913" s="229"/>
      <c r="N1913" s="229"/>
      <c r="O1913" s="229"/>
      <c r="P1913" s="229"/>
      <c r="Q1913" s="232"/>
      <c r="R1913" s="232"/>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29"/>
      <c r="I1914" s="231"/>
      <c r="J1914" s="229"/>
      <c r="K1914" s="232"/>
      <c r="L1914" s="229"/>
      <c r="M1914" s="229"/>
      <c r="N1914" s="229"/>
      <c r="O1914" s="229"/>
      <c r="P1914" s="229"/>
      <c r="Q1914" s="232"/>
      <c r="R1914" s="232"/>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29"/>
      <c r="I1915" s="231"/>
      <c r="J1915" s="229"/>
      <c r="K1915" s="232"/>
      <c r="L1915" s="229"/>
      <c r="M1915" s="229"/>
      <c r="N1915" s="229"/>
      <c r="O1915" s="229"/>
      <c r="P1915" s="229"/>
      <c r="Q1915" s="232"/>
      <c r="R1915" s="232"/>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29"/>
      <c r="I1916" s="231"/>
      <c r="J1916" s="229"/>
      <c r="K1916" s="232"/>
      <c r="L1916" s="229"/>
      <c r="M1916" s="229"/>
      <c r="N1916" s="229"/>
      <c r="O1916" s="229"/>
      <c r="P1916" s="229"/>
      <c r="Q1916" s="232"/>
      <c r="R1916" s="232"/>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29"/>
      <c r="I1917" s="231"/>
      <c r="J1917" s="229"/>
      <c r="K1917" s="232"/>
      <c r="L1917" s="229"/>
      <c r="M1917" s="229"/>
      <c r="N1917" s="229"/>
      <c r="O1917" s="229"/>
      <c r="P1917" s="229"/>
      <c r="Q1917" s="232"/>
      <c r="R1917" s="232"/>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29"/>
      <c r="I1918" s="231"/>
      <c r="J1918" s="229"/>
      <c r="K1918" s="232"/>
      <c r="L1918" s="229"/>
      <c r="M1918" s="229"/>
      <c r="N1918" s="229"/>
      <c r="O1918" s="229"/>
      <c r="P1918" s="229"/>
      <c r="Q1918" s="232"/>
      <c r="R1918" s="232"/>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29"/>
      <c r="I1919" s="231"/>
      <c r="J1919" s="229"/>
      <c r="K1919" s="232"/>
      <c r="L1919" s="229"/>
      <c r="M1919" s="229"/>
      <c r="N1919" s="229"/>
      <c r="O1919" s="229"/>
      <c r="P1919" s="229"/>
      <c r="Q1919" s="232"/>
      <c r="R1919" s="232"/>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29"/>
      <c r="I1920" s="231"/>
      <c r="J1920" s="229"/>
      <c r="K1920" s="232"/>
      <c r="L1920" s="229"/>
      <c r="M1920" s="229"/>
      <c r="N1920" s="229"/>
      <c r="O1920" s="229"/>
      <c r="P1920" s="229"/>
      <c r="Q1920" s="232"/>
      <c r="R1920" s="232"/>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29"/>
      <c r="I1921" s="231"/>
      <c r="J1921" s="229"/>
      <c r="K1921" s="232"/>
      <c r="L1921" s="229"/>
      <c r="M1921" s="229"/>
      <c r="N1921" s="229"/>
      <c r="O1921" s="229"/>
      <c r="P1921" s="229"/>
      <c r="Q1921" s="232"/>
      <c r="R1921" s="232"/>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29"/>
      <c r="I1922" s="231"/>
      <c r="J1922" s="229"/>
      <c r="K1922" s="232"/>
      <c r="L1922" s="229"/>
      <c r="M1922" s="229"/>
      <c r="N1922" s="229"/>
      <c r="O1922" s="229"/>
      <c r="P1922" s="229"/>
      <c r="Q1922" s="232"/>
      <c r="R1922" s="232"/>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29"/>
      <c r="I1923" s="231"/>
      <c r="J1923" s="229"/>
      <c r="K1923" s="232"/>
      <c r="L1923" s="229"/>
      <c r="M1923" s="229"/>
      <c r="N1923" s="229"/>
      <c r="O1923" s="229"/>
      <c r="P1923" s="229"/>
      <c r="Q1923" s="232"/>
      <c r="R1923" s="232"/>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29"/>
      <c r="I1924" s="231"/>
      <c r="J1924" s="229"/>
      <c r="K1924" s="232"/>
      <c r="L1924" s="229"/>
      <c r="M1924" s="229"/>
      <c r="N1924" s="229"/>
      <c r="O1924" s="229"/>
      <c r="P1924" s="229"/>
      <c r="Q1924" s="232"/>
      <c r="R1924" s="232"/>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29"/>
      <c r="I1925" s="231"/>
      <c r="J1925" s="229"/>
      <c r="K1925" s="232"/>
      <c r="L1925" s="229"/>
      <c r="M1925" s="229"/>
      <c r="N1925" s="229"/>
      <c r="O1925" s="229"/>
      <c r="P1925" s="229"/>
      <c r="Q1925" s="232"/>
      <c r="R1925" s="232"/>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29"/>
      <c r="I1926" s="231"/>
      <c r="J1926" s="229"/>
      <c r="K1926" s="232"/>
      <c r="L1926" s="229"/>
      <c r="M1926" s="229"/>
      <c r="N1926" s="229"/>
      <c r="O1926" s="229"/>
      <c r="P1926" s="229"/>
      <c r="Q1926" s="232"/>
      <c r="R1926" s="232"/>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29"/>
      <c r="I1927" s="231"/>
      <c r="J1927" s="229"/>
      <c r="K1927" s="232"/>
      <c r="L1927" s="229"/>
      <c r="M1927" s="229"/>
      <c r="N1927" s="229"/>
      <c r="O1927" s="229"/>
      <c r="P1927" s="229"/>
      <c r="Q1927" s="232"/>
      <c r="R1927" s="232"/>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29"/>
      <c r="I1928" s="231"/>
      <c r="J1928" s="229"/>
      <c r="K1928" s="232"/>
      <c r="L1928" s="229"/>
      <c r="M1928" s="229"/>
      <c r="N1928" s="229"/>
      <c r="O1928" s="229"/>
      <c r="P1928" s="229"/>
      <c r="Q1928" s="232"/>
      <c r="R1928" s="232"/>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29"/>
      <c r="I1929" s="231"/>
      <c r="J1929" s="229"/>
      <c r="K1929" s="232"/>
      <c r="L1929" s="229"/>
      <c r="M1929" s="229"/>
      <c r="N1929" s="229"/>
      <c r="O1929" s="229"/>
      <c r="P1929" s="229"/>
      <c r="Q1929" s="232"/>
      <c r="R1929" s="232"/>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29"/>
      <c r="I1930" s="231"/>
      <c r="J1930" s="229"/>
      <c r="K1930" s="232"/>
      <c r="L1930" s="229"/>
      <c r="M1930" s="229"/>
      <c r="N1930" s="229"/>
      <c r="O1930" s="229"/>
      <c r="P1930" s="229"/>
      <c r="Q1930" s="232"/>
      <c r="R1930" s="232"/>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29"/>
      <c r="I1931" s="231"/>
      <c r="J1931" s="229"/>
      <c r="K1931" s="232"/>
      <c r="L1931" s="229"/>
      <c r="M1931" s="229"/>
      <c r="N1931" s="229"/>
      <c r="O1931" s="229"/>
      <c r="P1931" s="229"/>
      <c r="Q1931" s="232"/>
      <c r="R1931" s="232"/>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29"/>
      <c r="I1932" s="231"/>
      <c r="J1932" s="229"/>
      <c r="K1932" s="232"/>
      <c r="L1932" s="229"/>
      <c r="M1932" s="229"/>
      <c r="N1932" s="229"/>
      <c r="O1932" s="229"/>
      <c r="P1932" s="229"/>
      <c r="Q1932" s="232"/>
      <c r="R1932" s="232"/>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29"/>
      <c r="I1933" s="231"/>
      <c r="J1933" s="229"/>
      <c r="K1933" s="232"/>
      <c r="L1933" s="229"/>
      <c r="M1933" s="229"/>
      <c r="N1933" s="229"/>
      <c r="O1933" s="229"/>
      <c r="P1933" s="229"/>
      <c r="Q1933" s="232"/>
      <c r="R1933" s="232"/>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29"/>
      <c r="I1934" s="231"/>
      <c r="J1934" s="229"/>
      <c r="K1934" s="232"/>
      <c r="L1934" s="229"/>
      <c r="M1934" s="229"/>
      <c r="N1934" s="229"/>
      <c r="O1934" s="229"/>
      <c r="P1934" s="229"/>
      <c r="Q1934" s="232"/>
      <c r="R1934" s="232"/>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29"/>
      <c r="I1935" s="231"/>
      <c r="J1935" s="229"/>
      <c r="K1935" s="232"/>
      <c r="L1935" s="229"/>
      <c r="M1935" s="229"/>
      <c r="N1935" s="229"/>
      <c r="O1935" s="229"/>
      <c r="P1935" s="229"/>
      <c r="Q1935" s="232"/>
      <c r="R1935" s="232"/>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29"/>
      <c r="I1936" s="231"/>
      <c r="J1936" s="229"/>
      <c r="K1936" s="232"/>
      <c r="L1936" s="229"/>
      <c r="M1936" s="229"/>
      <c r="N1936" s="229"/>
      <c r="O1936" s="229"/>
      <c r="P1936" s="229"/>
      <c r="Q1936" s="232"/>
      <c r="R1936" s="232"/>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29"/>
      <c r="I1937" s="231"/>
      <c r="J1937" s="229"/>
      <c r="K1937" s="232"/>
      <c r="L1937" s="229"/>
      <c r="M1937" s="229"/>
      <c r="N1937" s="229"/>
      <c r="O1937" s="229"/>
      <c r="P1937" s="229"/>
      <c r="Q1937" s="232"/>
      <c r="R1937" s="232"/>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29"/>
      <c r="I1938" s="231"/>
      <c r="J1938" s="229"/>
      <c r="K1938" s="232"/>
      <c r="L1938" s="229"/>
      <c r="M1938" s="229"/>
      <c r="N1938" s="229"/>
      <c r="O1938" s="229"/>
      <c r="P1938" s="229"/>
      <c r="Q1938" s="232"/>
      <c r="R1938" s="232"/>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29"/>
      <c r="I1939" s="231"/>
      <c r="J1939" s="229"/>
      <c r="K1939" s="232"/>
      <c r="L1939" s="229"/>
      <c r="M1939" s="229"/>
      <c r="N1939" s="229"/>
      <c r="O1939" s="229"/>
      <c r="P1939" s="229"/>
      <c r="Q1939" s="232"/>
      <c r="R1939" s="232"/>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29"/>
      <c r="I1940" s="231"/>
      <c r="J1940" s="229"/>
      <c r="K1940" s="232"/>
      <c r="L1940" s="229"/>
      <c r="M1940" s="229"/>
      <c r="N1940" s="229"/>
      <c r="O1940" s="229"/>
      <c r="P1940" s="229"/>
      <c r="Q1940" s="232"/>
      <c r="R1940" s="232"/>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29"/>
      <c r="I1941" s="231"/>
      <c r="J1941" s="229"/>
      <c r="K1941" s="232"/>
      <c r="L1941" s="229"/>
      <c r="M1941" s="229"/>
      <c r="N1941" s="229"/>
      <c r="O1941" s="229"/>
      <c r="P1941" s="229"/>
      <c r="Q1941" s="232"/>
      <c r="R1941" s="232"/>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29"/>
      <c r="I1942" s="231"/>
      <c r="J1942" s="229"/>
      <c r="K1942" s="232"/>
      <c r="L1942" s="229"/>
      <c r="M1942" s="229"/>
      <c r="N1942" s="229"/>
      <c r="O1942" s="229"/>
      <c r="P1942" s="229"/>
      <c r="Q1942" s="232"/>
      <c r="R1942" s="232"/>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29"/>
      <c r="I1943" s="231"/>
      <c r="J1943" s="229"/>
      <c r="K1943" s="232"/>
      <c r="L1943" s="229"/>
      <c r="M1943" s="229"/>
      <c r="N1943" s="229"/>
      <c r="O1943" s="229"/>
      <c r="P1943" s="229"/>
      <c r="Q1943" s="232"/>
      <c r="R1943" s="232"/>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29"/>
      <c r="I1944" s="231"/>
      <c r="J1944" s="229"/>
      <c r="K1944" s="232"/>
      <c r="L1944" s="229"/>
      <c r="M1944" s="229"/>
      <c r="N1944" s="229"/>
      <c r="O1944" s="229"/>
      <c r="P1944" s="229"/>
      <c r="Q1944" s="232"/>
      <c r="R1944" s="232"/>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29"/>
      <c r="I1945" s="231"/>
      <c r="J1945" s="229"/>
      <c r="K1945" s="232"/>
      <c r="L1945" s="229"/>
      <c r="M1945" s="229"/>
      <c r="N1945" s="229"/>
      <c r="O1945" s="229"/>
      <c r="P1945" s="229"/>
      <c r="Q1945" s="232"/>
      <c r="R1945" s="232"/>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29"/>
      <c r="I1946" s="231"/>
      <c r="J1946" s="229"/>
      <c r="K1946" s="232"/>
      <c r="L1946" s="229"/>
      <c r="M1946" s="229"/>
      <c r="N1946" s="229"/>
      <c r="O1946" s="229"/>
      <c r="P1946" s="229"/>
      <c r="Q1946" s="232"/>
      <c r="R1946" s="232"/>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29"/>
      <c r="I1947" s="231"/>
      <c r="J1947" s="229"/>
      <c r="K1947" s="232"/>
      <c r="L1947" s="229"/>
      <c r="M1947" s="229"/>
      <c r="N1947" s="229"/>
      <c r="O1947" s="229"/>
      <c r="P1947" s="229"/>
      <c r="Q1947" s="232"/>
      <c r="R1947" s="232"/>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29"/>
      <c r="I1948" s="231"/>
      <c r="J1948" s="229"/>
      <c r="K1948" s="232"/>
      <c r="L1948" s="229"/>
      <c r="M1948" s="229"/>
      <c r="N1948" s="229"/>
      <c r="O1948" s="229"/>
      <c r="P1948" s="229"/>
      <c r="Q1948" s="232"/>
      <c r="R1948" s="232"/>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29"/>
      <c r="I1949" s="231"/>
      <c r="J1949" s="229"/>
      <c r="K1949" s="232"/>
      <c r="L1949" s="229"/>
      <c r="M1949" s="229"/>
      <c r="N1949" s="229"/>
      <c r="O1949" s="229"/>
      <c r="P1949" s="229"/>
      <c r="Q1949" s="232"/>
      <c r="R1949" s="232"/>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29"/>
      <c r="I1950" s="231"/>
      <c r="J1950" s="229"/>
      <c r="K1950" s="232"/>
      <c r="L1950" s="229"/>
      <c r="M1950" s="229"/>
      <c r="N1950" s="229"/>
      <c r="O1950" s="229"/>
      <c r="P1950" s="229"/>
      <c r="Q1950" s="232"/>
      <c r="R1950" s="232"/>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29"/>
      <c r="I1951" s="231"/>
      <c r="J1951" s="229"/>
      <c r="K1951" s="232"/>
      <c r="L1951" s="229"/>
      <c r="M1951" s="229"/>
      <c r="N1951" s="229"/>
      <c r="O1951" s="229"/>
      <c r="P1951" s="229"/>
      <c r="Q1951" s="232"/>
      <c r="R1951" s="232"/>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29"/>
      <c r="I1952" s="231"/>
      <c r="J1952" s="229"/>
      <c r="K1952" s="232"/>
      <c r="L1952" s="229"/>
      <c r="M1952" s="229"/>
      <c r="N1952" s="229"/>
      <c r="O1952" s="229"/>
      <c r="P1952" s="229"/>
      <c r="Q1952" s="232"/>
      <c r="R1952" s="232"/>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29"/>
      <c r="I1953" s="231"/>
      <c r="J1953" s="229"/>
      <c r="K1953" s="232"/>
      <c r="L1953" s="229"/>
      <c r="M1953" s="229"/>
      <c r="N1953" s="229"/>
      <c r="O1953" s="229"/>
      <c r="P1953" s="229"/>
      <c r="Q1953" s="232"/>
      <c r="R1953" s="232"/>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29"/>
      <c r="I1954" s="231"/>
      <c r="J1954" s="229"/>
      <c r="K1954" s="232"/>
      <c r="L1954" s="229"/>
      <c r="M1954" s="229"/>
      <c r="N1954" s="229"/>
      <c r="O1954" s="229"/>
      <c r="P1954" s="229"/>
      <c r="Q1954" s="232"/>
      <c r="R1954" s="232"/>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29"/>
      <c r="I1955" s="231"/>
      <c r="J1955" s="229"/>
      <c r="K1955" s="232"/>
      <c r="L1955" s="229"/>
      <c r="M1955" s="229"/>
      <c r="N1955" s="229"/>
      <c r="O1955" s="229"/>
      <c r="P1955" s="229"/>
      <c r="Q1955" s="232"/>
      <c r="R1955" s="232"/>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29"/>
      <c r="I1956" s="231"/>
      <c r="J1956" s="229"/>
      <c r="K1956" s="232"/>
      <c r="L1956" s="229"/>
      <c r="M1956" s="229"/>
      <c r="N1956" s="229"/>
      <c r="O1956" s="229"/>
      <c r="P1956" s="229"/>
      <c r="Q1956" s="232"/>
      <c r="R1956" s="232"/>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29"/>
      <c r="I1957" s="231"/>
      <c r="J1957" s="229"/>
      <c r="K1957" s="232"/>
      <c r="L1957" s="229"/>
      <c r="M1957" s="229"/>
      <c r="N1957" s="229"/>
      <c r="O1957" s="229"/>
      <c r="P1957" s="229"/>
      <c r="Q1957" s="232"/>
      <c r="R1957" s="232"/>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29"/>
      <c r="I1958" s="231"/>
      <c r="J1958" s="229"/>
      <c r="K1958" s="232"/>
      <c r="L1958" s="229"/>
      <c r="M1958" s="229"/>
      <c r="N1958" s="229"/>
      <c r="O1958" s="229"/>
      <c r="P1958" s="229"/>
      <c r="Q1958" s="232"/>
      <c r="R1958" s="232"/>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29"/>
      <c r="I1959" s="231"/>
      <c r="J1959" s="229"/>
      <c r="K1959" s="232"/>
      <c r="L1959" s="229"/>
      <c r="M1959" s="229"/>
      <c r="N1959" s="229"/>
      <c r="O1959" s="229"/>
      <c r="P1959" s="229"/>
      <c r="Q1959" s="232"/>
      <c r="R1959" s="232"/>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29"/>
      <c r="I1960" s="231"/>
      <c r="J1960" s="229"/>
      <c r="K1960" s="232"/>
      <c r="L1960" s="229"/>
      <c r="M1960" s="229"/>
      <c r="N1960" s="229"/>
      <c r="O1960" s="229"/>
      <c r="P1960" s="229"/>
      <c r="Q1960" s="232"/>
      <c r="R1960" s="232"/>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29"/>
      <c r="I1961" s="231"/>
      <c r="J1961" s="229"/>
      <c r="K1961" s="232"/>
      <c r="L1961" s="229"/>
      <c r="M1961" s="229"/>
      <c r="N1961" s="229"/>
      <c r="O1961" s="229"/>
      <c r="P1961" s="229"/>
      <c r="Q1961" s="232"/>
      <c r="R1961" s="232"/>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29"/>
      <c r="I1962" s="231"/>
      <c r="J1962" s="229"/>
      <c r="K1962" s="232"/>
      <c r="L1962" s="229"/>
      <c r="M1962" s="229"/>
      <c r="N1962" s="229"/>
      <c r="O1962" s="229"/>
      <c r="P1962" s="229"/>
      <c r="Q1962" s="232"/>
      <c r="R1962" s="232"/>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29"/>
      <c r="I1963" s="231"/>
      <c r="J1963" s="229"/>
      <c r="K1963" s="232"/>
      <c r="L1963" s="229"/>
      <c r="M1963" s="229"/>
      <c r="N1963" s="229"/>
      <c r="O1963" s="229"/>
      <c r="P1963" s="229"/>
      <c r="Q1963" s="232"/>
      <c r="R1963" s="232"/>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29"/>
      <c r="I1964" s="231"/>
      <c r="J1964" s="229"/>
      <c r="K1964" s="232"/>
      <c r="L1964" s="229"/>
      <c r="M1964" s="229"/>
      <c r="N1964" s="229"/>
      <c r="O1964" s="229"/>
      <c r="P1964" s="229"/>
      <c r="Q1964" s="232"/>
      <c r="R1964" s="232"/>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29"/>
      <c r="I1965" s="231"/>
      <c r="J1965" s="229"/>
      <c r="K1965" s="232"/>
      <c r="L1965" s="229"/>
      <c r="M1965" s="229"/>
      <c r="N1965" s="229"/>
      <c r="O1965" s="229"/>
      <c r="P1965" s="229"/>
      <c r="Q1965" s="232"/>
      <c r="R1965" s="232"/>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29"/>
      <c r="I1966" s="231"/>
      <c r="J1966" s="229"/>
      <c r="K1966" s="232"/>
      <c r="L1966" s="229"/>
      <c r="M1966" s="229"/>
      <c r="N1966" s="229"/>
      <c r="O1966" s="229"/>
      <c r="P1966" s="229"/>
      <c r="Q1966" s="232"/>
      <c r="R1966" s="232"/>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29"/>
      <c r="I1967" s="231"/>
      <c r="J1967" s="229"/>
      <c r="K1967" s="232"/>
      <c r="L1967" s="229"/>
      <c r="M1967" s="229"/>
      <c r="N1967" s="229"/>
      <c r="O1967" s="229"/>
      <c r="P1967" s="229"/>
      <c r="Q1967" s="232"/>
      <c r="R1967" s="232"/>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29"/>
      <c r="I1968" s="231"/>
      <c r="J1968" s="229"/>
      <c r="K1968" s="232"/>
      <c r="L1968" s="229"/>
      <c r="M1968" s="229"/>
      <c r="N1968" s="229"/>
      <c r="O1968" s="229"/>
      <c r="P1968" s="229"/>
      <c r="Q1968" s="232"/>
      <c r="R1968" s="232"/>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29"/>
      <c r="I1969" s="231"/>
      <c r="J1969" s="229"/>
      <c r="K1969" s="232"/>
      <c r="L1969" s="229"/>
      <c r="M1969" s="229"/>
      <c r="N1969" s="229"/>
      <c r="O1969" s="229"/>
      <c r="P1969" s="229"/>
      <c r="Q1969" s="232"/>
      <c r="R1969" s="232"/>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29"/>
      <c r="I1970" s="231"/>
      <c r="J1970" s="229"/>
      <c r="K1970" s="232"/>
      <c r="L1970" s="229"/>
      <c r="M1970" s="229"/>
      <c r="N1970" s="229"/>
      <c r="O1970" s="229"/>
      <c r="P1970" s="229"/>
      <c r="Q1970" s="232"/>
      <c r="R1970" s="232"/>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29"/>
      <c r="I1971" s="231"/>
      <c r="J1971" s="229"/>
      <c r="K1971" s="232"/>
      <c r="L1971" s="229"/>
      <c r="M1971" s="229"/>
      <c r="N1971" s="229"/>
      <c r="O1971" s="229"/>
      <c r="P1971" s="229"/>
      <c r="Q1971" s="232"/>
      <c r="R1971" s="232"/>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29"/>
      <c r="I1972" s="231"/>
      <c r="J1972" s="229"/>
      <c r="K1972" s="232"/>
      <c r="L1972" s="229"/>
      <c r="M1972" s="229"/>
      <c r="N1972" s="229"/>
      <c r="O1972" s="229"/>
      <c r="P1972" s="229"/>
      <c r="Q1972" s="232"/>
      <c r="R1972" s="232"/>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29"/>
      <c r="I1973" s="231"/>
      <c r="J1973" s="229"/>
      <c r="K1973" s="232"/>
      <c r="L1973" s="229"/>
      <c r="M1973" s="229"/>
      <c r="N1973" s="229"/>
      <c r="O1973" s="229"/>
      <c r="P1973" s="229"/>
      <c r="Q1973" s="232"/>
      <c r="R1973" s="232"/>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29"/>
      <c r="I1974" s="231"/>
      <c r="J1974" s="229"/>
      <c r="K1974" s="232"/>
      <c r="L1974" s="229"/>
      <c r="M1974" s="229"/>
      <c r="N1974" s="229"/>
      <c r="O1974" s="229"/>
      <c r="P1974" s="229"/>
      <c r="Q1974" s="232"/>
      <c r="R1974" s="232"/>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29"/>
      <c r="I1975" s="231"/>
      <c r="J1975" s="229"/>
      <c r="K1975" s="232"/>
      <c r="L1975" s="229"/>
      <c r="M1975" s="229"/>
      <c r="N1975" s="229"/>
      <c r="O1975" s="229"/>
      <c r="P1975" s="229"/>
      <c r="Q1975" s="232"/>
      <c r="R1975" s="232"/>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29"/>
      <c r="I1976" s="231"/>
      <c r="J1976" s="229"/>
      <c r="K1976" s="232"/>
      <c r="L1976" s="229"/>
      <c r="M1976" s="229"/>
      <c r="N1976" s="229"/>
      <c r="O1976" s="229"/>
      <c r="P1976" s="229"/>
      <c r="Q1976" s="232"/>
      <c r="R1976" s="232"/>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29"/>
      <c r="I1977" s="231"/>
      <c r="J1977" s="229"/>
      <c r="K1977" s="232"/>
      <c r="L1977" s="229"/>
      <c r="M1977" s="229"/>
      <c r="N1977" s="229"/>
      <c r="O1977" s="229"/>
      <c r="P1977" s="229"/>
      <c r="Q1977" s="232"/>
      <c r="R1977" s="232"/>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29"/>
      <c r="I1978" s="231"/>
      <c r="J1978" s="229"/>
      <c r="K1978" s="232"/>
      <c r="L1978" s="229"/>
      <c r="M1978" s="229"/>
      <c r="N1978" s="229"/>
      <c r="O1978" s="229"/>
      <c r="P1978" s="229"/>
      <c r="Q1978" s="232"/>
      <c r="R1978" s="232"/>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29"/>
      <c r="I1979" s="231"/>
      <c r="J1979" s="229"/>
      <c r="K1979" s="232"/>
      <c r="L1979" s="229"/>
      <c r="M1979" s="229"/>
      <c r="N1979" s="229"/>
      <c r="O1979" s="229"/>
      <c r="P1979" s="229"/>
      <c r="Q1979" s="232"/>
      <c r="R1979" s="232"/>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29"/>
      <c r="I1980" s="231"/>
      <c r="J1980" s="229"/>
      <c r="K1980" s="232"/>
      <c r="L1980" s="229"/>
      <c r="M1980" s="229"/>
      <c r="N1980" s="229"/>
      <c r="O1980" s="229"/>
      <c r="P1980" s="229"/>
      <c r="Q1980" s="232"/>
      <c r="R1980" s="232"/>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29"/>
      <c r="I1981" s="231"/>
      <c r="J1981" s="229"/>
      <c r="K1981" s="232"/>
      <c r="L1981" s="229"/>
      <c r="M1981" s="229"/>
      <c r="N1981" s="229"/>
      <c r="O1981" s="229"/>
      <c r="P1981" s="229"/>
      <c r="Q1981" s="232"/>
      <c r="R1981" s="232"/>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29"/>
      <c r="I1982" s="231"/>
      <c r="J1982" s="229"/>
      <c r="K1982" s="232"/>
      <c r="L1982" s="229"/>
      <c r="M1982" s="229"/>
      <c r="N1982" s="229"/>
      <c r="O1982" s="229"/>
      <c r="P1982" s="229"/>
      <c r="Q1982" s="232"/>
      <c r="R1982" s="232"/>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29"/>
      <c r="I1983" s="231"/>
      <c r="J1983" s="229"/>
      <c r="K1983" s="232"/>
      <c r="L1983" s="229"/>
      <c r="M1983" s="229"/>
      <c r="N1983" s="229"/>
      <c r="O1983" s="229"/>
      <c r="P1983" s="229"/>
      <c r="Q1983" s="232"/>
      <c r="R1983" s="232"/>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29"/>
      <c r="I1984" s="231"/>
      <c r="J1984" s="229"/>
      <c r="K1984" s="232"/>
      <c r="L1984" s="229"/>
      <c r="M1984" s="229"/>
      <c r="N1984" s="229"/>
      <c r="O1984" s="229"/>
      <c r="P1984" s="229"/>
      <c r="Q1984" s="232"/>
      <c r="R1984" s="232"/>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29"/>
      <c r="I1985" s="231"/>
      <c r="J1985" s="229"/>
      <c r="K1985" s="232"/>
      <c r="L1985" s="229"/>
      <c r="M1985" s="229"/>
      <c r="N1985" s="229"/>
      <c r="O1985" s="229"/>
      <c r="P1985" s="229"/>
      <c r="Q1985" s="232"/>
      <c r="R1985" s="232"/>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29"/>
      <c r="I1986" s="231"/>
      <c r="J1986" s="229"/>
      <c r="K1986" s="232"/>
      <c r="L1986" s="229"/>
      <c r="M1986" s="229"/>
      <c r="N1986" s="229"/>
      <c r="O1986" s="229"/>
      <c r="P1986" s="229"/>
      <c r="Q1986" s="232"/>
      <c r="R1986" s="232"/>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29"/>
      <c r="I1987" s="231"/>
      <c r="J1987" s="229"/>
      <c r="K1987" s="232"/>
      <c r="L1987" s="229"/>
      <c r="M1987" s="229"/>
      <c r="N1987" s="229"/>
      <c r="O1987" s="229"/>
      <c r="P1987" s="229"/>
      <c r="Q1987" s="232"/>
      <c r="R1987" s="232"/>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29"/>
      <c r="I1988" s="231"/>
      <c r="J1988" s="229"/>
      <c r="K1988" s="232"/>
      <c r="L1988" s="229"/>
      <c r="M1988" s="229"/>
      <c r="N1988" s="229"/>
      <c r="O1988" s="229"/>
      <c r="P1988" s="229"/>
      <c r="Q1988" s="232"/>
      <c r="R1988" s="232"/>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29"/>
      <c r="I1989" s="231"/>
      <c r="J1989" s="229"/>
      <c r="K1989" s="232"/>
      <c r="L1989" s="229"/>
      <c r="M1989" s="229"/>
      <c r="N1989" s="229"/>
      <c r="O1989" s="229"/>
      <c r="P1989" s="229"/>
      <c r="Q1989" s="232"/>
      <c r="R1989" s="232"/>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29"/>
      <c r="I1990" s="231"/>
      <c r="J1990" s="229"/>
      <c r="K1990" s="232"/>
      <c r="L1990" s="229"/>
      <c r="M1990" s="229"/>
      <c r="N1990" s="229"/>
      <c r="O1990" s="229"/>
      <c r="P1990" s="229"/>
      <c r="Q1990" s="232"/>
      <c r="R1990" s="232"/>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29"/>
      <c r="I1991" s="231"/>
      <c r="J1991" s="229"/>
      <c r="K1991" s="232"/>
      <c r="L1991" s="229"/>
      <c r="M1991" s="229"/>
      <c r="N1991" s="229"/>
      <c r="O1991" s="229"/>
      <c r="P1991" s="229"/>
      <c r="Q1991" s="232"/>
      <c r="R1991" s="232"/>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29"/>
      <c r="I1992" s="231"/>
      <c r="J1992" s="229"/>
      <c r="K1992" s="232"/>
      <c r="L1992" s="229"/>
      <c r="M1992" s="229"/>
      <c r="N1992" s="229"/>
      <c r="O1992" s="229"/>
      <c r="P1992" s="229"/>
      <c r="Q1992" s="232"/>
      <c r="R1992" s="232"/>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29"/>
      <c r="I1993" s="231"/>
      <c r="J1993" s="229"/>
      <c r="K1993" s="232"/>
      <c r="L1993" s="229"/>
      <c r="M1993" s="229"/>
      <c r="N1993" s="229"/>
      <c r="O1993" s="229"/>
      <c r="P1993" s="229"/>
      <c r="Q1993" s="232"/>
      <c r="R1993" s="232"/>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29"/>
      <c r="I1994" s="231"/>
      <c r="J1994" s="229"/>
      <c r="K1994" s="232"/>
      <c r="L1994" s="229"/>
      <c r="M1994" s="229"/>
      <c r="N1994" s="229"/>
      <c r="O1994" s="229"/>
      <c r="P1994" s="229"/>
      <c r="Q1994" s="232"/>
      <c r="R1994" s="232"/>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29"/>
      <c r="I1995" s="231"/>
      <c r="J1995" s="229"/>
      <c r="K1995" s="232"/>
      <c r="L1995" s="229"/>
      <c r="M1995" s="229"/>
      <c r="N1995" s="229"/>
      <c r="O1995" s="229"/>
      <c r="P1995" s="229"/>
      <c r="Q1995" s="232"/>
      <c r="R1995" s="232"/>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29"/>
      <c r="I1996" s="231"/>
      <c r="J1996" s="229"/>
      <c r="K1996" s="232"/>
      <c r="L1996" s="229"/>
      <c r="M1996" s="229"/>
      <c r="N1996" s="229"/>
      <c r="O1996" s="229"/>
      <c r="P1996" s="229"/>
      <c r="Q1996" s="232"/>
      <c r="R1996" s="232"/>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29"/>
      <c r="I1997" s="231"/>
      <c r="J1997" s="229"/>
      <c r="K1997" s="232"/>
      <c r="L1997" s="229"/>
      <c r="M1997" s="229"/>
      <c r="N1997" s="229"/>
      <c r="O1997" s="229"/>
      <c r="P1997" s="229"/>
      <c r="Q1997" s="232"/>
      <c r="R1997" s="232"/>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29"/>
      <c r="I1998" s="231"/>
      <c r="J1998" s="229"/>
      <c r="K1998" s="232"/>
      <c r="L1998" s="229"/>
      <c r="M1998" s="229"/>
      <c r="N1998" s="229"/>
      <c r="O1998" s="229"/>
      <c r="P1998" s="229"/>
      <c r="Q1998" s="232"/>
      <c r="R1998" s="232"/>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29"/>
      <c r="I1999" s="231"/>
      <c r="J1999" s="229"/>
      <c r="K1999" s="232"/>
      <c r="L1999" s="229"/>
      <c r="M1999" s="229"/>
      <c r="N1999" s="229"/>
      <c r="O1999" s="229"/>
      <c r="P1999" s="229"/>
      <c r="Q1999" s="232"/>
      <c r="R1999" s="232"/>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29"/>
      <c r="I2000" s="231"/>
      <c r="J2000" s="229"/>
      <c r="K2000" s="232"/>
      <c r="L2000" s="229"/>
      <c r="M2000" s="229"/>
      <c r="N2000" s="229"/>
      <c r="O2000" s="229"/>
      <c r="P2000" s="229"/>
      <c r="Q2000" s="232"/>
      <c r="R2000" s="232"/>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29"/>
      <c r="I2001" s="231"/>
      <c r="J2001" s="229"/>
      <c r="K2001" s="232"/>
      <c r="L2001" s="229"/>
      <c r="M2001" s="229"/>
      <c r="N2001" s="229"/>
      <c r="O2001" s="229"/>
      <c r="P2001" s="229"/>
      <c r="Q2001" s="232"/>
      <c r="R2001" s="232"/>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29"/>
      <c r="I2002" s="231"/>
      <c r="J2002" s="229"/>
      <c r="K2002" s="232"/>
      <c r="L2002" s="229"/>
      <c r="M2002" s="229"/>
      <c r="N2002" s="229"/>
      <c r="O2002" s="229"/>
      <c r="P2002" s="229"/>
      <c r="Q2002" s="232"/>
      <c r="R2002" s="232"/>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29"/>
      <c r="I2003" s="231"/>
      <c r="J2003" s="229"/>
      <c r="K2003" s="232"/>
      <c r="L2003" s="229"/>
      <c r="M2003" s="229"/>
      <c r="N2003" s="229"/>
      <c r="O2003" s="229"/>
      <c r="P2003" s="229"/>
      <c r="Q2003" s="232"/>
      <c r="R2003" s="232"/>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29"/>
      <c r="I2004" s="231"/>
      <c r="J2004" s="229"/>
      <c r="K2004" s="232"/>
      <c r="L2004" s="229"/>
      <c r="M2004" s="229"/>
      <c r="N2004" s="229"/>
      <c r="O2004" s="229"/>
      <c r="P2004" s="229"/>
      <c r="Q2004" s="232"/>
      <c r="R2004" s="232"/>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29"/>
      <c r="I2005" s="231"/>
      <c r="J2005" s="229"/>
      <c r="K2005" s="232"/>
      <c r="L2005" s="229"/>
      <c r="M2005" s="229"/>
      <c r="N2005" s="229"/>
      <c r="O2005" s="229"/>
      <c r="P2005" s="229"/>
      <c r="Q2005" s="232"/>
      <c r="R2005" s="232"/>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29"/>
      <c r="I2006" s="231"/>
      <c r="J2006" s="229"/>
      <c r="K2006" s="232"/>
      <c r="L2006" s="229"/>
      <c r="M2006" s="229"/>
      <c r="N2006" s="229"/>
      <c r="O2006" s="229"/>
      <c r="P2006" s="229"/>
      <c r="Q2006" s="232"/>
      <c r="R2006" s="232"/>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29"/>
      <c r="I2007" s="231"/>
      <c r="J2007" s="229"/>
      <c r="K2007" s="232"/>
      <c r="L2007" s="229"/>
      <c r="M2007" s="229"/>
      <c r="N2007" s="229"/>
      <c r="O2007" s="229"/>
      <c r="P2007" s="229"/>
      <c r="Q2007" s="232"/>
      <c r="R2007" s="232"/>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29"/>
      <c r="I2008" s="231"/>
      <c r="J2008" s="229"/>
      <c r="K2008" s="232"/>
      <c r="L2008" s="229"/>
      <c r="M2008" s="229"/>
      <c r="N2008" s="229"/>
      <c r="O2008" s="229"/>
      <c r="P2008" s="229"/>
      <c r="Q2008" s="232"/>
      <c r="R2008" s="232"/>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29"/>
      <c r="I2009" s="231"/>
      <c r="J2009" s="229"/>
      <c r="K2009" s="232"/>
      <c r="L2009" s="229"/>
      <c r="M2009" s="229"/>
      <c r="N2009" s="229"/>
      <c r="O2009" s="229"/>
      <c r="P2009" s="229"/>
      <c r="Q2009" s="232"/>
      <c r="R2009" s="232"/>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29"/>
      <c r="I2010" s="231"/>
      <c r="J2010" s="229"/>
      <c r="K2010" s="232"/>
      <c r="L2010" s="229"/>
      <c r="M2010" s="229"/>
      <c r="N2010" s="229"/>
      <c r="O2010" s="229"/>
      <c r="P2010" s="229"/>
      <c r="Q2010" s="232"/>
      <c r="R2010" s="232"/>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29"/>
      <c r="I2011" s="231"/>
      <c r="J2011" s="229"/>
      <c r="K2011" s="232"/>
      <c r="L2011" s="229"/>
      <c r="M2011" s="229"/>
      <c r="N2011" s="229"/>
      <c r="O2011" s="229"/>
      <c r="P2011" s="229"/>
      <c r="Q2011" s="232"/>
      <c r="R2011" s="232"/>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29"/>
      <c r="I2012" s="231"/>
      <c r="J2012" s="229"/>
      <c r="K2012" s="232"/>
      <c r="L2012" s="229"/>
      <c r="M2012" s="229"/>
      <c r="N2012" s="229"/>
      <c r="O2012" s="229"/>
      <c r="P2012" s="229"/>
      <c r="Q2012" s="232"/>
      <c r="R2012" s="232"/>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29"/>
      <c r="I2013" s="231"/>
      <c r="J2013" s="229"/>
      <c r="K2013" s="232"/>
      <c r="L2013" s="229"/>
      <c r="M2013" s="229"/>
      <c r="N2013" s="229"/>
      <c r="O2013" s="229"/>
      <c r="P2013" s="229"/>
      <c r="Q2013" s="232"/>
      <c r="R2013" s="232"/>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29"/>
      <c r="I2014" s="231"/>
      <c r="J2014" s="229"/>
      <c r="K2014" s="232"/>
      <c r="L2014" s="229"/>
      <c r="M2014" s="229"/>
      <c r="N2014" s="229"/>
      <c r="O2014" s="229"/>
      <c r="P2014" s="229"/>
      <c r="Q2014" s="232"/>
      <c r="R2014" s="232"/>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29"/>
      <c r="I2015" s="231"/>
      <c r="J2015" s="229"/>
      <c r="K2015" s="232"/>
      <c r="L2015" s="229"/>
      <c r="M2015" s="229"/>
      <c r="N2015" s="229"/>
      <c r="O2015" s="229"/>
      <c r="P2015" s="229"/>
      <c r="Q2015" s="232"/>
      <c r="R2015" s="232"/>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29"/>
      <c r="I2016" s="231"/>
      <c r="J2016" s="229"/>
      <c r="K2016" s="232"/>
      <c r="L2016" s="229"/>
      <c r="M2016" s="229"/>
      <c r="N2016" s="229"/>
      <c r="O2016" s="229"/>
      <c r="P2016" s="229"/>
      <c r="Q2016" s="232"/>
      <c r="R2016" s="232"/>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29"/>
      <c r="I2017" s="231"/>
      <c r="J2017" s="229"/>
      <c r="K2017" s="232"/>
      <c r="L2017" s="229"/>
      <c r="M2017" s="229"/>
      <c r="N2017" s="229"/>
      <c r="O2017" s="229"/>
      <c r="P2017" s="229"/>
      <c r="Q2017" s="232"/>
      <c r="R2017" s="232"/>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29"/>
      <c r="I2018" s="231"/>
      <c r="J2018" s="229"/>
      <c r="K2018" s="232"/>
      <c r="L2018" s="229"/>
      <c r="M2018" s="229"/>
      <c r="N2018" s="229"/>
      <c r="O2018" s="229"/>
      <c r="P2018" s="229"/>
      <c r="Q2018" s="232"/>
      <c r="R2018" s="232"/>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29"/>
      <c r="I2019" s="231"/>
      <c r="J2019" s="229"/>
      <c r="K2019" s="232"/>
      <c r="L2019" s="229"/>
      <c r="M2019" s="229"/>
      <c r="N2019" s="229"/>
      <c r="O2019" s="229"/>
      <c r="P2019" s="229"/>
      <c r="Q2019" s="232"/>
      <c r="R2019" s="232"/>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29"/>
      <c r="I2020" s="231"/>
      <c r="J2020" s="229"/>
      <c r="K2020" s="232"/>
      <c r="L2020" s="229"/>
      <c r="M2020" s="229"/>
      <c r="N2020" s="229"/>
      <c r="O2020" s="229"/>
      <c r="P2020" s="229"/>
      <c r="Q2020" s="232"/>
      <c r="R2020" s="232"/>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29"/>
      <c r="I2021" s="231"/>
      <c r="J2021" s="229"/>
      <c r="K2021" s="232"/>
      <c r="L2021" s="229"/>
      <c r="M2021" s="229"/>
      <c r="N2021" s="229"/>
      <c r="O2021" s="229"/>
      <c r="P2021" s="229"/>
      <c r="Q2021" s="232"/>
      <c r="R2021" s="232"/>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29"/>
      <c r="I2022" s="231"/>
      <c r="J2022" s="229"/>
      <c r="K2022" s="232"/>
      <c r="L2022" s="229"/>
      <c r="M2022" s="229"/>
      <c r="N2022" s="229"/>
      <c r="O2022" s="229"/>
      <c r="P2022" s="229"/>
      <c r="Q2022" s="232"/>
      <c r="R2022" s="232"/>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29"/>
      <c r="I2023" s="231"/>
      <c r="J2023" s="229"/>
      <c r="K2023" s="232"/>
      <c r="L2023" s="229"/>
      <c r="M2023" s="229"/>
      <c r="N2023" s="229"/>
      <c r="O2023" s="229"/>
      <c r="P2023" s="229"/>
      <c r="Q2023" s="232"/>
      <c r="R2023" s="232"/>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29"/>
      <c r="I2024" s="231"/>
      <c r="J2024" s="229"/>
      <c r="K2024" s="232"/>
      <c r="L2024" s="229"/>
      <c r="M2024" s="229"/>
      <c r="N2024" s="229"/>
      <c r="O2024" s="229"/>
      <c r="P2024" s="229"/>
      <c r="Q2024" s="232"/>
      <c r="R2024" s="232"/>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29"/>
      <c r="I2025" s="231"/>
      <c r="J2025" s="229"/>
      <c r="K2025" s="232"/>
      <c r="L2025" s="229"/>
      <c r="M2025" s="229"/>
      <c r="N2025" s="229"/>
      <c r="O2025" s="229"/>
      <c r="P2025" s="229"/>
      <c r="Q2025" s="232"/>
      <c r="R2025" s="232"/>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29"/>
      <c r="I2026" s="231"/>
      <c r="J2026" s="229"/>
      <c r="K2026" s="232"/>
      <c r="L2026" s="229"/>
      <c r="M2026" s="229"/>
      <c r="N2026" s="229"/>
      <c r="O2026" s="229"/>
      <c r="P2026" s="229"/>
      <c r="Q2026" s="232"/>
      <c r="R2026" s="232"/>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29"/>
      <c r="I2027" s="231"/>
      <c r="J2027" s="229"/>
      <c r="K2027" s="232"/>
      <c r="L2027" s="229"/>
      <c r="M2027" s="229"/>
      <c r="N2027" s="229"/>
      <c r="O2027" s="229"/>
      <c r="P2027" s="229"/>
      <c r="Q2027" s="232"/>
      <c r="R2027" s="232"/>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29"/>
      <c r="I2028" s="231"/>
      <c r="J2028" s="229"/>
      <c r="K2028" s="232"/>
      <c r="L2028" s="229"/>
      <c r="M2028" s="229"/>
      <c r="N2028" s="229"/>
      <c r="O2028" s="229"/>
      <c r="P2028" s="229"/>
      <c r="Q2028" s="232"/>
      <c r="R2028" s="232"/>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29"/>
      <c r="I2029" s="231"/>
      <c r="J2029" s="229"/>
      <c r="K2029" s="232"/>
      <c r="L2029" s="229"/>
      <c r="M2029" s="229"/>
      <c r="N2029" s="229"/>
      <c r="O2029" s="229"/>
      <c r="P2029" s="229"/>
      <c r="Q2029" s="232"/>
      <c r="R2029" s="232"/>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29"/>
      <c r="I2030" s="231"/>
      <c r="J2030" s="229"/>
      <c r="K2030" s="232"/>
      <c r="L2030" s="229"/>
      <c r="M2030" s="229"/>
      <c r="N2030" s="229"/>
      <c r="O2030" s="229"/>
      <c r="P2030" s="229"/>
      <c r="Q2030" s="232"/>
      <c r="R2030" s="232"/>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29"/>
      <c r="I2031" s="231"/>
      <c r="J2031" s="229"/>
      <c r="K2031" s="232"/>
      <c r="L2031" s="229"/>
      <c r="M2031" s="229"/>
      <c r="N2031" s="229"/>
      <c r="O2031" s="229"/>
      <c r="P2031" s="229"/>
      <c r="Q2031" s="232"/>
      <c r="R2031" s="232"/>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29"/>
      <c r="I2032" s="231"/>
      <c r="J2032" s="229"/>
      <c r="K2032" s="232"/>
      <c r="L2032" s="229"/>
      <c r="M2032" s="229"/>
      <c r="N2032" s="229"/>
      <c r="O2032" s="229"/>
      <c r="P2032" s="229"/>
      <c r="Q2032" s="232"/>
      <c r="R2032" s="232"/>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29"/>
      <c r="I2033" s="231"/>
      <c r="J2033" s="229"/>
      <c r="K2033" s="232"/>
      <c r="L2033" s="229"/>
      <c r="M2033" s="229"/>
      <c r="N2033" s="229"/>
      <c r="O2033" s="229"/>
      <c r="P2033" s="229"/>
      <c r="Q2033" s="232"/>
      <c r="R2033" s="232"/>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29"/>
      <c r="I2034" s="231"/>
      <c r="J2034" s="229"/>
      <c r="K2034" s="232"/>
      <c r="L2034" s="229"/>
      <c r="M2034" s="229"/>
      <c r="N2034" s="229"/>
      <c r="O2034" s="229"/>
      <c r="P2034" s="229"/>
      <c r="Q2034" s="232"/>
      <c r="R2034" s="232"/>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29"/>
      <c r="I2035" s="231"/>
      <c r="J2035" s="229"/>
      <c r="K2035" s="232"/>
      <c r="L2035" s="229"/>
      <c r="M2035" s="229"/>
      <c r="N2035" s="229"/>
      <c r="O2035" s="229"/>
      <c r="P2035" s="229"/>
      <c r="Q2035" s="232"/>
      <c r="R2035" s="232"/>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29"/>
      <c r="I2036" s="231"/>
      <c r="J2036" s="229"/>
      <c r="K2036" s="232"/>
      <c r="L2036" s="229"/>
      <c r="M2036" s="229"/>
      <c r="N2036" s="229"/>
      <c r="O2036" s="229"/>
      <c r="P2036" s="229"/>
      <c r="Q2036" s="232"/>
      <c r="R2036" s="232"/>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29"/>
      <c r="I2037" s="231"/>
      <c r="J2037" s="229"/>
      <c r="K2037" s="232"/>
      <c r="L2037" s="229"/>
      <c r="M2037" s="229"/>
      <c r="N2037" s="229"/>
      <c r="O2037" s="229"/>
      <c r="P2037" s="229"/>
      <c r="Q2037" s="232"/>
      <c r="R2037" s="232"/>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29"/>
      <c r="I2038" s="231"/>
      <c r="J2038" s="229"/>
      <c r="K2038" s="232"/>
      <c r="L2038" s="229"/>
      <c r="M2038" s="229"/>
      <c r="N2038" s="229"/>
      <c r="O2038" s="229"/>
      <c r="P2038" s="229"/>
      <c r="Q2038" s="232"/>
      <c r="R2038" s="232"/>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29"/>
      <c r="I2039" s="231"/>
      <c r="J2039" s="229"/>
      <c r="K2039" s="232"/>
      <c r="L2039" s="229"/>
      <c r="M2039" s="229"/>
      <c r="N2039" s="229"/>
      <c r="O2039" s="229"/>
      <c r="P2039" s="229"/>
      <c r="Q2039" s="232"/>
      <c r="R2039" s="232"/>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29"/>
      <c r="I2040" s="231"/>
      <c r="J2040" s="229"/>
      <c r="K2040" s="232"/>
      <c r="L2040" s="229"/>
      <c r="M2040" s="229"/>
      <c r="N2040" s="229"/>
      <c r="O2040" s="229"/>
      <c r="P2040" s="229"/>
      <c r="Q2040" s="232"/>
      <c r="R2040" s="232"/>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29"/>
      <c r="I2041" s="231"/>
      <c r="J2041" s="229"/>
      <c r="K2041" s="232"/>
      <c r="L2041" s="229"/>
      <c r="M2041" s="229"/>
      <c r="N2041" s="229"/>
      <c r="O2041" s="229"/>
      <c r="P2041" s="229"/>
      <c r="Q2041" s="232"/>
      <c r="R2041" s="232"/>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29"/>
      <c r="I2042" s="231"/>
      <c r="J2042" s="229"/>
      <c r="K2042" s="232"/>
      <c r="L2042" s="229"/>
      <c r="M2042" s="229"/>
      <c r="N2042" s="229"/>
      <c r="O2042" s="229"/>
      <c r="P2042" s="229"/>
      <c r="Q2042" s="232"/>
      <c r="R2042" s="232"/>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29"/>
      <c r="I2043" s="231"/>
      <c r="J2043" s="229"/>
      <c r="K2043" s="232"/>
      <c r="L2043" s="229"/>
      <c r="M2043" s="229"/>
      <c r="N2043" s="229"/>
      <c r="O2043" s="229"/>
      <c r="P2043" s="229"/>
      <c r="Q2043" s="232"/>
      <c r="R2043" s="232"/>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29"/>
      <c r="I2044" s="231"/>
      <c r="J2044" s="229"/>
      <c r="K2044" s="232"/>
      <c r="L2044" s="229"/>
      <c r="M2044" s="229"/>
      <c r="N2044" s="229"/>
      <c r="O2044" s="229"/>
      <c r="P2044" s="229"/>
      <c r="Q2044" s="232"/>
      <c r="R2044" s="232"/>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29"/>
      <c r="I2045" s="231"/>
      <c r="J2045" s="229"/>
      <c r="K2045" s="232"/>
      <c r="L2045" s="229"/>
      <c r="M2045" s="229"/>
      <c r="N2045" s="229"/>
      <c r="O2045" s="229"/>
      <c r="P2045" s="229"/>
      <c r="Q2045" s="232"/>
      <c r="R2045" s="232"/>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29"/>
      <c r="I2046" s="231"/>
      <c r="J2046" s="229"/>
      <c r="K2046" s="232"/>
      <c r="L2046" s="229"/>
      <c r="M2046" s="229"/>
      <c r="N2046" s="229"/>
      <c r="O2046" s="229"/>
      <c r="P2046" s="229"/>
      <c r="Q2046" s="232"/>
      <c r="R2046" s="232"/>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29"/>
      <c r="I2047" s="231"/>
      <c r="J2047" s="229"/>
      <c r="K2047" s="232"/>
      <c r="L2047" s="229"/>
      <c r="M2047" s="229"/>
      <c r="N2047" s="229"/>
      <c r="O2047" s="229"/>
      <c r="P2047" s="229"/>
      <c r="Q2047" s="232"/>
      <c r="R2047" s="232"/>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29"/>
      <c r="I2048" s="231"/>
      <c r="J2048" s="229"/>
      <c r="K2048" s="232"/>
      <c r="L2048" s="229"/>
      <c r="M2048" s="229"/>
      <c r="N2048" s="229"/>
      <c r="O2048" s="229"/>
      <c r="P2048" s="229"/>
      <c r="Q2048" s="232"/>
      <c r="R2048" s="232"/>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29"/>
      <c r="I2049" s="231"/>
      <c r="J2049" s="229"/>
      <c r="K2049" s="232"/>
      <c r="L2049" s="229"/>
      <c r="M2049" s="229"/>
      <c r="N2049" s="229"/>
      <c r="O2049" s="229"/>
      <c r="P2049" s="229"/>
      <c r="Q2049" s="232"/>
      <c r="R2049" s="232"/>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29"/>
      <c r="I2050" s="231"/>
      <c r="J2050" s="229"/>
      <c r="K2050" s="232"/>
      <c r="L2050" s="229"/>
      <c r="M2050" s="229"/>
      <c r="N2050" s="229"/>
      <c r="O2050" s="229"/>
      <c r="P2050" s="229"/>
      <c r="Q2050" s="232"/>
      <c r="R2050" s="232"/>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29"/>
      <c r="I2051" s="231"/>
      <c r="J2051" s="229"/>
      <c r="K2051" s="232"/>
      <c r="L2051" s="229"/>
      <c r="M2051" s="229"/>
      <c r="N2051" s="229"/>
      <c r="O2051" s="229"/>
      <c r="P2051" s="229"/>
      <c r="Q2051" s="232"/>
      <c r="R2051" s="232"/>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29"/>
      <c r="I2052" s="231"/>
      <c r="J2052" s="229"/>
      <c r="K2052" s="232"/>
      <c r="L2052" s="229"/>
      <c r="M2052" s="229"/>
      <c r="N2052" s="229"/>
      <c r="O2052" s="229"/>
      <c r="P2052" s="229"/>
      <c r="Q2052" s="232"/>
      <c r="R2052" s="232"/>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29"/>
      <c r="I2053" s="231"/>
      <c r="J2053" s="229"/>
      <c r="K2053" s="232"/>
      <c r="L2053" s="229"/>
      <c r="M2053" s="229"/>
      <c r="N2053" s="229"/>
      <c r="O2053" s="229"/>
      <c r="P2053" s="229"/>
      <c r="Q2053" s="232"/>
      <c r="R2053" s="232"/>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29"/>
      <c r="I2054" s="231"/>
      <c r="J2054" s="229"/>
      <c r="K2054" s="232"/>
      <c r="L2054" s="229"/>
      <c r="M2054" s="229"/>
      <c r="N2054" s="229"/>
      <c r="O2054" s="229"/>
      <c r="P2054" s="229"/>
      <c r="Q2054" s="232"/>
      <c r="R2054" s="232"/>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29"/>
      <c r="I2055" s="231"/>
      <c r="J2055" s="229"/>
      <c r="K2055" s="232"/>
      <c r="L2055" s="229"/>
      <c r="M2055" s="229"/>
      <c r="N2055" s="229"/>
      <c r="O2055" s="229"/>
      <c r="P2055" s="229"/>
      <c r="Q2055" s="232"/>
      <c r="R2055" s="232"/>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29"/>
      <c r="I2056" s="231"/>
      <c r="J2056" s="229"/>
      <c r="K2056" s="232"/>
      <c r="L2056" s="229"/>
      <c r="M2056" s="229"/>
      <c r="N2056" s="229"/>
      <c r="O2056" s="229"/>
      <c r="P2056" s="229"/>
      <c r="Q2056" s="232"/>
      <c r="R2056" s="232"/>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29"/>
      <c r="I2057" s="231"/>
      <c r="J2057" s="229"/>
      <c r="K2057" s="232"/>
      <c r="L2057" s="229"/>
      <c r="M2057" s="229"/>
      <c r="N2057" s="229"/>
      <c r="O2057" s="229"/>
      <c r="P2057" s="229"/>
      <c r="Q2057" s="232"/>
      <c r="R2057" s="232"/>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29"/>
      <c r="I2058" s="231"/>
      <c r="J2058" s="229"/>
      <c r="K2058" s="232"/>
      <c r="L2058" s="229"/>
      <c r="M2058" s="229"/>
      <c r="N2058" s="229"/>
      <c r="O2058" s="229"/>
      <c r="P2058" s="229"/>
      <c r="Q2058" s="232"/>
      <c r="R2058" s="232"/>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29"/>
      <c r="I2059" s="231"/>
      <c r="J2059" s="229"/>
      <c r="K2059" s="232"/>
      <c r="L2059" s="229"/>
      <c r="M2059" s="229"/>
      <c r="N2059" s="229"/>
      <c r="O2059" s="229"/>
      <c r="P2059" s="229"/>
      <c r="Q2059" s="232"/>
      <c r="R2059" s="232"/>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29"/>
      <c r="I2060" s="231"/>
      <c r="J2060" s="229"/>
      <c r="K2060" s="232"/>
      <c r="L2060" s="229"/>
      <c r="M2060" s="229"/>
      <c r="N2060" s="229"/>
      <c r="O2060" s="229"/>
      <c r="P2060" s="229"/>
      <c r="Q2060" s="232"/>
      <c r="R2060" s="232"/>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29"/>
      <c r="I2061" s="231"/>
      <c r="J2061" s="229"/>
      <c r="K2061" s="232"/>
      <c r="L2061" s="229"/>
      <c r="M2061" s="229"/>
      <c r="N2061" s="229"/>
      <c r="O2061" s="229"/>
      <c r="P2061" s="229"/>
      <c r="Q2061" s="232"/>
      <c r="R2061" s="232"/>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29"/>
      <c r="I2062" s="231"/>
      <c r="J2062" s="229"/>
      <c r="K2062" s="232"/>
      <c r="L2062" s="229"/>
      <c r="M2062" s="229"/>
      <c r="N2062" s="229"/>
      <c r="O2062" s="229"/>
      <c r="P2062" s="229"/>
      <c r="Q2062" s="232"/>
      <c r="R2062" s="232"/>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29"/>
      <c r="I2063" s="231"/>
      <c r="J2063" s="229"/>
      <c r="K2063" s="232"/>
      <c r="L2063" s="229"/>
      <c r="M2063" s="229"/>
      <c r="N2063" s="229"/>
      <c r="O2063" s="229"/>
      <c r="P2063" s="229"/>
      <c r="Q2063" s="232"/>
      <c r="R2063" s="232"/>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29"/>
      <c r="I2064" s="231"/>
      <c r="J2064" s="229"/>
      <c r="K2064" s="232"/>
      <c r="L2064" s="229"/>
      <c r="M2064" s="229"/>
      <c r="N2064" s="229"/>
      <c r="O2064" s="229"/>
      <c r="P2064" s="229"/>
      <c r="Q2064" s="232"/>
      <c r="R2064" s="232"/>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29"/>
      <c r="I2065" s="231"/>
      <c r="J2065" s="229"/>
      <c r="K2065" s="232"/>
      <c r="L2065" s="229"/>
      <c r="M2065" s="229"/>
      <c r="N2065" s="229"/>
      <c r="O2065" s="229"/>
      <c r="P2065" s="229"/>
      <c r="Q2065" s="232"/>
      <c r="R2065" s="232"/>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29"/>
      <c r="I2066" s="231"/>
      <c r="J2066" s="229"/>
      <c r="K2066" s="232"/>
      <c r="L2066" s="229"/>
      <c r="M2066" s="229"/>
      <c r="N2066" s="229"/>
      <c r="O2066" s="229"/>
      <c r="P2066" s="229"/>
      <c r="Q2066" s="232"/>
      <c r="R2066" s="232"/>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29"/>
      <c r="I2067" s="231"/>
      <c r="J2067" s="229"/>
      <c r="K2067" s="232"/>
      <c r="L2067" s="229"/>
      <c r="M2067" s="229"/>
      <c r="N2067" s="229"/>
      <c r="O2067" s="229"/>
      <c r="P2067" s="229"/>
      <c r="Q2067" s="232"/>
      <c r="R2067" s="232"/>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29"/>
      <c r="I2068" s="231"/>
      <c r="J2068" s="229"/>
      <c r="K2068" s="232"/>
      <c r="L2068" s="229"/>
      <c r="M2068" s="229"/>
      <c r="N2068" s="229"/>
      <c r="O2068" s="229"/>
      <c r="P2068" s="229"/>
      <c r="Q2068" s="232"/>
      <c r="R2068" s="232"/>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29"/>
      <c r="I2069" s="231"/>
      <c r="J2069" s="229"/>
      <c r="K2069" s="232"/>
      <c r="L2069" s="229"/>
      <c r="M2069" s="229"/>
      <c r="N2069" s="229"/>
      <c r="O2069" s="229"/>
      <c r="P2069" s="229"/>
      <c r="Q2069" s="232"/>
      <c r="R2069" s="232"/>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29"/>
      <c r="I2070" s="231"/>
      <c r="J2070" s="229"/>
      <c r="K2070" s="232"/>
      <c r="L2070" s="229"/>
      <c r="M2070" s="229"/>
      <c r="N2070" s="229"/>
      <c r="O2070" s="229"/>
      <c r="P2070" s="229"/>
      <c r="Q2070" s="232"/>
      <c r="R2070" s="232"/>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29"/>
      <c r="I2071" s="231"/>
      <c r="J2071" s="229"/>
      <c r="K2071" s="232"/>
      <c r="L2071" s="229"/>
      <c r="M2071" s="229"/>
      <c r="N2071" s="229"/>
      <c r="O2071" s="229"/>
      <c r="P2071" s="229"/>
      <c r="Q2071" s="232"/>
      <c r="R2071" s="232"/>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29"/>
      <c r="I2072" s="231"/>
      <c r="J2072" s="229"/>
      <c r="K2072" s="232"/>
      <c r="L2072" s="229"/>
      <c r="M2072" s="229"/>
      <c r="N2072" s="229"/>
      <c r="O2072" s="229"/>
      <c r="P2072" s="229"/>
      <c r="Q2072" s="232"/>
      <c r="R2072" s="232"/>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29"/>
      <c r="I2073" s="231"/>
      <c r="J2073" s="229"/>
      <c r="K2073" s="232"/>
      <c r="L2073" s="229"/>
      <c r="M2073" s="229"/>
      <c r="N2073" s="229"/>
      <c r="O2073" s="229"/>
      <c r="P2073" s="229"/>
      <c r="Q2073" s="232"/>
      <c r="R2073" s="232"/>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29"/>
      <c r="I2074" s="231"/>
      <c r="J2074" s="229"/>
      <c r="K2074" s="232"/>
      <c r="L2074" s="229"/>
      <c r="M2074" s="229"/>
      <c r="N2074" s="229"/>
      <c r="O2074" s="229"/>
      <c r="P2074" s="229"/>
      <c r="Q2074" s="232"/>
      <c r="R2074" s="232"/>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29"/>
      <c r="I2075" s="231"/>
      <c r="J2075" s="229"/>
      <c r="K2075" s="232"/>
      <c r="L2075" s="229"/>
      <c r="M2075" s="229"/>
      <c r="N2075" s="229"/>
      <c r="O2075" s="229"/>
      <c r="P2075" s="229"/>
      <c r="Q2075" s="232"/>
      <c r="R2075" s="232"/>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29"/>
      <c r="I2076" s="231"/>
      <c r="J2076" s="229"/>
      <c r="K2076" s="232"/>
      <c r="L2076" s="229"/>
      <c r="M2076" s="229"/>
      <c r="N2076" s="229"/>
      <c r="O2076" s="229"/>
      <c r="P2076" s="229"/>
      <c r="Q2076" s="232"/>
      <c r="R2076" s="232"/>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29"/>
      <c r="I2077" s="231"/>
      <c r="J2077" s="229"/>
      <c r="K2077" s="232"/>
      <c r="L2077" s="229"/>
      <c r="M2077" s="229"/>
      <c r="N2077" s="229"/>
      <c r="O2077" s="229"/>
      <c r="P2077" s="229"/>
      <c r="Q2077" s="232"/>
      <c r="R2077" s="232"/>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29"/>
      <c r="I2078" s="231"/>
      <c r="J2078" s="229"/>
      <c r="K2078" s="232"/>
      <c r="L2078" s="229"/>
      <c r="M2078" s="229"/>
      <c r="N2078" s="229"/>
      <c r="O2078" s="229"/>
      <c r="P2078" s="229"/>
      <c r="Q2078" s="232"/>
      <c r="R2078" s="232"/>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29"/>
      <c r="I2079" s="231"/>
      <c r="J2079" s="229"/>
      <c r="K2079" s="232"/>
      <c r="L2079" s="229"/>
      <c r="M2079" s="229"/>
      <c r="N2079" s="229"/>
      <c r="O2079" s="229"/>
      <c r="P2079" s="229"/>
      <c r="Q2079" s="232"/>
      <c r="R2079" s="232"/>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29"/>
      <c r="I2080" s="231"/>
      <c r="J2080" s="229"/>
      <c r="K2080" s="232"/>
      <c r="L2080" s="229"/>
      <c r="M2080" s="229"/>
      <c r="N2080" s="229"/>
      <c r="O2080" s="229"/>
      <c r="P2080" s="229"/>
      <c r="Q2080" s="232"/>
      <c r="R2080" s="232"/>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29"/>
      <c r="I2081" s="231"/>
      <c r="J2081" s="229"/>
      <c r="K2081" s="232"/>
      <c r="L2081" s="229"/>
      <c r="M2081" s="229"/>
      <c r="N2081" s="229"/>
      <c r="O2081" s="229"/>
      <c r="P2081" s="229"/>
      <c r="Q2081" s="232"/>
      <c r="R2081" s="232"/>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29"/>
      <c r="I2082" s="231"/>
      <c r="J2082" s="229"/>
      <c r="K2082" s="232"/>
      <c r="L2082" s="229"/>
      <c r="M2082" s="229"/>
      <c r="N2082" s="229"/>
      <c r="O2082" s="229"/>
      <c r="P2082" s="229"/>
      <c r="Q2082" s="232"/>
      <c r="R2082" s="232"/>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29"/>
      <c r="I2083" s="231"/>
      <c r="J2083" s="229"/>
      <c r="K2083" s="232"/>
      <c r="L2083" s="229"/>
      <c r="M2083" s="229"/>
      <c r="N2083" s="229"/>
      <c r="O2083" s="229"/>
      <c r="P2083" s="229"/>
      <c r="Q2083" s="232"/>
      <c r="R2083" s="232"/>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29"/>
      <c r="I2084" s="231"/>
      <c r="J2084" s="229"/>
      <c r="K2084" s="232"/>
      <c r="L2084" s="229"/>
      <c r="M2084" s="229"/>
      <c r="N2084" s="229"/>
      <c r="O2084" s="229"/>
      <c r="P2084" s="229"/>
      <c r="Q2084" s="232"/>
      <c r="R2084" s="232"/>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29"/>
      <c r="I2085" s="231"/>
      <c r="J2085" s="229"/>
      <c r="K2085" s="232"/>
      <c r="L2085" s="229"/>
      <c r="M2085" s="229"/>
      <c r="N2085" s="229"/>
      <c r="O2085" s="229"/>
      <c r="P2085" s="229"/>
      <c r="Q2085" s="232"/>
      <c r="R2085" s="232"/>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29"/>
      <c r="I2086" s="231"/>
      <c r="J2086" s="229"/>
      <c r="K2086" s="232"/>
      <c r="L2086" s="229"/>
      <c r="M2086" s="229"/>
      <c r="N2086" s="229"/>
      <c r="O2086" s="229"/>
      <c r="P2086" s="229"/>
      <c r="Q2086" s="232"/>
      <c r="R2086" s="232"/>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29"/>
      <c r="I2087" s="231"/>
      <c r="J2087" s="229"/>
      <c r="K2087" s="232"/>
      <c r="L2087" s="229"/>
      <c r="M2087" s="229"/>
      <c r="N2087" s="229"/>
      <c r="O2087" s="229"/>
      <c r="P2087" s="229"/>
      <c r="Q2087" s="232"/>
      <c r="R2087" s="232"/>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29"/>
      <c r="I2088" s="231"/>
      <c r="J2088" s="229"/>
      <c r="K2088" s="232"/>
      <c r="L2088" s="229"/>
      <c r="M2088" s="229"/>
      <c r="N2088" s="229"/>
      <c r="O2088" s="229"/>
      <c r="P2088" s="229"/>
      <c r="Q2088" s="232"/>
      <c r="R2088" s="232"/>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29"/>
      <c r="I2089" s="231"/>
      <c r="J2089" s="229"/>
      <c r="K2089" s="232"/>
      <c r="L2089" s="229"/>
      <c r="M2089" s="229"/>
      <c r="N2089" s="229"/>
      <c r="O2089" s="229"/>
      <c r="P2089" s="229"/>
      <c r="Q2089" s="232"/>
      <c r="R2089" s="232"/>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29"/>
      <c r="I2090" s="231"/>
      <c r="J2090" s="229"/>
      <c r="K2090" s="232"/>
      <c r="L2090" s="229"/>
      <c r="M2090" s="229"/>
      <c r="N2090" s="229"/>
      <c r="O2090" s="229"/>
      <c r="P2090" s="229"/>
      <c r="Q2090" s="232"/>
      <c r="R2090" s="232"/>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29"/>
      <c r="I2091" s="231"/>
      <c r="J2091" s="229"/>
      <c r="K2091" s="232"/>
      <c r="L2091" s="229"/>
      <c r="M2091" s="229"/>
      <c r="N2091" s="229"/>
      <c r="O2091" s="229"/>
      <c r="P2091" s="229"/>
      <c r="Q2091" s="232"/>
      <c r="R2091" s="232"/>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29"/>
      <c r="I2092" s="231"/>
      <c r="J2092" s="229"/>
      <c r="K2092" s="232"/>
      <c r="L2092" s="229"/>
      <c r="M2092" s="229"/>
      <c r="N2092" s="229"/>
      <c r="O2092" s="229"/>
      <c r="P2092" s="229"/>
      <c r="Q2092" s="232"/>
      <c r="R2092" s="232"/>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29"/>
      <c r="I2093" s="231"/>
      <c r="J2093" s="229"/>
      <c r="K2093" s="232"/>
      <c r="L2093" s="229"/>
      <c r="M2093" s="229"/>
      <c r="N2093" s="229"/>
      <c r="O2093" s="229"/>
      <c r="P2093" s="229"/>
      <c r="Q2093" s="232"/>
      <c r="R2093" s="232"/>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29"/>
      <c r="I2094" s="231"/>
      <c r="J2094" s="229"/>
      <c r="K2094" s="232"/>
      <c r="L2094" s="229"/>
      <c r="M2094" s="229"/>
      <c r="N2094" s="229"/>
      <c r="O2094" s="229"/>
      <c r="P2094" s="229"/>
      <c r="Q2094" s="232"/>
      <c r="R2094" s="232"/>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29"/>
      <c r="I2095" s="231"/>
      <c r="J2095" s="229"/>
      <c r="K2095" s="232"/>
      <c r="L2095" s="229"/>
      <c r="M2095" s="229"/>
      <c r="N2095" s="229"/>
      <c r="O2095" s="229"/>
      <c r="P2095" s="229"/>
      <c r="Q2095" s="232"/>
      <c r="R2095" s="232"/>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29"/>
      <c r="I2096" s="231"/>
      <c r="J2096" s="229"/>
      <c r="K2096" s="232"/>
      <c r="L2096" s="229"/>
      <c r="M2096" s="229"/>
      <c r="N2096" s="229"/>
      <c r="O2096" s="229"/>
      <c r="P2096" s="229"/>
      <c r="Q2096" s="232"/>
      <c r="R2096" s="232"/>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29"/>
      <c r="I2097" s="231"/>
      <c r="J2097" s="229"/>
      <c r="K2097" s="232"/>
      <c r="L2097" s="229"/>
      <c r="M2097" s="229"/>
      <c r="N2097" s="229"/>
      <c r="O2097" s="229"/>
      <c r="P2097" s="229"/>
      <c r="Q2097" s="232"/>
      <c r="R2097" s="232"/>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29"/>
      <c r="I2098" s="231"/>
      <c r="J2098" s="229"/>
      <c r="K2098" s="232"/>
      <c r="L2098" s="229"/>
      <c r="M2098" s="229"/>
      <c r="N2098" s="229"/>
      <c r="O2098" s="229"/>
      <c r="P2098" s="229"/>
      <c r="Q2098" s="232"/>
      <c r="R2098" s="232"/>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29"/>
      <c r="I2099" s="231"/>
      <c r="J2099" s="229"/>
      <c r="K2099" s="232"/>
      <c r="L2099" s="229"/>
      <c r="M2099" s="229"/>
      <c r="N2099" s="229"/>
      <c r="O2099" s="229"/>
      <c r="P2099" s="229"/>
      <c r="Q2099" s="232"/>
      <c r="R2099" s="232"/>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29"/>
      <c r="I2100" s="231"/>
      <c r="J2100" s="229"/>
      <c r="K2100" s="232"/>
      <c r="L2100" s="229"/>
      <c r="M2100" s="229"/>
      <c r="N2100" s="229"/>
      <c r="O2100" s="229"/>
      <c r="P2100" s="229"/>
      <c r="Q2100" s="232"/>
      <c r="R2100" s="232"/>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29"/>
      <c r="I2101" s="231"/>
      <c r="J2101" s="229"/>
      <c r="K2101" s="232"/>
      <c r="L2101" s="229"/>
      <c r="M2101" s="229"/>
      <c r="N2101" s="229"/>
      <c r="O2101" s="229"/>
      <c r="P2101" s="229"/>
      <c r="Q2101" s="232"/>
      <c r="R2101" s="232"/>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29"/>
      <c r="I2102" s="231"/>
      <c r="J2102" s="229"/>
      <c r="K2102" s="232"/>
      <c r="L2102" s="229"/>
      <c r="M2102" s="229"/>
      <c r="N2102" s="229"/>
      <c r="O2102" s="229"/>
      <c r="P2102" s="229"/>
      <c r="Q2102" s="232"/>
      <c r="R2102" s="232"/>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29"/>
      <c r="I2103" s="231"/>
      <c r="J2103" s="229"/>
      <c r="K2103" s="232"/>
      <c r="L2103" s="229"/>
      <c r="M2103" s="229"/>
      <c r="N2103" s="229"/>
      <c r="O2103" s="229"/>
      <c r="P2103" s="229"/>
      <c r="Q2103" s="232"/>
      <c r="R2103" s="232"/>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29"/>
      <c r="I2104" s="231"/>
      <c r="J2104" s="229"/>
      <c r="K2104" s="232"/>
      <c r="L2104" s="229"/>
      <c r="M2104" s="229"/>
      <c r="N2104" s="229"/>
      <c r="O2104" s="229"/>
      <c r="P2104" s="229"/>
      <c r="Q2104" s="232"/>
      <c r="R2104" s="232"/>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29"/>
      <c r="I2105" s="231"/>
      <c r="J2105" s="229"/>
      <c r="K2105" s="232"/>
      <c r="L2105" s="229"/>
      <c r="M2105" s="229"/>
      <c r="N2105" s="229"/>
      <c r="O2105" s="229"/>
      <c r="P2105" s="229"/>
      <c r="Q2105" s="232"/>
      <c r="R2105" s="232"/>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29"/>
      <c r="I2106" s="231"/>
      <c r="J2106" s="229"/>
      <c r="K2106" s="232"/>
      <c r="L2106" s="229"/>
      <c r="M2106" s="229"/>
      <c r="N2106" s="229"/>
      <c r="O2106" s="229"/>
      <c r="P2106" s="229"/>
      <c r="Q2106" s="232"/>
      <c r="R2106" s="232"/>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29"/>
      <c r="I2107" s="231"/>
      <c r="J2107" s="229"/>
      <c r="K2107" s="232"/>
      <c r="L2107" s="229"/>
      <c r="M2107" s="229"/>
      <c r="N2107" s="229"/>
      <c r="O2107" s="229"/>
      <c r="P2107" s="229"/>
      <c r="Q2107" s="232"/>
      <c r="R2107" s="232"/>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29"/>
      <c r="I2108" s="231"/>
      <c r="J2108" s="229"/>
      <c r="K2108" s="232"/>
      <c r="L2108" s="229"/>
      <c r="M2108" s="229"/>
      <c r="N2108" s="229"/>
      <c r="O2108" s="229"/>
      <c r="P2108" s="229"/>
      <c r="Q2108" s="232"/>
      <c r="R2108" s="232"/>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29"/>
      <c r="I2109" s="231"/>
      <c r="J2109" s="229"/>
      <c r="K2109" s="232"/>
      <c r="L2109" s="229"/>
      <c r="M2109" s="229"/>
      <c r="N2109" s="229"/>
      <c r="O2109" s="229"/>
      <c r="P2109" s="229"/>
      <c r="Q2109" s="232"/>
      <c r="R2109" s="232"/>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29"/>
      <c r="I2110" s="231"/>
      <c r="J2110" s="229"/>
      <c r="K2110" s="232"/>
      <c r="L2110" s="229"/>
      <c r="M2110" s="229"/>
      <c r="N2110" s="229"/>
      <c r="O2110" s="229"/>
      <c r="P2110" s="229"/>
      <c r="Q2110" s="232"/>
      <c r="R2110" s="232"/>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29"/>
      <c r="I2111" s="231"/>
      <c r="J2111" s="229"/>
      <c r="K2111" s="232"/>
      <c r="L2111" s="229"/>
      <c r="M2111" s="229"/>
      <c r="N2111" s="229"/>
      <c r="O2111" s="229"/>
      <c r="P2111" s="229"/>
      <c r="Q2111" s="232"/>
      <c r="R2111" s="232"/>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29"/>
      <c r="I2112" s="231"/>
      <c r="J2112" s="229"/>
      <c r="K2112" s="232"/>
      <c r="L2112" s="229"/>
      <c r="M2112" s="229"/>
      <c r="N2112" s="229"/>
      <c r="O2112" s="229"/>
      <c r="P2112" s="229"/>
      <c r="Q2112" s="232"/>
      <c r="R2112" s="232"/>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29"/>
      <c r="I2113" s="231"/>
      <c r="J2113" s="229"/>
      <c r="K2113" s="232"/>
      <c r="L2113" s="229"/>
      <c r="M2113" s="229"/>
      <c r="N2113" s="229"/>
      <c r="O2113" s="229"/>
      <c r="P2113" s="229"/>
      <c r="Q2113" s="232"/>
      <c r="R2113" s="232"/>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29"/>
      <c r="I2114" s="231"/>
      <c r="J2114" s="229"/>
      <c r="K2114" s="232"/>
      <c r="L2114" s="229"/>
      <c r="M2114" s="229"/>
      <c r="N2114" s="229"/>
      <c r="O2114" s="229"/>
      <c r="P2114" s="229"/>
      <c r="Q2114" s="232"/>
      <c r="R2114" s="232"/>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29"/>
      <c r="I2115" s="231"/>
      <c r="J2115" s="229"/>
      <c r="K2115" s="232"/>
      <c r="L2115" s="229"/>
      <c r="M2115" s="229"/>
      <c r="N2115" s="229"/>
      <c r="O2115" s="229"/>
      <c r="P2115" s="229"/>
      <c r="Q2115" s="232"/>
      <c r="R2115" s="232"/>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29"/>
      <c r="I2116" s="231"/>
      <c r="J2116" s="229"/>
      <c r="K2116" s="232"/>
      <c r="L2116" s="229"/>
      <c r="M2116" s="229"/>
      <c r="N2116" s="229"/>
      <c r="O2116" s="229"/>
      <c r="P2116" s="229"/>
      <c r="Q2116" s="232"/>
      <c r="R2116" s="232"/>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29"/>
      <c r="I2117" s="231"/>
      <c r="J2117" s="229"/>
      <c r="K2117" s="232"/>
      <c r="L2117" s="229"/>
      <c r="M2117" s="229"/>
      <c r="N2117" s="229"/>
      <c r="O2117" s="229"/>
      <c r="P2117" s="229"/>
      <c r="Q2117" s="232"/>
      <c r="R2117" s="232"/>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29"/>
      <c r="I2118" s="231"/>
      <c r="J2118" s="229"/>
      <c r="K2118" s="232"/>
      <c r="L2118" s="229"/>
      <c r="M2118" s="229"/>
      <c r="N2118" s="229"/>
      <c r="O2118" s="229"/>
      <c r="P2118" s="229"/>
      <c r="Q2118" s="232"/>
      <c r="R2118" s="232"/>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29"/>
      <c r="I2119" s="231"/>
      <c r="J2119" s="229"/>
      <c r="K2119" s="232"/>
      <c r="L2119" s="229"/>
      <c r="M2119" s="229"/>
      <c r="N2119" s="229"/>
      <c r="O2119" s="229"/>
      <c r="P2119" s="229"/>
      <c r="Q2119" s="232"/>
      <c r="R2119" s="232"/>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29"/>
      <c r="I2120" s="231"/>
      <c r="J2120" s="229"/>
      <c r="K2120" s="232"/>
      <c r="L2120" s="229"/>
      <c r="M2120" s="229"/>
      <c r="N2120" s="229"/>
      <c r="O2120" s="229"/>
      <c r="P2120" s="229"/>
      <c r="Q2120" s="232"/>
      <c r="R2120" s="232"/>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29"/>
      <c r="I2121" s="231"/>
      <c r="J2121" s="229"/>
      <c r="K2121" s="232"/>
      <c r="L2121" s="229"/>
      <c r="M2121" s="229"/>
      <c r="N2121" s="229"/>
      <c r="O2121" s="229"/>
      <c r="P2121" s="229"/>
      <c r="Q2121" s="232"/>
      <c r="R2121" s="232"/>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29"/>
      <c r="I2122" s="231"/>
      <c r="J2122" s="229"/>
      <c r="K2122" s="232"/>
      <c r="L2122" s="229"/>
      <c r="M2122" s="229"/>
      <c r="N2122" s="229"/>
      <c r="O2122" s="229"/>
      <c r="P2122" s="229"/>
      <c r="Q2122" s="232"/>
      <c r="R2122" s="232"/>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29"/>
      <c r="I2123" s="231"/>
      <c r="J2123" s="229"/>
      <c r="K2123" s="232"/>
      <c r="L2123" s="229"/>
      <c r="M2123" s="229"/>
      <c r="N2123" s="229"/>
      <c r="O2123" s="229"/>
      <c r="P2123" s="229"/>
      <c r="Q2123" s="232"/>
      <c r="R2123" s="232"/>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29"/>
      <c r="I2124" s="231"/>
      <c r="J2124" s="229"/>
      <c r="K2124" s="232"/>
      <c r="L2124" s="229"/>
      <c r="M2124" s="229"/>
      <c r="N2124" s="229"/>
      <c r="O2124" s="229"/>
      <c r="P2124" s="229"/>
      <c r="Q2124" s="232"/>
      <c r="R2124" s="232"/>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29"/>
      <c r="I2125" s="231"/>
      <c r="J2125" s="229"/>
      <c r="K2125" s="232"/>
      <c r="L2125" s="229"/>
      <c r="M2125" s="229"/>
      <c r="N2125" s="229"/>
      <c r="O2125" s="229"/>
      <c r="P2125" s="229"/>
      <c r="Q2125" s="232"/>
      <c r="R2125" s="232"/>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29"/>
      <c r="I2126" s="231"/>
      <c r="J2126" s="229"/>
      <c r="K2126" s="232"/>
      <c r="L2126" s="229"/>
      <c r="M2126" s="229"/>
      <c r="N2126" s="229"/>
      <c r="O2126" s="229"/>
      <c r="P2126" s="229"/>
      <c r="Q2126" s="232"/>
      <c r="R2126" s="232"/>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29"/>
      <c r="I2127" s="231"/>
      <c r="J2127" s="229"/>
      <c r="K2127" s="232"/>
      <c r="L2127" s="229"/>
      <c r="M2127" s="229"/>
      <c r="N2127" s="229"/>
      <c r="O2127" s="229"/>
      <c r="P2127" s="229"/>
      <c r="Q2127" s="232"/>
      <c r="R2127" s="232"/>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29"/>
      <c r="I2128" s="231"/>
      <c r="J2128" s="229"/>
      <c r="K2128" s="232"/>
      <c r="L2128" s="229"/>
      <c r="M2128" s="229"/>
      <c r="N2128" s="229"/>
      <c r="O2128" s="229"/>
      <c r="P2128" s="229"/>
      <c r="Q2128" s="232"/>
      <c r="R2128" s="232"/>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29"/>
      <c r="I2129" s="231"/>
      <c r="J2129" s="229"/>
      <c r="K2129" s="232"/>
      <c r="L2129" s="229"/>
      <c r="M2129" s="229"/>
      <c r="N2129" s="229"/>
      <c r="O2129" s="229"/>
      <c r="P2129" s="229"/>
      <c r="Q2129" s="232"/>
      <c r="R2129" s="232"/>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29"/>
      <c r="I2130" s="231"/>
      <c r="J2130" s="229"/>
      <c r="K2130" s="232"/>
      <c r="L2130" s="229"/>
      <c r="M2130" s="229"/>
      <c r="N2130" s="229"/>
      <c r="O2130" s="229"/>
      <c r="P2130" s="229"/>
      <c r="Q2130" s="232"/>
      <c r="R2130" s="232"/>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29"/>
      <c r="I2131" s="231"/>
      <c r="J2131" s="229"/>
      <c r="K2131" s="232"/>
      <c r="L2131" s="229"/>
      <c r="M2131" s="229"/>
      <c r="N2131" s="229"/>
      <c r="O2131" s="229"/>
      <c r="P2131" s="229"/>
      <c r="Q2131" s="232"/>
      <c r="R2131" s="232"/>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29"/>
      <c r="I2132" s="231"/>
      <c r="J2132" s="229"/>
      <c r="K2132" s="232"/>
      <c r="L2132" s="229"/>
      <c r="M2132" s="229"/>
      <c r="N2132" s="229"/>
      <c r="O2132" s="229"/>
      <c r="P2132" s="229"/>
      <c r="Q2132" s="232"/>
      <c r="R2132" s="232"/>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29"/>
      <c r="I2133" s="231"/>
      <c r="J2133" s="229"/>
      <c r="K2133" s="232"/>
      <c r="L2133" s="229"/>
      <c r="M2133" s="229"/>
      <c r="N2133" s="229"/>
      <c r="O2133" s="229"/>
      <c r="P2133" s="229"/>
      <c r="Q2133" s="232"/>
      <c r="R2133" s="232"/>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29"/>
      <c r="I2134" s="231"/>
      <c r="J2134" s="229"/>
      <c r="K2134" s="232"/>
      <c r="L2134" s="229"/>
      <c r="M2134" s="229"/>
      <c r="N2134" s="229"/>
      <c r="O2134" s="229"/>
      <c r="P2134" s="229"/>
      <c r="Q2134" s="232"/>
      <c r="R2134" s="232"/>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29"/>
      <c r="I2135" s="231"/>
      <c r="J2135" s="229"/>
      <c r="K2135" s="232"/>
      <c r="L2135" s="229"/>
      <c r="M2135" s="229"/>
      <c r="N2135" s="229"/>
      <c r="O2135" s="229"/>
      <c r="P2135" s="229"/>
      <c r="Q2135" s="232"/>
      <c r="R2135" s="232"/>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29"/>
      <c r="I2136" s="231"/>
      <c r="J2136" s="229"/>
      <c r="K2136" s="232"/>
      <c r="L2136" s="229"/>
      <c r="M2136" s="229"/>
      <c r="N2136" s="229"/>
      <c r="O2136" s="229"/>
      <c r="P2136" s="229"/>
      <c r="Q2136" s="232"/>
      <c r="R2136" s="232"/>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29"/>
      <c r="I2137" s="231"/>
      <c r="J2137" s="229"/>
      <c r="K2137" s="232"/>
      <c r="L2137" s="229"/>
      <c r="M2137" s="229"/>
      <c r="N2137" s="229"/>
      <c r="O2137" s="229"/>
      <c r="P2137" s="229"/>
      <c r="Q2137" s="232"/>
      <c r="R2137" s="232"/>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29"/>
      <c r="I2138" s="231"/>
      <c r="J2138" s="229"/>
      <c r="K2138" s="232"/>
      <c r="L2138" s="229"/>
      <c r="M2138" s="229"/>
      <c r="N2138" s="229"/>
      <c r="O2138" s="229"/>
      <c r="P2138" s="229"/>
      <c r="Q2138" s="232"/>
      <c r="R2138" s="232"/>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29"/>
      <c r="I2139" s="231"/>
      <c r="J2139" s="229"/>
      <c r="K2139" s="232"/>
      <c r="L2139" s="229"/>
      <c r="M2139" s="229"/>
      <c r="N2139" s="229"/>
      <c r="O2139" s="229"/>
      <c r="P2139" s="229"/>
      <c r="Q2139" s="232"/>
      <c r="R2139" s="232"/>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29"/>
      <c r="I2140" s="231"/>
      <c r="J2140" s="229"/>
      <c r="K2140" s="232"/>
      <c r="L2140" s="229"/>
      <c r="M2140" s="229"/>
      <c r="N2140" s="229"/>
      <c r="O2140" s="229"/>
      <c r="P2140" s="229"/>
      <c r="Q2140" s="232"/>
      <c r="R2140" s="232"/>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29"/>
      <c r="I2141" s="231"/>
      <c r="J2141" s="229"/>
      <c r="K2141" s="232"/>
      <c r="L2141" s="229"/>
      <c r="M2141" s="229"/>
      <c r="N2141" s="229"/>
      <c r="O2141" s="229"/>
      <c r="P2141" s="229"/>
      <c r="Q2141" s="232"/>
      <c r="R2141" s="232"/>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29"/>
      <c r="I2142" s="231"/>
      <c r="J2142" s="229"/>
      <c r="K2142" s="232"/>
      <c r="L2142" s="229"/>
      <c r="M2142" s="229"/>
      <c r="N2142" s="229"/>
      <c r="O2142" s="229"/>
      <c r="P2142" s="229"/>
      <c r="Q2142" s="232"/>
      <c r="R2142" s="232"/>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29"/>
      <c r="I2143" s="231"/>
      <c r="J2143" s="229"/>
      <c r="K2143" s="232"/>
      <c r="L2143" s="229"/>
      <c r="M2143" s="229"/>
      <c r="N2143" s="229"/>
      <c r="O2143" s="229"/>
      <c r="P2143" s="229"/>
      <c r="Q2143" s="232"/>
      <c r="R2143" s="232"/>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29"/>
      <c r="I2144" s="231"/>
      <c r="J2144" s="229"/>
      <c r="K2144" s="232"/>
      <c r="L2144" s="229"/>
      <c r="M2144" s="229"/>
      <c r="N2144" s="229"/>
      <c r="O2144" s="229"/>
      <c r="P2144" s="229"/>
      <c r="Q2144" s="232"/>
      <c r="R2144" s="232"/>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29"/>
      <c r="I2145" s="231"/>
      <c r="J2145" s="229"/>
      <c r="K2145" s="232"/>
      <c r="L2145" s="229"/>
      <c r="M2145" s="229"/>
      <c r="N2145" s="229"/>
      <c r="O2145" s="229"/>
      <c r="P2145" s="229"/>
      <c r="Q2145" s="232"/>
      <c r="R2145" s="232"/>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29"/>
      <c r="I2146" s="231"/>
      <c r="J2146" s="229"/>
      <c r="K2146" s="232"/>
      <c r="L2146" s="229"/>
      <c r="M2146" s="229"/>
      <c r="N2146" s="229"/>
      <c r="O2146" s="229"/>
      <c r="P2146" s="229"/>
      <c r="Q2146" s="232"/>
      <c r="R2146" s="232"/>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29"/>
      <c r="I2147" s="231"/>
      <c r="J2147" s="229"/>
      <c r="K2147" s="232"/>
      <c r="L2147" s="229"/>
      <c r="M2147" s="229"/>
      <c r="N2147" s="229"/>
      <c r="O2147" s="229"/>
      <c r="P2147" s="229"/>
      <c r="Q2147" s="232"/>
      <c r="R2147" s="232"/>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29"/>
      <c r="I2148" s="231"/>
      <c r="J2148" s="229"/>
      <c r="K2148" s="232"/>
      <c r="L2148" s="229"/>
      <c r="M2148" s="229"/>
      <c r="N2148" s="229"/>
      <c r="O2148" s="229"/>
      <c r="P2148" s="229"/>
      <c r="Q2148" s="232"/>
      <c r="R2148" s="232"/>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29"/>
      <c r="I2149" s="231"/>
      <c r="J2149" s="229"/>
      <c r="K2149" s="232"/>
      <c r="L2149" s="229"/>
      <c r="M2149" s="229"/>
      <c r="N2149" s="229"/>
      <c r="O2149" s="229"/>
      <c r="P2149" s="229"/>
      <c r="Q2149" s="232"/>
      <c r="R2149" s="232"/>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29"/>
      <c r="I2150" s="231"/>
      <c r="J2150" s="229"/>
      <c r="K2150" s="232"/>
      <c r="L2150" s="229"/>
      <c r="M2150" s="229"/>
      <c r="N2150" s="229"/>
      <c r="O2150" s="229"/>
      <c r="P2150" s="229"/>
      <c r="Q2150" s="232"/>
      <c r="R2150" s="232"/>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29"/>
      <c r="I2151" s="231"/>
      <c r="J2151" s="229"/>
      <c r="K2151" s="232"/>
      <c r="L2151" s="229"/>
      <c r="M2151" s="229"/>
      <c r="N2151" s="229"/>
      <c r="O2151" s="229"/>
      <c r="P2151" s="229"/>
      <c r="Q2151" s="232"/>
      <c r="R2151" s="232"/>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29"/>
      <c r="I2152" s="231"/>
      <c r="J2152" s="229"/>
      <c r="K2152" s="232"/>
      <c r="L2152" s="229"/>
      <c r="M2152" s="229"/>
      <c r="N2152" s="229"/>
      <c r="O2152" s="229"/>
      <c r="P2152" s="229"/>
      <c r="Q2152" s="232"/>
      <c r="R2152" s="232"/>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29"/>
      <c r="I2153" s="231"/>
      <c r="J2153" s="229"/>
      <c r="K2153" s="232"/>
      <c r="L2153" s="229"/>
      <c r="M2153" s="229"/>
      <c r="N2153" s="229"/>
      <c r="O2153" s="229"/>
      <c r="P2153" s="229"/>
      <c r="Q2153" s="232"/>
      <c r="R2153" s="232"/>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29"/>
      <c r="I2154" s="231"/>
      <c r="J2154" s="229"/>
      <c r="K2154" s="232"/>
      <c r="L2154" s="229"/>
      <c r="M2154" s="229"/>
      <c r="N2154" s="229"/>
      <c r="O2154" s="229"/>
      <c r="P2154" s="229"/>
      <c r="Q2154" s="232"/>
      <c r="R2154" s="232"/>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29"/>
      <c r="I2155" s="231"/>
      <c r="J2155" s="229"/>
      <c r="K2155" s="232"/>
      <c r="L2155" s="229"/>
      <c r="M2155" s="229"/>
      <c r="N2155" s="229"/>
      <c r="O2155" s="229"/>
      <c r="P2155" s="229"/>
      <c r="Q2155" s="232"/>
      <c r="R2155" s="232"/>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29"/>
      <c r="I2156" s="231"/>
      <c r="J2156" s="229"/>
      <c r="K2156" s="232"/>
      <c r="L2156" s="229"/>
      <c r="M2156" s="229"/>
      <c r="N2156" s="229"/>
      <c r="O2156" s="229"/>
      <c r="P2156" s="229"/>
      <c r="Q2156" s="232"/>
      <c r="R2156" s="232"/>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29"/>
      <c r="I2157" s="231"/>
      <c r="J2157" s="229"/>
      <c r="K2157" s="232"/>
      <c r="L2157" s="229"/>
      <c r="M2157" s="229"/>
      <c r="N2157" s="229"/>
      <c r="O2157" s="229"/>
      <c r="P2157" s="229"/>
      <c r="Q2157" s="232"/>
      <c r="R2157" s="232"/>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29"/>
      <c r="I2158" s="231"/>
      <c r="J2158" s="229"/>
      <c r="K2158" s="232"/>
      <c r="L2158" s="229"/>
      <c r="M2158" s="229"/>
      <c r="N2158" s="229"/>
      <c r="O2158" s="229"/>
      <c r="P2158" s="229"/>
      <c r="Q2158" s="232"/>
      <c r="R2158" s="232"/>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29"/>
      <c r="I2159" s="231"/>
      <c r="J2159" s="229"/>
      <c r="K2159" s="232"/>
      <c r="L2159" s="229"/>
      <c r="M2159" s="229"/>
      <c r="N2159" s="229"/>
      <c r="O2159" s="229"/>
      <c r="P2159" s="229"/>
      <c r="Q2159" s="232"/>
      <c r="R2159" s="232"/>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29"/>
      <c r="I2160" s="231"/>
      <c r="J2160" s="229"/>
      <c r="K2160" s="232"/>
      <c r="L2160" s="229"/>
      <c r="M2160" s="229"/>
      <c r="N2160" s="229"/>
      <c r="O2160" s="229"/>
      <c r="P2160" s="229"/>
      <c r="Q2160" s="232"/>
      <c r="R2160" s="232"/>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29"/>
      <c r="I2161" s="231"/>
      <c r="J2161" s="229"/>
      <c r="K2161" s="232"/>
      <c r="L2161" s="229"/>
      <c r="M2161" s="229"/>
      <c r="N2161" s="229"/>
      <c r="O2161" s="229"/>
      <c r="P2161" s="229"/>
      <c r="Q2161" s="232"/>
      <c r="R2161" s="232"/>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29"/>
      <c r="I2162" s="231"/>
      <c r="J2162" s="229"/>
      <c r="K2162" s="232"/>
      <c r="L2162" s="229"/>
      <c r="M2162" s="229"/>
      <c r="N2162" s="229"/>
      <c r="O2162" s="229"/>
      <c r="P2162" s="229"/>
      <c r="Q2162" s="232"/>
      <c r="R2162" s="232"/>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29"/>
      <c r="I2163" s="231"/>
      <c r="J2163" s="229"/>
      <c r="K2163" s="232"/>
      <c r="L2163" s="229"/>
      <c r="M2163" s="229"/>
      <c r="N2163" s="229"/>
      <c r="O2163" s="229"/>
      <c r="P2163" s="229"/>
      <c r="Q2163" s="232"/>
      <c r="R2163" s="232"/>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29"/>
      <c r="I2164" s="231"/>
      <c r="J2164" s="229"/>
      <c r="K2164" s="232"/>
      <c r="L2164" s="229"/>
      <c r="M2164" s="229"/>
      <c r="N2164" s="229"/>
      <c r="O2164" s="229"/>
      <c r="P2164" s="229"/>
      <c r="Q2164" s="232"/>
      <c r="R2164" s="232"/>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29"/>
      <c r="I2165" s="231"/>
      <c r="J2165" s="229"/>
      <c r="K2165" s="232"/>
      <c r="L2165" s="229"/>
      <c r="M2165" s="229"/>
      <c r="N2165" s="229"/>
      <c r="O2165" s="229"/>
      <c r="P2165" s="229"/>
      <c r="Q2165" s="232"/>
      <c r="R2165" s="232"/>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29"/>
      <c r="I2166" s="231"/>
      <c r="J2166" s="229"/>
      <c r="K2166" s="232"/>
      <c r="L2166" s="229"/>
      <c r="M2166" s="229"/>
      <c r="N2166" s="229"/>
      <c r="O2166" s="229"/>
      <c r="P2166" s="229"/>
      <c r="Q2166" s="232"/>
      <c r="R2166" s="232"/>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29"/>
      <c r="I2167" s="231"/>
      <c r="J2167" s="229"/>
      <c r="K2167" s="232"/>
      <c r="L2167" s="229"/>
      <c r="M2167" s="229"/>
      <c r="N2167" s="229"/>
      <c r="O2167" s="229"/>
      <c r="P2167" s="229"/>
      <c r="Q2167" s="232"/>
      <c r="R2167" s="232"/>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29"/>
      <c r="I2168" s="231"/>
      <c r="J2168" s="229"/>
      <c r="K2168" s="232"/>
      <c r="L2168" s="229"/>
      <c r="M2168" s="229"/>
      <c r="N2168" s="229"/>
      <c r="O2168" s="229"/>
      <c r="P2168" s="229"/>
      <c r="Q2168" s="232"/>
      <c r="R2168" s="232"/>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29"/>
      <c r="I2169" s="231"/>
      <c r="J2169" s="229"/>
      <c r="K2169" s="232"/>
      <c r="L2169" s="229"/>
      <c r="M2169" s="229"/>
      <c r="N2169" s="229"/>
      <c r="O2169" s="229"/>
      <c r="P2169" s="229"/>
      <c r="Q2169" s="232"/>
      <c r="R2169" s="232"/>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29"/>
      <c r="I2170" s="231"/>
      <c r="J2170" s="229"/>
      <c r="K2170" s="232"/>
      <c r="L2170" s="229"/>
      <c r="M2170" s="229"/>
      <c r="N2170" s="229"/>
      <c r="O2170" s="229"/>
      <c r="P2170" s="229"/>
      <c r="Q2170" s="232"/>
      <c r="R2170" s="232"/>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29"/>
      <c r="I2171" s="231"/>
      <c r="J2171" s="229"/>
      <c r="K2171" s="232"/>
      <c r="L2171" s="229"/>
      <c r="M2171" s="229"/>
      <c r="N2171" s="229"/>
      <c r="O2171" s="229"/>
      <c r="P2171" s="229"/>
      <c r="Q2171" s="232"/>
      <c r="R2171" s="232"/>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29"/>
      <c r="I2172" s="231"/>
      <c r="J2172" s="229"/>
      <c r="K2172" s="232"/>
      <c r="L2172" s="229"/>
      <c r="M2172" s="229"/>
      <c r="N2172" s="229"/>
      <c r="O2172" s="229"/>
      <c r="P2172" s="229"/>
      <c r="Q2172" s="232"/>
      <c r="R2172" s="232"/>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29"/>
      <c r="I2173" s="231"/>
      <c r="J2173" s="229"/>
      <c r="K2173" s="232"/>
      <c r="L2173" s="229"/>
      <c r="M2173" s="229"/>
      <c r="N2173" s="229"/>
      <c r="O2173" s="229"/>
      <c r="P2173" s="229"/>
      <c r="Q2173" s="232"/>
      <c r="R2173" s="232"/>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29"/>
      <c r="I2174" s="231"/>
      <c r="J2174" s="229"/>
      <c r="K2174" s="232"/>
      <c r="L2174" s="229"/>
      <c r="M2174" s="229"/>
      <c r="N2174" s="229"/>
      <c r="O2174" s="229"/>
      <c r="P2174" s="229"/>
      <c r="Q2174" s="232"/>
      <c r="R2174" s="232"/>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29"/>
      <c r="I2175" s="231"/>
      <c r="J2175" s="229"/>
      <c r="K2175" s="232"/>
      <c r="L2175" s="229"/>
      <c r="M2175" s="229"/>
      <c r="N2175" s="229"/>
      <c r="O2175" s="229"/>
      <c r="P2175" s="229"/>
      <c r="Q2175" s="232"/>
      <c r="R2175" s="232"/>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29"/>
      <c r="I2176" s="231"/>
      <c r="J2176" s="229"/>
      <c r="K2176" s="232"/>
      <c r="L2176" s="229"/>
      <c r="M2176" s="229"/>
      <c r="N2176" s="229"/>
      <c r="O2176" s="229"/>
      <c r="P2176" s="229"/>
      <c r="Q2176" s="232"/>
      <c r="R2176" s="232"/>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29"/>
      <c r="I2177" s="231"/>
      <c r="J2177" s="229"/>
      <c r="K2177" s="232"/>
      <c r="L2177" s="229"/>
      <c r="M2177" s="229"/>
      <c r="N2177" s="229"/>
      <c r="O2177" s="229"/>
      <c r="P2177" s="229"/>
      <c r="Q2177" s="232"/>
      <c r="R2177" s="232"/>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29"/>
      <c r="I2178" s="231"/>
      <c r="J2178" s="229"/>
      <c r="K2178" s="232"/>
      <c r="L2178" s="229"/>
      <c r="M2178" s="229"/>
      <c r="N2178" s="229"/>
      <c r="O2178" s="229"/>
      <c r="P2178" s="229"/>
      <c r="Q2178" s="232"/>
      <c r="R2178" s="232"/>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29"/>
      <c r="I2179" s="231"/>
      <c r="J2179" s="229"/>
      <c r="K2179" s="232"/>
      <c r="L2179" s="229"/>
      <c r="M2179" s="229"/>
      <c r="N2179" s="229"/>
      <c r="O2179" s="229"/>
      <c r="P2179" s="229"/>
      <c r="Q2179" s="232"/>
      <c r="R2179" s="232"/>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29"/>
      <c r="I2180" s="231"/>
      <c r="J2180" s="229"/>
      <c r="K2180" s="232"/>
      <c r="L2180" s="229"/>
      <c r="M2180" s="229"/>
      <c r="N2180" s="229"/>
      <c r="O2180" s="229"/>
      <c r="P2180" s="229"/>
      <c r="Q2180" s="232"/>
      <c r="R2180" s="232"/>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29"/>
      <c r="I2181" s="231"/>
      <c r="J2181" s="229"/>
      <c r="K2181" s="232"/>
      <c r="L2181" s="229"/>
      <c r="M2181" s="229"/>
      <c r="N2181" s="229"/>
      <c r="O2181" s="229"/>
      <c r="P2181" s="229"/>
      <c r="Q2181" s="232"/>
      <c r="R2181" s="232"/>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29"/>
      <c r="I2182" s="231"/>
      <c r="J2182" s="229"/>
      <c r="K2182" s="232"/>
      <c r="L2182" s="229"/>
      <c r="M2182" s="229"/>
      <c r="N2182" s="229"/>
      <c r="O2182" s="229"/>
      <c r="P2182" s="229"/>
      <c r="Q2182" s="232"/>
      <c r="R2182" s="232"/>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29"/>
      <c r="I2183" s="231"/>
      <c r="J2183" s="229"/>
      <c r="K2183" s="232"/>
      <c r="L2183" s="229"/>
      <c r="M2183" s="229"/>
      <c r="N2183" s="229"/>
      <c r="O2183" s="229"/>
      <c r="P2183" s="229"/>
      <c r="Q2183" s="232"/>
      <c r="R2183" s="232"/>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29"/>
      <c r="I2184" s="231"/>
      <c r="J2184" s="229"/>
      <c r="K2184" s="232"/>
      <c r="L2184" s="229"/>
      <c r="M2184" s="229"/>
      <c r="N2184" s="229"/>
      <c r="O2184" s="229"/>
      <c r="P2184" s="229"/>
      <c r="Q2184" s="232"/>
      <c r="R2184" s="232"/>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29"/>
      <c r="I2185" s="231"/>
      <c r="J2185" s="229"/>
      <c r="K2185" s="232"/>
      <c r="L2185" s="229"/>
      <c r="M2185" s="229"/>
      <c r="N2185" s="229"/>
      <c r="O2185" s="229"/>
      <c r="P2185" s="229"/>
      <c r="Q2185" s="232"/>
      <c r="R2185" s="232"/>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29"/>
      <c r="I2186" s="231"/>
      <c r="J2186" s="229"/>
      <c r="K2186" s="232"/>
      <c r="L2186" s="229"/>
      <c r="M2186" s="229"/>
      <c r="N2186" s="229"/>
      <c r="O2186" s="229"/>
      <c r="P2186" s="229"/>
      <c r="Q2186" s="232"/>
      <c r="R2186" s="232"/>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29"/>
      <c r="I2187" s="231"/>
      <c r="J2187" s="229"/>
      <c r="K2187" s="232"/>
      <c r="L2187" s="229"/>
      <c r="M2187" s="229"/>
      <c r="N2187" s="229"/>
      <c r="O2187" s="229"/>
      <c r="P2187" s="229"/>
      <c r="Q2187" s="232"/>
      <c r="R2187" s="232"/>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29"/>
      <c r="I2188" s="231"/>
      <c r="J2188" s="229"/>
      <c r="K2188" s="232"/>
      <c r="L2188" s="229"/>
      <c r="M2188" s="229"/>
      <c r="N2188" s="229"/>
      <c r="O2188" s="229"/>
      <c r="P2188" s="229"/>
      <c r="Q2188" s="232"/>
      <c r="R2188" s="232"/>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29"/>
      <c r="I2189" s="231"/>
      <c r="J2189" s="229"/>
      <c r="K2189" s="232"/>
      <c r="L2189" s="229"/>
      <c r="M2189" s="229"/>
      <c r="N2189" s="229"/>
      <c r="O2189" s="229"/>
      <c r="P2189" s="229"/>
      <c r="Q2189" s="232"/>
      <c r="R2189" s="232"/>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29"/>
      <c r="I2190" s="231"/>
      <c r="J2190" s="229"/>
      <c r="K2190" s="232"/>
      <c r="L2190" s="229"/>
      <c r="M2190" s="229"/>
      <c r="N2190" s="229"/>
      <c r="O2190" s="229"/>
      <c r="P2190" s="229"/>
      <c r="Q2190" s="232"/>
      <c r="R2190" s="232"/>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29"/>
      <c r="I2191" s="231"/>
      <c r="J2191" s="229"/>
      <c r="K2191" s="232"/>
      <c r="L2191" s="229"/>
      <c r="M2191" s="229"/>
      <c r="N2191" s="229"/>
      <c r="O2191" s="229"/>
      <c r="P2191" s="229"/>
      <c r="Q2191" s="232"/>
      <c r="R2191" s="232"/>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29"/>
      <c r="I2192" s="231"/>
      <c r="J2192" s="229"/>
      <c r="K2192" s="232"/>
      <c r="L2192" s="229"/>
      <c r="M2192" s="229"/>
      <c r="N2192" s="229"/>
      <c r="O2192" s="229"/>
      <c r="P2192" s="229"/>
      <c r="Q2192" s="232"/>
      <c r="R2192" s="232"/>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29"/>
      <c r="I2193" s="231"/>
      <c r="J2193" s="229"/>
      <c r="K2193" s="232"/>
      <c r="L2193" s="229"/>
      <c r="M2193" s="229"/>
      <c r="N2193" s="229"/>
      <c r="O2193" s="229"/>
      <c r="P2193" s="229"/>
      <c r="Q2193" s="232"/>
      <c r="R2193" s="232"/>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29"/>
      <c r="I2194" s="231"/>
      <c r="J2194" s="229"/>
      <c r="K2194" s="232"/>
      <c r="L2194" s="229"/>
      <c r="M2194" s="229"/>
      <c r="N2194" s="229"/>
      <c r="O2194" s="229"/>
      <c r="P2194" s="229"/>
      <c r="Q2194" s="232"/>
      <c r="R2194" s="232"/>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29"/>
      <c r="I2195" s="231"/>
      <c r="J2195" s="229"/>
      <c r="K2195" s="232"/>
      <c r="L2195" s="229"/>
      <c r="M2195" s="229"/>
      <c r="N2195" s="229"/>
      <c r="O2195" s="229"/>
      <c r="P2195" s="229"/>
      <c r="Q2195" s="232"/>
      <c r="R2195" s="232"/>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29"/>
      <c r="I2196" s="231"/>
      <c r="J2196" s="229"/>
      <c r="K2196" s="232"/>
      <c r="L2196" s="229"/>
      <c r="M2196" s="229"/>
      <c r="N2196" s="229"/>
      <c r="O2196" s="229"/>
      <c r="P2196" s="229"/>
      <c r="Q2196" s="232"/>
      <c r="R2196" s="232"/>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29"/>
      <c r="I2197" s="231"/>
      <c r="J2197" s="229"/>
      <c r="K2197" s="232"/>
      <c r="L2197" s="229"/>
      <c r="M2197" s="229"/>
      <c r="N2197" s="229"/>
      <c r="O2197" s="229"/>
      <c r="P2197" s="229"/>
      <c r="Q2197" s="232"/>
      <c r="R2197" s="232"/>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29"/>
      <c r="I2198" s="231"/>
      <c r="J2198" s="229"/>
      <c r="K2198" s="232"/>
      <c r="L2198" s="229"/>
      <c r="M2198" s="229"/>
      <c r="N2198" s="229"/>
      <c r="O2198" s="229"/>
      <c r="P2198" s="229"/>
      <c r="Q2198" s="232"/>
      <c r="R2198" s="232"/>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29"/>
      <c r="I2199" s="231"/>
      <c r="J2199" s="229"/>
      <c r="K2199" s="232"/>
      <c r="L2199" s="229"/>
      <c r="M2199" s="229"/>
      <c r="N2199" s="229"/>
      <c r="O2199" s="229"/>
      <c r="P2199" s="229"/>
      <c r="Q2199" s="232"/>
      <c r="R2199" s="232"/>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29"/>
      <c r="I2200" s="231"/>
      <c r="J2200" s="229"/>
      <c r="K2200" s="232"/>
      <c r="L2200" s="229"/>
      <c r="M2200" s="229"/>
      <c r="N2200" s="229"/>
      <c r="O2200" s="229"/>
      <c r="P2200" s="229"/>
      <c r="Q2200" s="232"/>
      <c r="R2200" s="232"/>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29"/>
      <c r="I2201" s="231"/>
      <c r="J2201" s="229"/>
      <c r="K2201" s="232"/>
      <c r="L2201" s="229"/>
      <c r="M2201" s="229"/>
      <c r="N2201" s="229"/>
      <c r="O2201" s="229"/>
      <c r="P2201" s="229"/>
      <c r="Q2201" s="232"/>
      <c r="R2201" s="232"/>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29"/>
      <c r="I2202" s="231"/>
      <c r="J2202" s="229"/>
      <c r="K2202" s="232"/>
      <c r="L2202" s="229"/>
      <c r="M2202" s="229"/>
      <c r="N2202" s="229"/>
      <c r="O2202" s="229"/>
      <c r="P2202" s="229"/>
      <c r="Q2202" s="232"/>
      <c r="R2202" s="232"/>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29"/>
      <c r="I2203" s="231"/>
      <c r="J2203" s="229"/>
      <c r="K2203" s="232"/>
      <c r="L2203" s="229"/>
      <c r="M2203" s="229"/>
      <c r="N2203" s="229"/>
      <c r="O2203" s="229"/>
      <c r="P2203" s="229"/>
      <c r="Q2203" s="232"/>
      <c r="R2203" s="232"/>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29"/>
      <c r="I2204" s="231"/>
      <c r="J2204" s="229"/>
      <c r="K2204" s="232"/>
      <c r="L2204" s="229"/>
      <c r="M2204" s="229"/>
      <c r="N2204" s="229"/>
      <c r="O2204" s="229"/>
      <c r="P2204" s="229"/>
      <c r="Q2204" s="232"/>
      <c r="R2204" s="232"/>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29"/>
      <c r="I2205" s="231"/>
      <c r="J2205" s="229"/>
      <c r="K2205" s="232"/>
      <c r="L2205" s="229"/>
      <c r="M2205" s="229"/>
      <c r="N2205" s="229"/>
      <c r="O2205" s="229"/>
      <c r="P2205" s="229"/>
      <c r="Q2205" s="232"/>
      <c r="R2205" s="232"/>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29"/>
      <c r="I2206" s="231"/>
      <c r="J2206" s="229"/>
      <c r="K2206" s="232"/>
      <c r="L2206" s="229"/>
      <c r="M2206" s="229"/>
      <c r="N2206" s="229"/>
      <c r="O2206" s="229"/>
      <c r="P2206" s="229"/>
      <c r="Q2206" s="232"/>
      <c r="R2206" s="232"/>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29"/>
      <c r="I2207" s="231"/>
      <c r="J2207" s="229"/>
      <c r="K2207" s="232"/>
      <c r="L2207" s="229"/>
      <c r="M2207" s="229"/>
      <c r="N2207" s="229"/>
      <c r="O2207" s="229"/>
      <c r="P2207" s="229"/>
      <c r="Q2207" s="232"/>
      <c r="R2207" s="232"/>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29"/>
      <c r="I2208" s="231"/>
      <c r="J2208" s="229"/>
      <c r="K2208" s="232"/>
      <c r="L2208" s="229"/>
      <c r="M2208" s="229"/>
      <c r="N2208" s="229"/>
      <c r="O2208" s="229"/>
      <c r="P2208" s="229"/>
      <c r="Q2208" s="232"/>
      <c r="R2208" s="232"/>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29"/>
      <c r="I2209" s="231"/>
      <c r="J2209" s="229"/>
      <c r="K2209" s="232"/>
      <c r="L2209" s="229"/>
      <c r="M2209" s="229"/>
      <c r="N2209" s="229"/>
      <c r="O2209" s="229"/>
      <c r="P2209" s="229"/>
      <c r="Q2209" s="232"/>
      <c r="R2209" s="232"/>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29"/>
      <c r="I2210" s="231"/>
      <c r="J2210" s="229"/>
      <c r="K2210" s="232"/>
      <c r="L2210" s="229"/>
      <c r="M2210" s="229"/>
      <c r="N2210" s="229"/>
      <c r="O2210" s="229"/>
      <c r="P2210" s="229"/>
      <c r="Q2210" s="232"/>
      <c r="R2210" s="232"/>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29"/>
      <c r="I2211" s="231"/>
      <c r="J2211" s="229"/>
      <c r="K2211" s="232"/>
      <c r="L2211" s="229"/>
      <c r="M2211" s="229"/>
      <c r="N2211" s="229"/>
      <c r="O2211" s="229"/>
      <c r="P2211" s="229"/>
      <c r="Q2211" s="232"/>
      <c r="R2211" s="232"/>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29"/>
      <c r="I2212" s="231"/>
      <c r="J2212" s="229"/>
      <c r="K2212" s="232"/>
      <c r="L2212" s="229"/>
      <c r="M2212" s="229"/>
      <c r="N2212" s="229"/>
      <c r="O2212" s="229"/>
      <c r="P2212" s="229"/>
      <c r="Q2212" s="232"/>
      <c r="R2212" s="232"/>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29"/>
      <c r="I2213" s="231"/>
      <c r="J2213" s="229"/>
      <c r="K2213" s="232"/>
      <c r="L2213" s="229"/>
      <c r="M2213" s="229"/>
      <c r="N2213" s="229"/>
      <c r="O2213" s="229"/>
      <c r="P2213" s="229"/>
      <c r="Q2213" s="232"/>
      <c r="R2213" s="232"/>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29"/>
      <c r="I2214" s="231"/>
      <c r="J2214" s="229"/>
      <c r="K2214" s="232"/>
      <c r="L2214" s="229"/>
      <c r="M2214" s="229"/>
      <c r="N2214" s="229"/>
      <c r="O2214" s="229"/>
      <c r="P2214" s="229"/>
      <c r="Q2214" s="232"/>
      <c r="R2214" s="232"/>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29"/>
      <c r="I2215" s="231"/>
      <c r="J2215" s="229"/>
      <c r="K2215" s="232"/>
      <c r="L2215" s="229"/>
      <c r="M2215" s="229"/>
      <c r="N2215" s="229"/>
      <c r="O2215" s="229"/>
      <c r="P2215" s="229"/>
      <c r="Q2215" s="232"/>
      <c r="R2215" s="232"/>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29"/>
      <c r="I2216" s="231"/>
      <c r="J2216" s="229"/>
      <c r="K2216" s="232"/>
      <c r="L2216" s="229"/>
      <c r="M2216" s="229"/>
      <c r="N2216" s="229"/>
      <c r="O2216" s="229"/>
      <c r="P2216" s="229"/>
      <c r="Q2216" s="232"/>
      <c r="R2216" s="232"/>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29"/>
      <c r="I2217" s="231"/>
      <c r="J2217" s="229"/>
      <c r="K2217" s="232"/>
      <c r="L2217" s="229"/>
      <c r="M2217" s="229"/>
      <c r="N2217" s="229"/>
      <c r="O2217" s="229"/>
      <c r="P2217" s="229"/>
      <c r="Q2217" s="232"/>
      <c r="R2217" s="232"/>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29"/>
      <c r="I2218" s="231"/>
      <c r="J2218" s="229"/>
      <c r="K2218" s="232"/>
      <c r="L2218" s="229"/>
      <c r="M2218" s="229"/>
      <c r="N2218" s="229"/>
      <c r="O2218" s="229"/>
      <c r="P2218" s="229"/>
      <c r="Q2218" s="232"/>
      <c r="R2218" s="232"/>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29"/>
      <c r="I2219" s="231"/>
      <c r="J2219" s="229"/>
      <c r="K2219" s="232"/>
      <c r="L2219" s="229"/>
      <c r="M2219" s="229"/>
      <c r="N2219" s="229"/>
      <c r="O2219" s="229"/>
      <c r="P2219" s="229"/>
      <c r="Q2219" s="232"/>
      <c r="R2219" s="232"/>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29"/>
      <c r="I2220" s="231"/>
      <c r="J2220" s="229"/>
      <c r="K2220" s="232"/>
      <c r="L2220" s="229"/>
      <c r="M2220" s="229"/>
      <c r="N2220" s="229"/>
      <c r="O2220" s="229"/>
      <c r="P2220" s="229"/>
      <c r="Q2220" s="232"/>
      <c r="R2220" s="232"/>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29"/>
      <c r="I2221" s="231"/>
      <c r="J2221" s="229"/>
      <c r="K2221" s="232"/>
      <c r="L2221" s="229"/>
      <c r="M2221" s="229"/>
      <c r="N2221" s="229"/>
      <c r="O2221" s="229"/>
      <c r="P2221" s="229"/>
      <c r="Q2221" s="232"/>
      <c r="R2221" s="232"/>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29"/>
      <c r="I2222" s="231"/>
      <c r="J2222" s="229"/>
      <c r="K2222" s="232"/>
      <c r="L2222" s="229"/>
      <c r="M2222" s="229"/>
      <c r="N2222" s="229"/>
      <c r="O2222" s="229"/>
      <c r="P2222" s="229"/>
      <c r="Q2222" s="232"/>
      <c r="R2222" s="232"/>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29"/>
      <c r="I2223" s="231"/>
      <c r="J2223" s="229"/>
      <c r="K2223" s="232"/>
      <c r="L2223" s="229"/>
      <c r="M2223" s="229"/>
      <c r="N2223" s="229"/>
      <c r="O2223" s="229"/>
      <c r="P2223" s="229"/>
      <c r="Q2223" s="232"/>
      <c r="R2223" s="232"/>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29"/>
      <c r="I2224" s="231"/>
      <c r="J2224" s="229"/>
      <c r="K2224" s="232"/>
      <c r="L2224" s="229"/>
      <c r="M2224" s="229"/>
      <c r="N2224" s="229"/>
      <c r="O2224" s="229"/>
      <c r="P2224" s="229"/>
      <c r="Q2224" s="232"/>
      <c r="R2224" s="232"/>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29"/>
      <c r="I2225" s="231"/>
      <c r="J2225" s="229"/>
      <c r="K2225" s="232"/>
      <c r="L2225" s="229"/>
      <c r="M2225" s="229"/>
      <c r="N2225" s="229"/>
      <c r="O2225" s="229"/>
      <c r="P2225" s="229"/>
      <c r="Q2225" s="232"/>
      <c r="R2225" s="232"/>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29"/>
      <c r="I2226" s="231"/>
      <c r="J2226" s="229"/>
      <c r="K2226" s="232"/>
      <c r="L2226" s="229"/>
      <c r="M2226" s="229"/>
      <c r="N2226" s="229"/>
      <c r="O2226" s="229"/>
      <c r="P2226" s="229"/>
      <c r="Q2226" s="232"/>
      <c r="R2226" s="232"/>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29"/>
      <c r="I2227" s="231"/>
      <c r="J2227" s="229"/>
      <c r="K2227" s="232"/>
      <c r="L2227" s="229"/>
      <c r="M2227" s="229"/>
      <c r="N2227" s="229"/>
      <c r="O2227" s="229"/>
      <c r="P2227" s="229"/>
      <c r="Q2227" s="232"/>
      <c r="R2227" s="232"/>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29"/>
      <c r="I2228" s="231"/>
      <c r="J2228" s="229"/>
      <c r="K2228" s="232"/>
      <c r="L2228" s="229"/>
      <c r="M2228" s="229"/>
      <c r="N2228" s="229"/>
      <c r="O2228" s="229"/>
      <c r="P2228" s="229"/>
      <c r="Q2228" s="232"/>
      <c r="R2228" s="232"/>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29"/>
      <c r="I2229" s="231"/>
      <c r="J2229" s="229"/>
      <c r="K2229" s="232"/>
      <c r="L2229" s="229"/>
      <c r="M2229" s="229"/>
      <c r="N2229" s="229"/>
      <c r="O2229" s="229"/>
      <c r="P2229" s="229"/>
      <c r="Q2229" s="232"/>
      <c r="R2229" s="232"/>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29"/>
      <c r="I2230" s="231"/>
      <c r="J2230" s="229"/>
      <c r="K2230" s="232"/>
      <c r="L2230" s="229"/>
      <c r="M2230" s="229"/>
      <c r="N2230" s="229"/>
      <c r="O2230" s="229"/>
      <c r="P2230" s="229"/>
      <c r="Q2230" s="232"/>
      <c r="R2230" s="232"/>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29"/>
      <c r="I2231" s="231"/>
      <c r="J2231" s="229"/>
      <c r="K2231" s="232"/>
      <c r="L2231" s="229"/>
      <c r="M2231" s="229"/>
      <c r="N2231" s="229"/>
      <c r="O2231" s="229"/>
      <c r="P2231" s="229"/>
      <c r="Q2231" s="232"/>
      <c r="R2231" s="232"/>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29"/>
      <c r="I2232" s="231"/>
      <c r="J2232" s="229"/>
      <c r="K2232" s="232"/>
      <c r="L2232" s="229"/>
      <c r="M2232" s="229"/>
      <c r="N2232" s="229"/>
      <c r="O2232" s="229"/>
      <c r="P2232" s="229"/>
      <c r="Q2232" s="232"/>
      <c r="R2232" s="232"/>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29"/>
      <c r="I2233" s="231"/>
      <c r="J2233" s="229"/>
      <c r="K2233" s="232"/>
      <c r="L2233" s="229"/>
      <c r="M2233" s="229"/>
      <c r="N2233" s="229"/>
      <c r="O2233" s="229"/>
      <c r="P2233" s="229"/>
      <c r="Q2233" s="232"/>
      <c r="R2233" s="232"/>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29"/>
      <c r="I2234" s="231"/>
      <c r="J2234" s="229"/>
      <c r="K2234" s="232"/>
      <c r="L2234" s="229"/>
      <c r="M2234" s="229"/>
      <c r="N2234" s="229"/>
      <c r="O2234" s="229"/>
      <c r="P2234" s="229"/>
      <c r="Q2234" s="232"/>
      <c r="R2234" s="232"/>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29"/>
      <c r="I2235" s="231"/>
      <c r="J2235" s="229"/>
      <c r="K2235" s="232"/>
      <c r="L2235" s="229"/>
      <c r="M2235" s="229"/>
      <c r="N2235" s="229"/>
      <c r="O2235" s="229"/>
      <c r="P2235" s="229"/>
      <c r="Q2235" s="232"/>
      <c r="R2235" s="232"/>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29"/>
      <c r="I2236" s="231"/>
      <c r="J2236" s="229"/>
      <c r="K2236" s="232"/>
      <c r="L2236" s="229"/>
      <c r="M2236" s="229"/>
      <c r="N2236" s="229"/>
      <c r="O2236" s="229"/>
      <c r="P2236" s="229"/>
      <c r="Q2236" s="232"/>
      <c r="R2236" s="232"/>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29"/>
      <c r="I2237" s="231"/>
      <c r="J2237" s="229"/>
      <c r="K2237" s="232"/>
      <c r="L2237" s="229"/>
      <c r="M2237" s="229"/>
      <c r="N2237" s="229"/>
      <c r="O2237" s="229"/>
      <c r="P2237" s="229"/>
      <c r="Q2237" s="232"/>
      <c r="R2237" s="232"/>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29"/>
      <c r="I2238" s="231"/>
      <c r="J2238" s="229"/>
      <c r="K2238" s="232"/>
      <c r="L2238" s="229"/>
      <c r="M2238" s="229"/>
      <c r="N2238" s="229"/>
      <c r="O2238" s="229"/>
      <c r="P2238" s="229"/>
      <c r="Q2238" s="232"/>
      <c r="R2238" s="232"/>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29"/>
      <c r="I2239" s="231"/>
      <c r="J2239" s="229"/>
      <c r="K2239" s="232"/>
      <c r="L2239" s="229"/>
      <c r="M2239" s="229"/>
      <c r="N2239" s="229"/>
      <c r="O2239" s="229"/>
      <c r="P2239" s="229"/>
      <c r="Q2239" s="232"/>
      <c r="R2239" s="232"/>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29"/>
      <c r="I2240" s="231"/>
      <c r="J2240" s="229"/>
      <c r="K2240" s="232"/>
      <c r="L2240" s="229"/>
      <c r="M2240" s="229"/>
      <c r="N2240" s="229"/>
      <c r="O2240" s="229"/>
      <c r="P2240" s="229"/>
      <c r="Q2240" s="232"/>
      <c r="R2240" s="232"/>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29"/>
      <c r="I2241" s="231"/>
      <c r="J2241" s="229"/>
      <c r="K2241" s="232"/>
      <c r="L2241" s="229"/>
      <c r="M2241" s="229"/>
      <c r="N2241" s="229"/>
      <c r="O2241" s="229"/>
      <c r="P2241" s="229"/>
      <c r="Q2241" s="232"/>
      <c r="R2241" s="232"/>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29"/>
      <c r="I2242" s="231"/>
      <c r="J2242" s="229"/>
      <c r="K2242" s="232"/>
      <c r="L2242" s="229"/>
      <c r="M2242" s="229"/>
      <c r="N2242" s="229"/>
      <c r="O2242" s="229"/>
      <c r="P2242" s="229"/>
      <c r="Q2242" s="232"/>
      <c r="R2242" s="232"/>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29"/>
      <c r="I2243" s="231"/>
      <c r="J2243" s="229"/>
      <c r="K2243" s="232"/>
      <c r="L2243" s="229"/>
      <c r="M2243" s="229"/>
      <c r="N2243" s="229"/>
      <c r="O2243" s="229"/>
      <c r="P2243" s="229"/>
      <c r="Q2243" s="232"/>
      <c r="R2243" s="232"/>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29"/>
      <c r="I2244" s="231"/>
      <c r="J2244" s="229"/>
      <c r="K2244" s="232"/>
      <c r="L2244" s="229"/>
      <c r="M2244" s="229"/>
      <c r="N2244" s="229"/>
      <c r="O2244" s="229"/>
      <c r="P2244" s="229"/>
      <c r="Q2244" s="232"/>
      <c r="R2244" s="232"/>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29"/>
      <c r="I2245" s="231"/>
      <c r="J2245" s="229"/>
      <c r="K2245" s="232"/>
      <c r="L2245" s="229"/>
      <c r="M2245" s="229"/>
      <c r="N2245" s="229"/>
      <c r="O2245" s="229"/>
      <c r="P2245" s="229"/>
      <c r="Q2245" s="232"/>
      <c r="R2245" s="232"/>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29"/>
      <c r="I2246" s="231"/>
      <c r="J2246" s="229"/>
      <c r="K2246" s="232"/>
      <c r="L2246" s="229"/>
      <c r="M2246" s="229"/>
      <c r="N2246" s="229"/>
      <c r="O2246" s="229"/>
      <c r="P2246" s="229"/>
      <c r="Q2246" s="232"/>
      <c r="R2246" s="232"/>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29"/>
      <c r="I2247" s="231"/>
      <c r="J2247" s="229"/>
      <c r="K2247" s="232"/>
      <c r="L2247" s="229"/>
      <c r="M2247" s="229"/>
      <c r="N2247" s="229"/>
      <c r="O2247" s="229"/>
      <c r="P2247" s="229"/>
      <c r="Q2247" s="232"/>
      <c r="R2247" s="232"/>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29"/>
      <c r="I2248" s="231"/>
      <c r="J2248" s="229"/>
      <c r="K2248" s="232"/>
      <c r="L2248" s="229"/>
      <c r="M2248" s="229"/>
      <c r="N2248" s="229"/>
      <c r="O2248" s="229"/>
      <c r="P2248" s="229"/>
      <c r="Q2248" s="232"/>
      <c r="R2248" s="232"/>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29"/>
      <c r="I2249" s="231"/>
      <c r="J2249" s="229"/>
      <c r="K2249" s="232"/>
      <c r="L2249" s="229"/>
      <c r="M2249" s="229"/>
      <c r="N2249" s="229"/>
      <c r="O2249" s="229"/>
      <c r="P2249" s="229"/>
      <c r="Q2249" s="232"/>
      <c r="R2249" s="232"/>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29"/>
      <c r="I2250" s="231"/>
      <c r="J2250" s="229"/>
      <c r="K2250" s="232"/>
      <c r="L2250" s="229"/>
      <c r="M2250" s="229"/>
      <c r="N2250" s="229"/>
      <c r="O2250" s="229"/>
      <c r="P2250" s="229"/>
      <c r="Q2250" s="232"/>
      <c r="R2250" s="232"/>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29"/>
      <c r="I2251" s="231"/>
      <c r="J2251" s="229"/>
      <c r="K2251" s="232"/>
      <c r="L2251" s="229"/>
      <c r="M2251" s="229"/>
      <c r="N2251" s="229"/>
      <c r="O2251" s="229"/>
      <c r="P2251" s="229"/>
      <c r="Q2251" s="232"/>
      <c r="R2251" s="232"/>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29"/>
      <c r="I2252" s="231"/>
      <c r="J2252" s="229"/>
      <c r="K2252" s="232"/>
      <c r="L2252" s="229"/>
      <c r="M2252" s="229"/>
      <c r="N2252" s="229"/>
      <c r="O2252" s="229"/>
      <c r="P2252" s="229"/>
      <c r="Q2252" s="232"/>
      <c r="R2252" s="232"/>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29"/>
      <c r="I2253" s="231"/>
      <c r="J2253" s="229"/>
      <c r="K2253" s="232"/>
      <c r="L2253" s="229"/>
      <c r="M2253" s="229"/>
      <c r="N2253" s="229"/>
      <c r="O2253" s="229"/>
      <c r="P2253" s="229"/>
      <c r="Q2253" s="232"/>
      <c r="R2253" s="232"/>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29"/>
      <c r="I2254" s="231"/>
      <c r="J2254" s="229"/>
      <c r="K2254" s="232"/>
      <c r="L2254" s="229"/>
      <c r="M2254" s="229"/>
      <c r="N2254" s="229"/>
      <c r="O2254" s="229"/>
      <c r="P2254" s="229"/>
      <c r="Q2254" s="232"/>
      <c r="R2254" s="232"/>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29"/>
      <c r="I2255" s="231"/>
      <c r="J2255" s="229"/>
      <c r="K2255" s="232"/>
      <c r="L2255" s="229"/>
      <c r="M2255" s="229"/>
      <c r="N2255" s="229"/>
      <c r="O2255" s="229"/>
      <c r="P2255" s="229"/>
      <c r="Q2255" s="232"/>
      <c r="R2255" s="232"/>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29"/>
      <c r="I2256" s="231"/>
      <c r="J2256" s="229"/>
      <c r="K2256" s="232"/>
      <c r="L2256" s="229"/>
      <c r="M2256" s="229"/>
      <c r="N2256" s="229"/>
      <c r="O2256" s="229"/>
      <c r="P2256" s="229"/>
      <c r="Q2256" s="232"/>
      <c r="R2256" s="232"/>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29"/>
      <c r="I2257" s="231"/>
      <c r="J2257" s="229"/>
      <c r="K2257" s="232"/>
      <c r="L2257" s="229"/>
      <c r="M2257" s="229"/>
      <c r="N2257" s="229"/>
      <c r="O2257" s="229"/>
      <c r="P2257" s="229"/>
      <c r="Q2257" s="232"/>
      <c r="R2257" s="232"/>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29"/>
      <c r="I2258" s="231"/>
      <c r="J2258" s="229"/>
      <c r="K2258" s="232"/>
      <c r="L2258" s="229"/>
      <c r="M2258" s="229"/>
      <c r="N2258" s="229"/>
      <c r="O2258" s="229"/>
      <c r="P2258" s="229"/>
      <c r="Q2258" s="232"/>
      <c r="R2258" s="232"/>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29"/>
      <c r="I2259" s="231"/>
      <c r="J2259" s="229"/>
      <c r="K2259" s="232"/>
      <c r="L2259" s="229"/>
      <c r="M2259" s="229"/>
      <c r="N2259" s="229"/>
      <c r="O2259" s="229"/>
      <c r="P2259" s="229"/>
      <c r="Q2259" s="232"/>
      <c r="R2259" s="232"/>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29"/>
      <c r="I2260" s="231"/>
      <c r="J2260" s="229"/>
      <c r="K2260" s="232"/>
      <c r="L2260" s="229"/>
      <c r="M2260" s="229"/>
      <c r="N2260" s="229"/>
      <c r="O2260" s="229"/>
      <c r="P2260" s="229"/>
      <c r="Q2260" s="232"/>
      <c r="R2260" s="232"/>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29"/>
      <c r="I2261" s="231"/>
      <c r="J2261" s="229"/>
      <c r="K2261" s="232"/>
      <c r="L2261" s="229"/>
      <c r="M2261" s="229"/>
      <c r="N2261" s="229"/>
      <c r="O2261" s="229"/>
      <c r="P2261" s="229"/>
      <c r="Q2261" s="232"/>
      <c r="R2261" s="232"/>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29"/>
      <c r="I2262" s="231"/>
      <c r="J2262" s="229"/>
      <c r="K2262" s="232"/>
      <c r="L2262" s="229"/>
      <c r="M2262" s="229"/>
      <c r="N2262" s="229"/>
      <c r="O2262" s="229"/>
      <c r="P2262" s="229"/>
      <c r="Q2262" s="232"/>
      <c r="R2262" s="232"/>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29"/>
      <c r="I2263" s="231"/>
      <c r="J2263" s="229"/>
      <c r="K2263" s="232"/>
      <c r="L2263" s="229"/>
      <c r="M2263" s="229"/>
      <c r="N2263" s="229"/>
      <c r="O2263" s="229"/>
      <c r="P2263" s="229"/>
      <c r="Q2263" s="232"/>
      <c r="R2263" s="232"/>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29"/>
      <c r="I2264" s="231"/>
      <c r="J2264" s="229"/>
      <c r="K2264" s="232"/>
      <c r="L2264" s="229"/>
      <c r="M2264" s="229"/>
      <c r="N2264" s="229"/>
      <c r="O2264" s="229"/>
      <c r="P2264" s="229"/>
      <c r="Q2264" s="232"/>
      <c r="R2264" s="232"/>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29"/>
      <c r="I2265" s="231"/>
      <c r="J2265" s="229"/>
      <c r="K2265" s="232"/>
      <c r="L2265" s="229"/>
      <c r="M2265" s="229"/>
      <c r="N2265" s="229"/>
      <c r="O2265" s="229"/>
      <c r="P2265" s="229"/>
      <c r="Q2265" s="232"/>
      <c r="R2265" s="232"/>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29"/>
      <c r="I2266" s="231"/>
      <c r="J2266" s="229"/>
      <c r="K2266" s="232"/>
      <c r="L2266" s="229"/>
      <c r="M2266" s="229"/>
      <c r="N2266" s="229"/>
      <c r="O2266" s="229"/>
      <c r="P2266" s="229"/>
      <c r="Q2266" s="232"/>
      <c r="R2266" s="232"/>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29"/>
      <c r="I2267" s="231"/>
      <c r="J2267" s="229"/>
      <c r="K2267" s="232"/>
      <c r="L2267" s="229"/>
      <c r="M2267" s="229"/>
      <c r="N2267" s="229"/>
      <c r="O2267" s="229"/>
      <c r="P2267" s="229"/>
      <c r="Q2267" s="232"/>
      <c r="R2267" s="232"/>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29"/>
      <c r="I2268" s="231"/>
      <c r="J2268" s="229"/>
      <c r="K2268" s="232"/>
      <c r="L2268" s="229"/>
      <c r="M2268" s="229"/>
      <c r="N2268" s="229"/>
      <c r="O2268" s="229"/>
      <c r="P2268" s="229"/>
      <c r="Q2268" s="232"/>
      <c r="R2268" s="232"/>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29"/>
      <c r="I2269" s="231"/>
      <c r="J2269" s="229"/>
      <c r="K2269" s="232"/>
      <c r="L2269" s="229"/>
      <c r="M2269" s="229"/>
      <c r="N2269" s="229"/>
      <c r="O2269" s="229"/>
      <c r="P2269" s="229"/>
      <c r="Q2269" s="232"/>
      <c r="R2269" s="232"/>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29"/>
      <c r="I2270" s="231"/>
      <c r="J2270" s="229"/>
      <c r="K2270" s="232"/>
      <c r="L2270" s="229"/>
      <c r="M2270" s="229"/>
      <c r="N2270" s="229"/>
      <c r="O2270" s="229"/>
      <c r="P2270" s="229"/>
      <c r="Q2270" s="232"/>
      <c r="R2270" s="232"/>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29"/>
      <c r="I2271" s="231"/>
      <c r="J2271" s="229"/>
      <c r="K2271" s="232"/>
      <c r="L2271" s="229"/>
      <c r="M2271" s="229"/>
      <c r="N2271" s="229"/>
      <c r="O2271" s="229"/>
      <c r="P2271" s="229"/>
      <c r="Q2271" s="232"/>
      <c r="R2271" s="232"/>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29"/>
      <c r="I2272" s="231"/>
      <c r="J2272" s="229"/>
      <c r="K2272" s="232"/>
      <c r="L2272" s="229"/>
      <c r="M2272" s="229"/>
      <c r="N2272" s="229"/>
      <c r="O2272" s="229"/>
      <c r="P2272" s="229"/>
      <c r="Q2272" s="232"/>
      <c r="R2272" s="232"/>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29"/>
      <c r="I2273" s="231"/>
      <c r="J2273" s="229"/>
      <c r="K2273" s="232"/>
      <c r="L2273" s="229"/>
      <c r="M2273" s="229"/>
      <c r="N2273" s="229"/>
      <c r="O2273" s="229"/>
      <c r="P2273" s="229"/>
      <c r="Q2273" s="232"/>
      <c r="R2273" s="232"/>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29"/>
      <c r="I2274" s="231"/>
      <c r="J2274" s="229"/>
      <c r="K2274" s="232"/>
      <c r="L2274" s="229"/>
      <c r="M2274" s="229"/>
      <c r="N2274" s="229"/>
      <c r="O2274" s="229"/>
      <c r="P2274" s="229"/>
      <c r="Q2274" s="232"/>
      <c r="R2274" s="232"/>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29"/>
      <c r="I2275" s="231"/>
      <c r="J2275" s="229"/>
      <c r="K2275" s="232"/>
      <c r="L2275" s="229"/>
      <c r="M2275" s="229"/>
      <c r="N2275" s="229"/>
      <c r="O2275" s="229"/>
      <c r="P2275" s="229"/>
      <c r="Q2275" s="232"/>
      <c r="R2275" s="232"/>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29"/>
      <c r="I2276" s="231"/>
      <c r="J2276" s="229"/>
      <c r="K2276" s="232"/>
      <c r="L2276" s="229"/>
      <c r="M2276" s="229"/>
      <c r="N2276" s="229"/>
      <c r="O2276" s="229"/>
      <c r="P2276" s="229"/>
      <c r="Q2276" s="232"/>
      <c r="R2276" s="232"/>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29"/>
      <c r="I2277" s="231"/>
      <c r="J2277" s="229"/>
      <c r="K2277" s="232"/>
      <c r="L2277" s="229"/>
      <c r="M2277" s="229"/>
      <c r="N2277" s="229"/>
      <c r="O2277" s="229"/>
      <c r="P2277" s="229"/>
      <c r="Q2277" s="232"/>
      <c r="R2277" s="232"/>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29"/>
      <c r="I2278" s="231"/>
      <c r="J2278" s="229"/>
      <c r="K2278" s="232"/>
      <c r="L2278" s="229"/>
      <c r="M2278" s="229"/>
      <c r="N2278" s="229"/>
      <c r="O2278" s="229"/>
      <c r="P2278" s="229"/>
      <c r="Q2278" s="232"/>
      <c r="R2278" s="232"/>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29"/>
      <c r="I2279" s="231"/>
      <c r="J2279" s="229"/>
      <c r="K2279" s="232"/>
      <c r="L2279" s="229"/>
      <c r="M2279" s="229"/>
      <c r="N2279" s="229"/>
      <c r="O2279" s="229"/>
      <c r="P2279" s="229"/>
      <c r="Q2279" s="232"/>
      <c r="R2279" s="232"/>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29"/>
      <c r="I2280" s="231"/>
      <c r="J2280" s="229"/>
      <c r="K2280" s="232"/>
      <c r="L2280" s="229"/>
      <c r="M2280" s="229"/>
      <c r="N2280" s="229"/>
      <c r="O2280" s="229"/>
      <c r="P2280" s="229"/>
      <c r="Q2280" s="232"/>
      <c r="R2280" s="232"/>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29"/>
      <c r="I2281" s="231"/>
      <c r="J2281" s="229"/>
      <c r="K2281" s="232"/>
      <c r="L2281" s="229"/>
      <c r="M2281" s="229"/>
      <c r="N2281" s="229"/>
      <c r="O2281" s="229"/>
      <c r="P2281" s="229"/>
      <c r="Q2281" s="232"/>
      <c r="R2281" s="232"/>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29"/>
      <c r="I2282" s="231"/>
      <c r="J2282" s="229"/>
      <c r="K2282" s="232"/>
      <c r="L2282" s="229"/>
      <c r="M2282" s="229"/>
      <c r="N2282" s="229"/>
      <c r="O2282" s="229"/>
      <c r="P2282" s="229"/>
      <c r="Q2282" s="232"/>
      <c r="R2282" s="232"/>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29"/>
      <c r="I2283" s="231"/>
      <c r="J2283" s="229"/>
      <c r="K2283" s="232"/>
      <c r="L2283" s="229"/>
      <c r="M2283" s="229"/>
      <c r="N2283" s="229"/>
      <c r="O2283" s="229"/>
      <c r="P2283" s="229"/>
      <c r="Q2283" s="232"/>
      <c r="R2283" s="232"/>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29"/>
      <c r="I2284" s="231"/>
      <c r="J2284" s="229"/>
      <c r="K2284" s="232"/>
      <c r="L2284" s="229"/>
      <c r="M2284" s="229"/>
      <c r="N2284" s="229"/>
      <c r="O2284" s="229"/>
      <c r="P2284" s="229"/>
      <c r="Q2284" s="232"/>
      <c r="R2284" s="232"/>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29"/>
      <c r="I2285" s="231"/>
      <c r="J2285" s="229"/>
      <c r="K2285" s="232"/>
      <c r="L2285" s="229"/>
      <c r="M2285" s="229"/>
      <c r="N2285" s="229"/>
      <c r="O2285" s="229"/>
      <c r="P2285" s="229"/>
      <c r="Q2285" s="232"/>
      <c r="R2285" s="232"/>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29"/>
      <c r="I2286" s="231"/>
      <c r="J2286" s="229"/>
      <c r="K2286" s="232"/>
      <c r="L2286" s="229"/>
      <c r="M2286" s="229"/>
      <c r="N2286" s="229"/>
      <c r="O2286" s="229"/>
      <c r="P2286" s="229"/>
      <c r="Q2286" s="232"/>
      <c r="R2286" s="232"/>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29"/>
      <c r="I2287" s="231"/>
      <c r="J2287" s="229"/>
      <c r="K2287" s="232"/>
      <c r="L2287" s="229"/>
      <c r="M2287" s="229"/>
      <c r="N2287" s="229"/>
      <c r="O2287" s="229"/>
      <c r="P2287" s="229"/>
      <c r="Q2287" s="232"/>
      <c r="R2287" s="232"/>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29"/>
      <c r="I2288" s="231"/>
      <c r="J2288" s="229"/>
      <c r="K2288" s="232"/>
      <c r="L2288" s="229"/>
      <c r="M2288" s="229"/>
      <c r="N2288" s="229"/>
      <c r="O2288" s="229"/>
      <c r="P2288" s="229"/>
      <c r="Q2288" s="232"/>
      <c r="R2288" s="232"/>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29"/>
      <c r="I2289" s="231"/>
      <c r="J2289" s="229"/>
      <c r="K2289" s="232"/>
      <c r="L2289" s="229"/>
      <c r="M2289" s="229"/>
      <c r="N2289" s="229"/>
      <c r="O2289" s="229"/>
      <c r="P2289" s="229"/>
      <c r="Q2289" s="232"/>
      <c r="R2289" s="232"/>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29"/>
      <c r="I2290" s="231"/>
      <c r="J2290" s="229"/>
      <c r="K2290" s="232"/>
      <c r="L2290" s="229"/>
      <c r="M2290" s="229"/>
      <c r="N2290" s="229"/>
      <c r="O2290" s="229"/>
      <c r="P2290" s="229"/>
      <c r="Q2290" s="232"/>
      <c r="R2290" s="232"/>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29"/>
      <c r="I2291" s="231"/>
      <c r="J2291" s="229"/>
      <c r="K2291" s="232"/>
      <c r="L2291" s="229"/>
      <c r="M2291" s="229"/>
      <c r="N2291" s="229"/>
      <c r="O2291" s="229"/>
      <c r="P2291" s="229"/>
      <c r="Q2291" s="232"/>
      <c r="R2291" s="232"/>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29"/>
      <c r="I2292" s="231"/>
      <c r="J2292" s="229"/>
      <c r="K2292" s="232"/>
      <c r="L2292" s="229"/>
      <c r="M2292" s="229"/>
      <c r="N2292" s="229"/>
      <c r="O2292" s="229"/>
      <c r="P2292" s="229"/>
      <c r="Q2292" s="232"/>
      <c r="R2292" s="232"/>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29"/>
      <c r="I2293" s="231"/>
      <c r="J2293" s="229"/>
      <c r="K2293" s="232"/>
      <c r="L2293" s="229"/>
      <c r="M2293" s="229"/>
      <c r="N2293" s="229"/>
      <c r="O2293" s="229"/>
      <c r="P2293" s="229"/>
      <c r="Q2293" s="232"/>
      <c r="R2293" s="232"/>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29"/>
      <c r="I2294" s="231"/>
      <c r="J2294" s="229"/>
      <c r="K2294" s="232"/>
      <c r="L2294" s="229"/>
      <c r="M2294" s="229"/>
      <c r="N2294" s="229"/>
      <c r="O2294" s="229"/>
      <c r="P2294" s="229"/>
      <c r="Q2294" s="232"/>
      <c r="R2294" s="232"/>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29"/>
      <c r="I2295" s="231"/>
      <c r="J2295" s="229"/>
      <c r="K2295" s="232"/>
      <c r="L2295" s="229"/>
      <c r="M2295" s="229"/>
      <c r="N2295" s="229"/>
      <c r="O2295" s="229"/>
      <c r="P2295" s="229"/>
      <c r="Q2295" s="232"/>
      <c r="R2295" s="232"/>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29"/>
      <c r="I2296" s="231"/>
      <c r="J2296" s="229"/>
      <c r="K2296" s="232"/>
      <c r="L2296" s="229"/>
      <c r="M2296" s="229"/>
      <c r="N2296" s="229"/>
      <c r="O2296" s="229"/>
      <c r="P2296" s="229"/>
      <c r="Q2296" s="232"/>
      <c r="R2296" s="232"/>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29"/>
      <c r="I2297" s="231"/>
      <c r="J2297" s="229"/>
      <c r="K2297" s="232"/>
      <c r="L2297" s="229"/>
      <c r="M2297" s="229"/>
      <c r="N2297" s="229"/>
      <c r="O2297" s="229"/>
      <c r="P2297" s="229"/>
      <c r="Q2297" s="232"/>
      <c r="R2297" s="232"/>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29"/>
      <c r="I2298" s="231"/>
      <c r="J2298" s="229"/>
      <c r="K2298" s="232"/>
      <c r="L2298" s="229"/>
      <c r="M2298" s="229"/>
      <c r="N2298" s="229"/>
      <c r="O2298" s="229"/>
      <c r="P2298" s="229"/>
      <c r="Q2298" s="232"/>
      <c r="R2298" s="232"/>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29"/>
      <c r="I2299" s="231"/>
      <c r="J2299" s="229"/>
      <c r="K2299" s="232"/>
      <c r="L2299" s="229"/>
      <c r="M2299" s="229"/>
      <c r="N2299" s="229"/>
      <c r="O2299" s="229"/>
      <c r="P2299" s="229"/>
      <c r="Q2299" s="232"/>
      <c r="R2299" s="232"/>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29"/>
      <c r="I2300" s="231"/>
      <c r="J2300" s="229"/>
      <c r="K2300" s="232"/>
      <c r="L2300" s="229"/>
      <c r="M2300" s="229"/>
      <c r="N2300" s="229"/>
      <c r="O2300" s="229"/>
      <c r="P2300" s="229"/>
      <c r="Q2300" s="232"/>
      <c r="R2300" s="232"/>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29"/>
      <c r="I2301" s="231"/>
      <c r="J2301" s="229"/>
      <c r="K2301" s="232"/>
      <c r="L2301" s="229"/>
      <c r="M2301" s="229"/>
      <c r="N2301" s="229"/>
      <c r="O2301" s="229"/>
      <c r="P2301" s="229"/>
      <c r="Q2301" s="232"/>
      <c r="R2301" s="232"/>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29"/>
      <c r="I2302" s="231"/>
      <c r="J2302" s="229"/>
      <c r="K2302" s="232"/>
      <c r="L2302" s="229"/>
      <c r="M2302" s="229"/>
      <c r="N2302" s="229"/>
      <c r="O2302" s="229"/>
      <c r="P2302" s="229"/>
      <c r="Q2302" s="232"/>
      <c r="R2302" s="232"/>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29"/>
      <c r="I2303" s="231"/>
      <c r="J2303" s="229"/>
      <c r="K2303" s="232"/>
      <c r="L2303" s="229"/>
      <c r="M2303" s="229"/>
      <c r="N2303" s="229"/>
      <c r="O2303" s="229"/>
      <c r="P2303" s="229"/>
      <c r="Q2303" s="232"/>
      <c r="R2303" s="232"/>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29"/>
      <c r="I2304" s="231"/>
      <c r="J2304" s="229"/>
      <c r="K2304" s="232"/>
      <c r="L2304" s="229"/>
      <c r="M2304" s="229"/>
      <c r="N2304" s="229"/>
      <c r="O2304" s="229"/>
      <c r="P2304" s="229"/>
      <c r="Q2304" s="232"/>
      <c r="R2304" s="232"/>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29"/>
      <c r="I2305" s="231"/>
      <c r="J2305" s="229"/>
      <c r="K2305" s="232"/>
      <c r="L2305" s="229"/>
      <c r="M2305" s="229"/>
      <c r="N2305" s="229"/>
      <c r="O2305" s="229"/>
      <c r="P2305" s="229"/>
      <c r="Q2305" s="232"/>
      <c r="R2305" s="232"/>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29"/>
      <c r="I2306" s="231"/>
      <c r="J2306" s="229"/>
      <c r="K2306" s="232"/>
      <c r="L2306" s="229"/>
      <c r="M2306" s="229"/>
      <c r="N2306" s="229"/>
      <c r="O2306" s="229"/>
      <c r="P2306" s="229"/>
      <c r="Q2306" s="232"/>
      <c r="R2306" s="232"/>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29"/>
      <c r="I2307" s="231"/>
      <c r="J2307" s="229"/>
      <c r="K2307" s="232"/>
      <c r="L2307" s="229"/>
      <c r="M2307" s="229"/>
      <c r="N2307" s="229"/>
      <c r="O2307" s="229"/>
      <c r="P2307" s="229"/>
      <c r="Q2307" s="232"/>
      <c r="R2307" s="232"/>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29"/>
      <c r="I2308" s="231"/>
      <c r="J2308" s="229"/>
      <c r="K2308" s="232"/>
      <c r="L2308" s="229"/>
      <c r="M2308" s="229"/>
      <c r="N2308" s="229"/>
      <c r="O2308" s="229"/>
      <c r="P2308" s="229"/>
      <c r="Q2308" s="232"/>
      <c r="R2308" s="232"/>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29"/>
      <c r="I2309" s="231"/>
      <c r="J2309" s="229"/>
      <c r="K2309" s="232"/>
      <c r="L2309" s="229"/>
      <c r="M2309" s="229"/>
      <c r="N2309" s="229"/>
      <c r="O2309" s="229"/>
      <c r="P2309" s="229"/>
      <c r="Q2309" s="232"/>
      <c r="R2309" s="232"/>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29"/>
      <c r="I2310" s="231"/>
      <c r="J2310" s="229"/>
      <c r="K2310" s="232"/>
      <c r="L2310" s="229"/>
      <c r="M2310" s="229"/>
      <c r="N2310" s="229"/>
      <c r="O2310" s="229"/>
      <c r="P2310" s="229"/>
      <c r="Q2310" s="232"/>
      <c r="R2310" s="232"/>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29"/>
      <c r="I2311" s="231"/>
      <c r="J2311" s="229"/>
      <c r="K2311" s="232"/>
      <c r="L2311" s="229"/>
      <c r="M2311" s="229"/>
      <c r="N2311" s="229"/>
      <c r="O2311" s="229"/>
      <c r="P2311" s="229"/>
      <c r="Q2311" s="232"/>
      <c r="R2311" s="232"/>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29"/>
      <c r="I2312" s="231"/>
      <c r="J2312" s="229"/>
      <c r="K2312" s="232"/>
      <c r="L2312" s="229"/>
      <c r="M2312" s="229"/>
      <c r="N2312" s="229"/>
      <c r="O2312" s="229"/>
      <c r="P2312" s="229"/>
      <c r="Q2312" s="232"/>
      <c r="R2312" s="232"/>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29"/>
      <c r="I2313" s="231"/>
      <c r="J2313" s="229"/>
      <c r="K2313" s="232"/>
      <c r="L2313" s="229"/>
      <c r="M2313" s="229"/>
      <c r="N2313" s="229"/>
      <c r="O2313" s="229"/>
      <c r="P2313" s="229"/>
      <c r="Q2313" s="232"/>
      <c r="R2313" s="232"/>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29"/>
      <c r="I2314" s="231"/>
      <c r="J2314" s="229"/>
      <c r="K2314" s="232"/>
      <c r="L2314" s="229"/>
      <c r="M2314" s="229"/>
      <c r="N2314" s="229"/>
      <c r="O2314" s="229"/>
      <c r="P2314" s="229"/>
      <c r="Q2314" s="232"/>
      <c r="R2314" s="232"/>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29"/>
      <c r="I2315" s="231"/>
      <c r="J2315" s="229"/>
      <c r="K2315" s="232"/>
      <c r="L2315" s="229"/>
      <c r="M2315" s="229"/>
      <c r="N2315" s="229"/>
      <c r="O2315" s="229"/>
      <c r="P2315" s="229"/>
      <c r="Q2315" s="232"/>
      <c r="R2315" s="232"/>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29"/>
      <c r="I2316" s="231"/>
      <c r="J2316" s="229"/>
      <c r="K2316" s="232"/>
      <c r="L2316" s="229"/>
      <c r="M2316" s="229"/>
      <c r="N2316" s="229"/>
      <c r="O2316" s="229"/>
      <c r="P2316" s="229"/>
      <c r="Q2316" s="232"/>
      <c r="R2316" s="232"/>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29"/>
      <c r="I2317" s="231"/>
      <c r="J2317" s="229"/>
      <c r="K2317" s="232"/>
      <c r="L2317" s="229"/>
      <c r="M2317" s="229"/>
      <c r="N2317" s="229"/>
      <c r="O2317" s="229"/>
      <c r="P2317" s="229"/>
      <c r="Q2317" s="232"/>
      <c r="R2317" s="232"/>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29"/>
      <c r="I2318" s="231"/>
      <c r="J2318" s="229"/>
      <c r="K2318" s="232"/>
      <c r="L2318" s="229"/>
      <c r="M2318" s="229"/>
      <c r="N2318" s="229"/>
      <c r="O2318" s="229"/>
      <c r="P2318" s="229"/>
      <c r="Q2318" s="232"/>
      <c r="R2318" s="232"/>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29"/>
      <c r="I2319" s="231"/>
      <c r="J2319" s="229"/>
      <c r="K2319" s="232"/>
      <c r="L2319" s="229"/>
      <c r="M2319" s="229"/>
      <c r="N2319" s="229"/>
      <c r="O2319" s="229"/>
      <c r="P2319" s="229"/>
      <c r="Q2319" s="232"/>
      <c r="R2319" s="232"/>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29"/>
      <c r="I2320" s="231"/>
      <c r="J2320" s="229"/>
      <c r="K2320" s="232"/>
      <c r="L2320" s="229"/>
      <c r="M2320" s="229"/>
      <c r="N2320" s="229"/>
      <c r="O2320" s="229"/>
      <c r="P2320" s="229"/>
      <c r="Q2320" s="232"/>
      <c r="R2320" s="232"/>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29"/>
      <c r="I2321" s="231"/>
      <c r="J2321" s="229"/>
      <c r="K2321" s="232"/>
      <c r="L2321" s="229"/>
      <c r="M2321" s="229"/>
      <c r="N2321" s="229"/>
      <c r="O2321" s="229"/>
      <c r="P2321" s="229"/>
      <c r="Q2321" s="232"/>
      <c r="R2321" s="232"/>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29"/>
      <c r="I2322" s="231"/>
      <c r="J2322" s="229"/>
      <c r="K2322" s="232"/>
      <c r="L2322" s="229"/>
      <c r="M2322" s="229"/>
      <c r="N2322" s="229"/>
      <c r="O2322" s="229"/>
      <c r="P2322" s="229"/>
      <c r="Q2322" s="232"/>
      <c r="R2322" s="232"/>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29"/>
      <c r="I2323" s="231"/>
      <c r="J2323" s="229"/>
      <c r="K2323" s="232"/>
      <c r="L2323" s="229"/>
      <c r="M2323" s="229"/>
      <c r="N2323" s="229"/>
      <c r="O2323" s="229"/>
      <c r="P2323" s="229"/>
      <c r="Q2323" s="232"/>
      <c r="R2323" s="232"/>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29"/>
      <c r="I2324" s="231"/>
      <c r="J2324" s="229"/>
      <c r="K2324" s="232"/>
      <c r="L2324" s="229"/>
      <c r="M2324" s="229"/>
      <c r="N2324" s="229"/>
      <c r="O2324" s="229"/>
      <c r="P2324" s="229"/>
      <c r="Q2324" s="232"/>
      <c r="R2324" s="232"/>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29"/>
      <c r="I2325" s="231"/>
      <c r="J2325" s="229"/>
      <c r="K2325" s="232"/>
      <c r="L2325" s="229"/>
      <c r="M2325" s="229"/>
      <c r="N2325" s="229"/>
      <c r="O2325" s="229"/>
      <c r="P2325" s="229"/>
      <c r="Q2325" s="232"/>
      <c r="R2325" s="232"/>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29"/>
      <c r="I2326" s="231"/>
      <c r="J2326" s="229"/>
      <c r="K2326" s="232"/>
      <c r="L2326" s="229"/>
      <c r="M2326" s="229"/>
      <c r="N2326" s="229"/>
      <c r="O2326" s="229"/>
      <c r="P2326" s="229"/>
      <c r="Q2326" s="232"/>
      <c r="R2326" s="232"/>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29"/>
      <c r="I2327" s="231"/>
      <c r="J2327" s="229"/>
      <c r="K2327" s="232"/>
      <c r="L2327" s="229"/>
      <c r="M2327" s="229"/>
      <c r="N2327" s="229"/>
      <c r="O2327" s="229"/>
      <c r="P2327" s="229"/>
      <c r="Q2327" s="232"/>
      <c r="R2327" s="232"/>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29"/>
      <c r="I2328" s="231"/>
      <c r="J2328" s="229"/>
      <c r="K2328" s="232"/>
      <c r="L2328" s="229"/>
      <c r="M2328" s="229"/>
      <c r="N2328" s="229"/>
      <c r="O2328" s="229"/>
      <c r="P2328" s="229"/>
      <c r="Q2328" s="232"/>
      <c r="R2328" s="232"/>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29"/>
      <c r="I2329" s="231"/>
      <c r="J2329" s="229"/>
      <c r="K2329" s="232"/>
      <c r="L2329" s="229"/>
      <c r="M2329" s="229"/>
      <c r="N2329" s="229"/>
      <c r="O2329" s="229"/>
      <c r="P2329" s="229"/>
      <c r="Q2329" s="232"/>
      <c r="R2329" s="232"/>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29"/>
      <c r="I2330" s="231"/>
      <c r="J2330" s="229"/>
      <c r="K2330" s="232"/>
      <c r="L2330" s="229"/>
      <c r="M2330" s="229"/>
      <c r="N2330" s="229"/>
      <c r="O2330" s="229"/>
      <c r="P2330" s="229"/>
      <c r="Q2330" s="232"/>
      <c r="R2330" s="232"/>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29"/>
      <c r="I2331" s="231"/>
      <c r="J2331" s="229"/>
      <c r="K2331" s="232"/>
      <c r="L2331" s="229"/>
      <c r="M2331" s="229"/>
      <c r="N2331" s="229"/>
      <c r="O2331" s="229"/>
      <c r="P2331" s="229"/>
      <c r="Q2331" s="232"/>
      <c r="R2331" s="232"/>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29"/>
      <c r="I2332" s="231"/>
      <c r="J2332" s="229"/>
      <c r="K2332" s="232"/>
      <c r="L2332" s="229"/>
      <c r="M2332" s="229"/>
      <c r="N2332" s="229"/>
      <c r="O2332" s="229"/>
      <c r="P2332" s="229"/>
      <c r="Q2332" s="232"/>
      <c r="R2332" s="232"/>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29"/>
      <c r="I2333" s="231"/>
      <c r="J2333" s="229"/>
      <c r="K2333" s="232"/>
      <c r="L2333" s="229"/>
      <c r="M2333" s="229"/>
      <c r="N2333" s="229"/>
      <c r="O2333" s="229"/>
      <c r="P2333" s="229"/>
      <c r="Q2333" s="232"/>
      <c r="R2333" s="232"/>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29"/>
      <c r="I2334" s="231"/>
      <c r="J2334" s="229"/>
      <c r="K2334" s="232"/>
      <c r="L2334" s="229"/>
      <c r="M2334" s="229"/>
      <c r="N2334" s="229"/>
      <c r="O2334" s="229"/>
      <c r="P2334" s="229"/>
      <c r="Q2334" s="232"/>
      <c r="R2334" s="232"/>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29"/>
      <c r="I2335" s="231"/>
      <c r="J2335" s="229"/>
      <c r="K2335" s="232"/>
      <c r="L2335" s="229"/>
      <c r="M2335" s="229"/>
      <c r="N2335" s="229"/>
      <c r="O2335" s="229"/>
      <c r="P2335" s="229"/>
      <c r="Q2335" s="232"/>
      <c r="R2335" s="232"/>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29"/>
      <c r="I2336" s="231"/>
      <c r="J2336" s="229"/>
      <c r="K2336" s="232"/>
      <c r="L2336" s="229"/>
      <c r="M2336" s="229"/>
      <c r="N2336" s="229"/>
      <c r="O2336" s="229"/>
      <c r="P2336" s="229"/>
      <c r="Q2336" s="232"/>
      <c r="R2336" s="232"/>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29"/>
      <c r="I2337" s="231"/>
      <c r="J2337" s="229"/>
      <c r="K2337" s="232"/>
      <c r="L2337" s="229"/>
      <c r="M2337" s="229"/>
      <c r="N2337" s="229"/>
      <c r="O2337" s="229"/>
      <c r="P2337" s="229"/>
      <c r="Q2337" s="232"/>
      <c r="R2337" s="232"/>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29"/>
      <c r="I2338" s="231"/>
      <c r="J2338" s="229"/>
      <c r="K2338" s="232"/>
      <c r="L2338" s="229"/>
      <c r="M2338" s="229"/>
      <c r="N2338" s="229"/>
      <c r="O2338" s="229"/>
      <c r="P2338" s="229"/>
      <c r="Q2338" s="232"/>
      <c r="R2338" s="232"/>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29"/>
      <c r="I2339" s="231"/>
      <c r="J2339" s="229"/>
      <c r="K2339" s="232"/>
      <c r="L2339" s="229"/>
      <c r="M2339" s="229"/>
      <c r="N2339" s="229"/>
      <c r="O2339" s="229"/>
      <c r="P2339" s="229"/>
      <c r="Q2339" s="232"/>
      <c r="R2339" s="232"/>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29"/>
      <c r="I2340" s="231"/>
      <c r="J2340" s="229"/>
      <c r="K2340" s="232"/>
      <c r="L2340" s="229"/>
      <c r="M2340" s="229"/>
      <c r="N2340" s="229"/>
      <c r="O2340" s="229"/>
      <c r="P2340" s="229"/>
      <c r="Q2340" s="232"/>
      <c r="R2340" s="232"/>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29"/>
      <c r="I2341" s="231"/>
      <c r="J2341" s="229"/>
      <c r="K2341" s="232"/>
      <c r="L2341" s="229"/>
      <c r="M2341" s="229"/>
      <c r="N2341" s="229"/>
      <c r="O2341" s="229"/>
      <c r="P2341" s="229"/>
      <c r="Q2341" s="232"/>
      <c r="R2341" s="232"/>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29"/>
      <c r="I2342" s="231"/>
      <c r="J2342" s="229"/>
      <c r="K2342" s="232"/>
      <c r="L2342" s="229"/>
      <c r="M2342" s="229"/>
      <c r="N2342" s="229"/>
      <c r="O2342" s="229"/>
      <c r="P2342" s="229"/>
      <c r="Q2342" s="232"/>
      <c r="R2342" s="232"/>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29"/>
      <c r="I2343" s="231"/>
      <c r="J2343" s="229"/>
      <c r="K2343" s="232"/>
      <c r="L2343" s="229"/>
      <c r="M2343" s="229"/>
      <c r="N2343" s="229"/>
      <c r="O2343" s="229"/>
      <c r="P2343" s="229"/>
      <c r="Q2343" s="232"/>
      <c r="R2343" s="232"/>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29"/>
      <c r="I2344" s="231"/>
      <c r="J2344" s="229"/>
      <c r="K2344" s="232"/>
      <c r="L2344" s="229"/>
      <c r="M2344" s="229"/>
      <c r="N2344" s="229"/>
      <c r="O2344" s="229"/>
      <c r="P2344" s="229"/>
      <c r="Q2344" s="232"/>
      <c r="R2344" s="232"/>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29"/>
      <c r="I2345" s="231"/>
      <c r="J2345" s="229"/>
      <c r="K2345" s="232"/>
      <c r="L2345" s="229"/>
      <c r="M2345" s="229"/>
      <c r="N2345" s="229"/>
      <c r="O2345" s="229"/>
      <c r="P2345" s="229"/>
      <c r="Q2345" s="232"/>
      <c r="R2345" s="232"/>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29"/>
      <c r="I2346" s="231"/>
      <c r="J2346" s="229"/>
      <c r="K2346" s="232"/>
      <c r="L2346" s="229"/>
      <c r="M2346" s="229"/>
      <c r="N2346" s="229"/>
      <c r="O2346" s="229"/>
      <c r="P2346" s="229"/>
      <c r="Q2346" s="232"/>
      <c r="R2346" s="232"/>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29"/>
      <c r="I2347" s="231"/>
      <c r="J2347" s="229"/>
      <c r="K2347" s="232"/>
      <c r="L2347" s="229"/>
      <c r="M2347" s="229"/>
      <c r="N2347" s="229"/>
      <c r="O2347" s="229"/>
      <c r="P2347" s="229"/>
      <c r="Q2347" s="232"/>
      <c r="R2347" s="232"/>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29"/>
      <c r="I2348" s="231"/>
      <c r="J2348" s="229"/>
      <c r="K2348" s="232"/>
      <c r="L2348" s="229"/>
      <c r="M2348" s="229"/>
      <c r="N2348" s="229"/>
      <c r="O2348" s="229"/>
      <c r="P2348" s="229"/>
      <c r="Q2348" s="232"/>
      <c r="R2348" s="232"/>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29"/>
      <c r="I2349" s="231"/>
      <c r="J2349" s="229"/>
      <c r="K2349" s="232"/>
      <c r="L2349" s="229"/>
      <c r="M2349" s="229"/>
      <c r="N2349" s="229"/>
      <c r="O2349" s="229"/>
      <c r="P2349" s="229"/>
      <c r="Q2349" s="232"/>
      <c r="R2349" s="232"/>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29"/>
      <c r="I2350" s="231"/>
      <c r="J2350" s="229"/>
      <c r="K2350" s="232"/>
      <c r="L2350" s="229"/>
      <c r="M2350" s="229"/>
      <c r="N2350" s="229"/>
      <c r="O2350" s="229"/>
      <c r="P2350" s="229"/>
      <c r="Q2350" s="232"/>
      <c r="R2350" s="232"/>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29"/>
      <c r="I2351" s="231"/>
      <c r="J2351" s="229"/>
      <c r="K2351" s="232"/>
      <c r="L2351" s="229"/>
      <c r="M2351" s="229"/>
      <c r="N2351" s="229"/>
      <c r="O2351" s="229"/>
      <c r="P2351" s="229"/>
      <c r="Q2351" s="232"/>
      <c r="R2351" s="232"/>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29"/>
      <c r="I2352" s="231"/>
      <c r="J2352" s="229"/>
      <c r="K2352" s="232"/>
      <c r="L2352" s="229"/>
      <c r="M2352" s="229"/>
      <c r="N2352" s="229"/>
      <c r="O2352" s="229"/>
      <c r="P2352" s="229"/>
      <c r="Q2352" s="232"/>
      <c r="R2352" s="232"/>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29"/>
      <c r="I2353" s="231"/>
      <c r="J2353" s="229"/>
      <c r="K2353" s="232"/>
      <c r="L2353" s="229"/>
      <c r="M2353" s="229"/>
      <c r="N2353" s="229"/>
      <c r="O2353" s="229"/>
      <c r="P2353" s="229"/>
      <c r="Q2353" s="232"/>
      <c r="R2353" s="232"/>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29"/>
      <c r="I2354" s="231"/>
      <c r="J2354" s="229"/>
      <c r="K2354" s="232"/>
      <c r="L2354" s="229"/>
      <c r="M2354" s="229"/>
      <c r="N2354" s="229"/>
      <c r="O2354" s="229"/>
      <c r="P2354" s="229"/>
      <c r="Q2354" s="232"/>
      <c r="R2354" s="232"/>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29"/>
      <c r="I2355" s="231"/>
      <c r="J2355" s="229"/>
      <c r="K2355" s="232"/>
      <c r="L2355" s="229"/>
      <c r="M2355" s="229"/>
      <c r="N2355" s="229"/>
      <c r="O2355" s="229"/>
      <c r="P2355" s="229"/>
      <c r="Q2355" s="232"/>
      <c r="R2355" s="232"/>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29"/>
      <c r="I2356" s="231"/>
      <c r="J2356" s="229"/>
      <c r="K2356" s="232"/>
      <c r="L2356" s="229"/>
      <c r="M2356" s="229"/>
      <c r="N2356" s="229"/>
      <c r="O2356" s="229"/>
      <c r="P2356" s="229"/>
      <c r="Q2356" s="232"/>
      <c r="R2356" s="232"/>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29"/>
      <c r="I2357" s="231"/>
      <c r="J2357" s="229"/>
      <c r="K2357" s="232"/>
      <c r="L2357" s="229"/>
      <c r="M2357" s="229"/>
      <c r="N2357" s="229"/>
      <c r="O2357" s="229"/>
      <c r="P2357" s="229"/>
      <c r="Q2357" s="232"/>
      <c r="R2357" s="232"/>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29"/>
      <c r="I2358" s="231"/>
      <c r="J2358" s="229"/>
      <c r="K2358" s="232"/>
      <c r="L2358" s="229"/>
      <c r="M2358" s="229"/>
      <c r="N2358" s="229"/>
      <c r="O2358" s="229"/>
      <c r="P2358" s="229"/>
      <c r="Q2358" s="232"/>
      <c r="R2358" s="232"/>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29"/>
      <c r="I2359" s="231"/>
      <c r="J2359" s="229"/>
      <c r="K2359" s="232"/>
      <c r="L2359" s="229"/>
      <c r="M2359" s="229"/>
      <c r="N2359" s="229"/>
      <c r="O2359" s="229"/>
      <c r="P2359" s="229"/>
      <c r="Q2359" s="232"/>
      <c r="R2359" s="232"/>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29"/>
      <c r="I2360" s="231"/>
      <c r="J2360" s="229"/>
      <c r="K2360" s="232"/>
      <c r="L2360" s="229"/>
      <c r="M2360" s="229"/>
      <c r="N2360" s="229"/>
      <c r="O2360" s="229"/>
      <c r="P2360" s="229"/>
      <c r="Q2360" s="232"/>
      <c r="R2360" s="232"/>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29"/>
      <c r="I2361" s="231"/>
      <c r="J2361" s="229"/>
      <c r="K2361" s="232"/>
      <c r="L2361" s="229"/>
      <c r="M2361" s="229"/>
      <c r="N2361" s="229"/>
      <c r="O2361" s="229"/>
      <c r="P2361" s="229"/>
      <c r="Q2361" s="232"/>
      <c r="R2361" s="232"/>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29"/>
      <c r="I2362" s="231"/>
      <c r="J2362" s="229"/>
      <c r="K2362" s="232"/>
      <c r="L2362" s="229"/>
      <c r="M2362" s="229"/>
      <c r="N2362" s="229"/>
      <c r="O2362" s="229"/>
      <c r="P2362" s="229"/>
      <c r="Q2362" s="232"/>
      <c r="R2362" s="232"/>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29"/>
      <c r="I2363" s="231"/>
      <c r="J2363" s="229"/>
      <c r="K2363" s="232"/>
      <c r="L2363" s="229"/>
      <c r="M2363" s="229"/>
      <c r="N2363" s="229"/>
      <c r="O2363" s="229"/>
      <c r="P2363" s="229"/>
      <c r="Q2363" s="232"/>
      <c r="R2363" s="232"/>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29"/>
      <c r="I2364" s="231"/>
      <c r="J2364" s="229"/>
      <c r="K2364" s="232"/>
      <c r="L2364" s="229"/>
      <c r="M2364" s="229"/>
      <c r="N2364" s="229"/>
      <c r="O2364" s="229"/>
      <c r="P2364" s="229"/>
      <c r="Q2364" s="232"/>
      <c r="R2364" s="232"/>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29"/>
      <c r="I2365" s="231"/>
      <c r="J2365" s="229"/>
      <c r="K2365" s="232"/>
      <c r="L2365" s="229"/>
      <c r="M2365" s="229"/>
      <c r="N2365" s="229"/>
      <c r="O2365" s="229"/>
      <c r="P2365" s="229"/>
      <c r="Q2365" s="232"/>
      <c r="R2365" s="232"/>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29"/>
      <c r="I2366" s="231"/>
      <c r="J2366" s="229"/>
      <c r="K2366" s="232"/>
      <c r="L2366" s="229"/>
      <c r="M2366" s="229"/>
      <c r="N2366" s="229"/>
      <c r="O2366" s="229"/>
      <c r="P2366" s="229"/>
      <c r="Q2366" s="232"/>
      <c r="R2366" s="232"/>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29"/>
      <c r="I2367" s="231"/>
      <c r="J2367" s="229"/>
      <c r="K2367" s="232"/>
      <c r="L2367" s="229"/>
      <c r="M2367" s="229"/>
      <c r="N2367" s="229"/>
      <c r="O2367" s="229"/>
      <c r="P2367" s="229"/>
      <c r="Q2367" s="232"/>
      <c r="R2367" s="232"/>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29"/>
      <c r="I2368" s="231"/>
      <c r="J2368" s="229"/>
      <c r="K2368" s="232"/>
      <c r="L2368" s="229"/>
      <c r="M2368" s="229"/>
      <c r="N2368" s="229"/>
      <c r="O2368" s="229"/>
      <c r="P2368" s="229"/>
      <c r="Q2368" s="232"/>
      <c r="R2368" s="232"/>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29"/>
      <c r="I2369" s="231"/>
      <c r="J2369" s="229"/>
      <c r="K2369" s="232"/>
      <c r="L2369" s="229"/>
      <c r="M2369" s="229"/>
      <c r="N2369" s="229"/>
      <c r="O2369" s="229"/>
      <c r="P2369" s="229"/>
      <c r="Q2369" s="232"/>
      <c r="R2369" s="232"/>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29"/>
      <c r="I2370" s="231"/>
      <c r="J2370" s="229"/>
      <c r="K2370" s="232"/>
      <c r="L2370" s="229"/>
      <c r="M2370" s="229"/>
      <c r="N2370" s="229"/>
      <c r="O2370" s="229"/>
      <c r="P2370" s="229"/>
      <c r="Q2370" s="232"/>
      <c r="R2370" s="232"/>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29"/>
      <c r="I2371" s="231"/>
      <c r="J2371" s="229"/>
      <c r="K2371" s="232"/>
      <c r="L2371" s="229"/>
      <c r="M2371" s="229"/>
      <c r="N2371" s="229"/>
      <c r="O2371" s="229"/>
      <c r="P2371" s="229"/>
      <c r="Q2371" s="232"/>
      <c r="R2371" s="232"/>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29"/>
      <c r="I2372" s="231"/>
      <c r="J2372" s="229"/>
      <c r="K2372" s="232"/>
      <c r="L2372" s="229"/>
      <c r="M2372" s="229"/>
      <c r="N2372" s="229"/>
      <c r="O2372" s="229"/>
      <c r="P2372" s="229"/>
      <c r="Q2372" s="232"/>
      <c r="R2372" s="232"/>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29"/>
      <c r="I2373" s="231"/>
      <c r="J2373" s="229"/>
      <c r="K2373" s="232"/>
      <c r="L2373" s="229"/>
      <c r="M2373" s="229"/>
      <c r="N2373" s="229"/>
      <c r="O2373" s="229"/>
      <c r="P2373" s="229"/>
      <c r="Q2373" s="232"/>
      <c r="R2373" s="232"/>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29"/>
      <c r="I2374" s="231"/>
      <c r="J2374" s="229"/>
      <c r="K2374" s="232"/>
      <c r="L2374" s="229"/>
      <c r="M2374" s="229"/>
      <c r="N2374" s="229"/>
      <c r="O2374" s="229"/>
      <c r="P2374" s="229"/>
      <c r="Q2374" s="232"/>
      <c r="R2374" s="232"/>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29"/>
      <c r="I2375" s="231"/>
      <c r="J2375" s="229"/>
      <c r="K2375" s="232"/>
      <c r="L2375" s="229"/>
      <c r="M2375" s="229"/>
      <c r="N2375" s="229"/>
      <c r="O2375" s="229"/>
      <c r="P2375" s="229"/>
      <c r="Q2375" s="232"/>
      <c r="R2375" s="232"/>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29"/>
      <c r="I2376" s="231"/>
      <c r="J2376" s="229"/>
      <c r="K2376" s="232"/>
      <c r="L2376" s="229"/>
      <c r="M2376" s="229"/>
      <c r="N2376" s="229"/>
      <c r="O2376" s="229"/>
      <c r="P2376" s="229"/>
      <c r="Q2376" s="232"/>
      <c r="R2376" s="232"/>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29"/>
      <c r="I2377" s="231"/>
      <c r="J2377" s="229"/>
      <c r="K2377" s="232"/>
      <c r="L2377" s="229"/>
      <c r="M2377" s="229"/>
      <c r="N2377" s="229"/>
      <c r="O2377" s="229"/>
      <c r="P2377" s="229"/>
      <c r="Q2377" s="232"/>
      <c r="R2377" s="232"/>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29"/>
      <c r="I2378" s="231"/>
      <c r="J2378" s="229"/>
      <c r="K2378" s="232"/>
      <c r="L2378" s="229"/>
      <c r="M2378" s="229"/>
      <c r="N2378" s="229"/>
      <c r="O2378" s="229"/>
      <c r="P2378" s="229"/>
      <c r="Q2378" s="232"/>
      <c r="R2378" s="232"/>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29"/>
      <c r="I2379" s="231"/>
      <c r="J2379" s="229"/>
      <c r="K2379" s="232"/>
      <c r="L2379" s="229"/>
      <c r="M2379" s="229"/>
      <c r="N2379" s="229"/>
      <c r="O2379" s="229"/>
      <c r="P2379" s="229"/>
      <c r="Q2379" s="232"/>
      <c r="R2379" s="232"/>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29"/>
      <c r="I2380" s="231"/>
      <c r="J2380" s="229"/>
      <c r="K2380" s="232"/>
      <c r="L2380" s="229"/>
      <c r="M2380" s="229"/>
      <c r="N2380" s="229"/>
      <c r="O2380" s="229"/>
      <c r="P2380" s="229"/>
      <c r="Q2380" s="232"/>
      <c r="R2380" s="232"/>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29"/>
      <c r="I2381" s="231"/>
      <c r="J2381" s="229"/>
      <c r="K2381" s="232"/>
      <c r="L2381" s="229"/>
      <c r="M2381" s="229"/>
      <c r="N2381" s="229"/>
      <c r="O2381" s="229"/>
      <c r="P2381" s="229"/>
      <c r="Q2381" s="232"/>
      <c r="R2381" s="232"/>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29"/>
      <c r="I2382" s="231"/>
      <c r="J2382" s="229"/>
      <c r="K2382" s="232"/>
      <c r="L2382" s="229"/>
      <c r="M2382" s="229"/>
      <c r="N2382" s="229"/>
      <c r="O2382" s="229"/>
      <c r="P2382" s="229"/>
      <c r="Q2382" s="232"/>
      <c r="R2382" s="232"/>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29"/>
      <c r="I2383" s="231"/>
      <c r="J2383" s="229"/>
      <c r="K2383" s="232"/>
      <c r="L2383" s="229"/>
      <c r="M2383" s="229"/>
      <c r="N2383" s="229"/>
      <c r="O2383" s="229"/>
      <c r="P2383" s="229"/>
      <c r="Q2383" s="232"/>
      <c r="R2383" s="232"/>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29"/>
      <c r="I2384" s="231"/>
      <c r="J2384" s="229"/>
      <c r="K2384" s="232"/>
      <c r="L2384" s="229"/>
      <c r="M2384" s="229"/>
      <c r="N2384" s="229"/>
      <c r="O2384" s="229"/>
      <c r="P2384" s="229"/>
      <c r="Q2384" s="232"/>
      <c r="R2384" s="232"/>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29"/>
      <c r="I2385" s="231"/>
      <c r="J2385" s="229"/>
      <c r="K2385" s="232"/>
      <c r="L2385" s="229"/>
      <c r="M2385" s="229"/>
      <c r="N2385" s="229"/>
      <c r="O2385" s="229"/>
      <c r="P2385" s="229"/>
      <c r="Q2385" s="232"/>
      <c r="R2385" s="232"/>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29"/>
      <c r="I2386" s="231"/>
      <c r="J2386" s="229"/>
      <c r="K2386" s="232"/>
      <c r="L2386" s="229"/>
      <c r="M2386" s="229"/>
      <c r="N2386" s="229"/>
      <c r="O2386" s="229"/>
      <c r="P2386" s="229"/>
      <c r="Q2386" s="232"/>
      <c r="R2386" s="232"/>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29"/>
      <c r="I2387" s="231"/>
      <c r="J2387" s="229"/>
      <c r="K2387" s="232"/>
      <c r="L2387" s="229"/>
      <c r="M2387" s="229"/>
      <c r="N2387" s="229"/>
      <c r="O2387" s="229"/>
      <c r="P2387" s="229"/>
      <c r="Q2387" s="232"/>
      <c r="R2387" s="232"/>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29"/>
      <c r="I2388" s="231"/>
      <c r="J2388" s="229"/>
      <c r="K2388" s="232"/>
      <c r="L2388" s="229"/>
      <c r="M2388" s="229"/>
      <c r="N2388" s="229"/>
      <c r="O2388" s="229"/>
      <c r="P2388" s="229"/>
      <c r="Q2388" s="232"/>
      <c r="R2388" s="232"/>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29"/>
      <c r="I2389" s="231"/>
      <c r="J2389" s="229"/>
      <c r="K2389" s="232"/>
      <c r="L2389" s="229"/>
      <c r="M2389" s="229"/>
      <c r="N2389" s="229"/>
      <c r="O2389" s="229"/>
      <c r="P2389" s="229"/>
      <c r="Q2389" s="232"/>
      <c r="R2389" s="232"/>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29"/>
      <c r="I2390" s="231"/>
      <c r="J2390" s="229"/>
      <c r="K2390" s="232"/>
      <c r="L2390" s="229"/>
      <c r="M2390" s="229"/>
      <c r="N2390" s="229"/>
      <c r="O2390" s="229"/>
      <c r="P2390" s="229"/>
      <c r="Q2390" s="232"/>
      <c r="R2390" s="232"/>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29"/>
      <c r="I2391" s="231"/>
      <c r="J2391" s="229"/>
      <c r="K2391" s="232"/>
      <c r="L2391" s="229"/>
      <c r="M2391" s="229"/>
      <c r="N2391" s="229"/>
      <c r="O2391" s="229"/>
      <c r="P2391" s="229"/>
      <c r="Q2391" s="232"/>
      <c r="R2391" s="232"/>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29"/>
      <c r="I2392" s="231"/>
      <c r="J2392" s="229"/>
      <c r="K2392" s="232"/>
      <c r="L2392" s="229"/>
      <c r="M2392" s="229"/>
      <c r="N2392" s="229"/>
      <c r="O2392" s="229"/>
      <c r="P2392" s="229"/>
      <c r="Q2392" s="232"/>
      <c r="R2392" s="232"/>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29"/>
      <c r="I2393" s="231"/>
      <c r="J2393" s="229"/>
      <c r="K2393" s="232"/>
      <c r="L2393" s="229"/>
      <c r="M2393" s="229"/>
      <c r="N2393" s="229"/>
      <c r="O2393" s="229"/>
      <c r="P2393" s="229"/>
      <c r="Q2393" s="232"/>
      <c r="R2393" s="232"/>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29"/>
      <c r="I2394" s="231"/>
      <c r="J2394" s="229"/>
      <c r="K2394" s="232"/>
      <c r="L2394" s="229"/>
      <c r="M2394" s="229"/>
      <c r="N2394" s="229"/>
      <c r="O2394" s="229"/>
      <c r="P2394" s="229"/>
      <c r="Q2394" s="232"/>
      <c r="R2394" s="232"/>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29"/>
      <c r="I2395" s="231"/>
      <c r="J2395" s="229"/>
      <c r="K2395" s="232"/>
      <c r="L2395" s="229"/>
      <c r="M2395" s="229"/>
      <c r="N2395" s="229"/>
      <c r="O2395" s="229"/>
      <c r="P2395" s="229"/>
      <c r="Q2395" s="232"/>
      <c r="R2395" s="232"/>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29"/>
      <c r="I2396" s="231"/>
      <c r="J2396" s="229"/>
      <c r="K2396" s="232"/>
      <c r="L2396" s="229"/>
      <c r="M2396" s="229"/>
      <c r="N2396" s="229"/>
      <c r="O2396" s="229"/>
      <c r="P2396" s="229"/>
      <c r="Q2396" s="232"/>
      <c r="R2396" s="232"/>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29"/>
      <c r="I2397" s="231"/>
      <c r="J2397" s="229"/>
      <c r="K2397" s="232"/>
      <c r="L2397" s="229"/>
      <c r="M2397" s="229"/>
      <c r="N2397" s="229"/>
      <c r="O2397" s="229"/>
      <c r="P2397" s="229"/>
      <c r="Q2397" s="232"/>
      <c r="R2397" s="232"/>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29"/>
      <c r="I2398" s="231"/>
      <c r="J2398" s="229"/>
      <c r="K2398" s="232"/>
      <c r="L2398" s="229"/>
      <c r="M2398" s="229"/>
      <c r="N2398" s="229"/>
      <c r="O2398" s="229"/>
      <c r="P2398" s="229"/>
      <c r="Q2398" s="232"/>
      <c r="R2398" s="232"/>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29"/>
      <c r="I2399" s="231"/>
      <c r="J2399" s="229"/>
      <c r="K2399" s="232"/>
      <c r="L2399" s="229"/>
      <c r="M2399" s="229"/>
      <c r="N2399" s="229"/>
      <c r="O2399" s="229"/>
      <c r="P2399" s="229"/>
      <c r="Q2399" s="232"/>
      <c r="R2399" s="232"/>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29"/>
      <c r="I2400" s="231"/>
      <c r="J2400" s="229"/>
      <c r="K2400" s="232"/>
      <c r="L2400" s="229"/>
      <c r="M2400" s="229"/>
      <c r="N2400" s="229"/>
      <c r="O2400" s="229"/>
      <c r="P2400" s="229"/>
      <c r="Q2400" s="232"/>
      <c r="R2400" s="232"/>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29"/>
      <c r="I2401" s="231"/>
      <c r="J2401" s="229"/>
      <c r="K2401" s="232"/>
      <c r="L2401" s="229"/>
      <c r="M2401" s="229"/>
      <c r="N2401" s="229"/>
      <c r="O2401" s="229"/>
      <c r="P2401" s="229"/>
      <c r="Q2401" s="232"/>
      <c r="R2401" s="232"/>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29"/>
      <c r="I2402" s="231"/>
      <c r="J2402" s="229"/>
      <c r="K2402" s="232"/>
      <c r="L2402" s="229"/>
      <c r="M2402" s="229"/>
      <c r="N2402" s="229"/>
      <c r="O2402" s="229"/>
      <c r="P2402" s="229"/>
      <c r="Q2402" s="232"/>
      <c r="R2402" s="232"/>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29"/>
      <c r="I2403" s="231"/>
      <c r="J2403" s="229"/>
      <c r="K2403" s="232"/>
      <c r="L2403" s="229"/>
      <c r="M2403" s="229"/>
      <c r="N2403" s="229"/>
      <c r="O2403" s="229"/>
      <c r="P2403" s="229"/>
      <c r="Q2403" s="232"/>
      <c r="R2403" s="232"/>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29"/>
      <c r="I2404" s="231"/>
      <c r="J2404" s="229"/>
      <c r="K2404" s="232"/>
      <c r="L2404" s="229"/>
      <c r="M2404" s="229"/>
      <c r="N2404" s="229"/>
      <c r="O2404" s="229"/>
      <c r="P2404" s="229"/>
      <c r="Q2404" s="232"/>
      <c r="R2404" s="232"/>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29"/>
      <c r="I2405" s="231"/>
      <c r="J2405" s="229"/>
      <c r="K2405" s="232"/>
      <c r="L2405" s="229"/>
      <c r="M2405" s="229"/>
      <c r="N2405" s="229"/>
      <c r="O2405" s="229"/>
      <c r="P2405" s="229"/>
      <c r="Q2405" s="232"/>
      <c r="R2405" s="232"/>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29"/>
      <c r="I2406" s="231"/>
      <c r="J2406" s="229"/>
      <c r="K2406" s="232"/>
      <c r="L2406" s="229"/>
      <c r="M2406" s="229"/>
      <c r="N2406" s="229"/>
      <c r="O2406" s="229"/>
      <c r="P2406" s="229"/>
      <c r="Q2406" s="232"/>
      <c r="R2406" s="232"/>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29"/>
      <c r="I2407" s="231"/>
      <c r="J2407" s="229"/>
      <c r="K2407" s="232"/>
      <c r="L2407" s="229"/>
      <c r="M2407" s="229"/>
      <c r="N2407" s="229"/>
      <c r="O2407" s="229"/>
      <c r="P2407" s="229"/>
      <c r="Q2407" s="232"/>
      <c r="R2407" s="232"/>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29"/>
      <c r="I2408" s="231"/>
      <c r="J2408" s="229"/>
      <c r="K2408" s="232"/>
      <c r="L2408" s="229"/>
      <c r="M2408" s="229"/>
      <c r="N2408" s="229"/>
      <c r="O2408" s="229"/>
      <c r="P2408" s="229"/>
      <c r="Q2408" s="232"/>
      <c r="R2408" s="232"/>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29"/>
      <c r="I2409" s="231"/>
      <c r="J2409" s="229"/>
      <c r="K2409" s="232"/>
      <c r="L2409" s="229"/>
      <c r="M2409" s="229"/>
      <c r="N2409" s="229"/>
      <c r="O2409" s="229"/>
      <c r="P2409" s="229"/>
      <c r="Q2409" s="232"/>
      <c r="R2409" s="232"/>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29"/>
      <c r="I2410" s="231"/>
      <c r="J2410" s="229"/>
      <c r="K2410" s="232"/>
      <c r="L2410" s="229"/>
      <c r="M2410" s="229"/>
      <c r="N2410" s="229"/>
      <c r="O2410" s="229"/>
      <c r="P2410" s="229"/>
      <c r="Q2410" s="232"/>
      <c r="R2410" s="232"/>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29"/>
      <c r="I2411" s="231"/>
      <c r="J2411" s="229"/>
      <c r="K2411" s="232"/>
      <c r="L2411" s="229"/>
      <c r="M2411" s="229"/>
      <c r="N2411" s="229"/>
      <c r="O2411" s="229"/>
      <c r="P2411" s="229"/>
      <c r="Q2411" s="232"/>
      <c r="R2411" s="232"/>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29"/>
      <c r="I2412" s="231"/>
      <c r="J2412" s="229"/>
      <c r="K2412" s="232"/>
      <c r="L2412" s="229"/>
      <c r="M2412" s="229"/>
      <c r="N2412" s="229"/>
      <c r="O2412" s="229"/>
      <c r="P2412" s="229"/>
      <c r="Q2412" s="232"/>
      <c r="R2412" s="232"/>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29"/>
      <c r="I2413" s="231"/>
      <c r="J2413" s="229"/>
      <c r="K2413" s="232"/>
      <c r="L2413" s="229"/>
      <c r="M2413" s="229"/>
      <c r="N2413" s="229"/>
      <c r="O2413" s="229"/>
      <c r="P2413" s="229"/>
      <c r="Q2413" s="232"/>
      <c r="R2413" s="232"/>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29"/>
      <c r="I2414" s="231"/>
      <c r="J2414" s="229"/>
      <c r="K2414" s="232"/>
      <c r="L2414" s="229"/>
      <c r="M2414" s="229"/>
      <c r="N2414" s="229"/>
      <c r="O2414" s="229"/>
      <c r="P2414" s="229"/>
      <c r="Q2414" s="232"/>
      <c r="R2414" s="232"/>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29"/>
      <c r="I2415" s="231"/>
      <c r="J2415" s="229"/>
      <c r="K2415" s="232"/>
      <c r="L2415" s="229"/>
      <c r="M2415" s="229"/>
      <c r="N2415" s="229"/>
      <c r="O2415" s="229"/>
      <c r="P2415" s="229"/>
      <c r="Q2415" s="232"/>
      <c r="R2415" s="232"/>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29"/>
      <c r="I2416" s="231"/>
      <c r="J2416" s="229"/>
      <c r="K2416" s="232"/>
      <c r="L2416" s="229"/>
      <c r="M2416" s="229"/>
      <c r="N2416" s="229"/>
      <c r="O2416" s="229"/>
      <c r="P2416" s="229"/>
      <c r="Q2416" s="232"/>
      <c r="R2416" s="232"/>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29"/>
      <c r="I2417" s="231"/>
      <c r="J2417" s="229"/>
      <c r="K2417" s="232"/>
      <c r="L2417" s="229"/>
      <c r="M2417" s="229"/>
      <c r="N2417" s="229"/>
      <c r="O2417" s="229"/>
      <c r="P2417" s="229"/>
      <c r="Q2417" s="232"/>
      <c r="R2417" s="232"/>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29"/>
      <c r="I2418" s="231"/>
      <c r="J2418" s="229"/>
      <c r="K2418" s="232"/>
      <c r="L2418" s="229"/>
      <c r="M2418" s="229"/>
      <c r="N2418" s="229"/>
      <c r="O2418" s="229"/>
      <c r="P2418" s="229"/>
      <c r="Q2418" s="232"/>
      <c r="R2418" s="232"/>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29"/>
      <c r="I2419" s="231"/>
      <c r="J2419" s="229"/>
      <c r="K2419" s="232"/>
      <c r="L2419" s="229"/>
      <c r="M2419" s="229"/>
      <c r="N2419" s="229"/>
      <c r="O2419" s="229"/>
      <c r="P2419" s="229"/>
      <c r="Q2419" s="232"/>
      <c r="R2419" s="232"/>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29"/>
      <c r="I2420" s="231"/>
      <c r="J2420" s="229"/>
      <c r="K2420" s="232"/>
      <c r="L2420" s="229"/>
      <c r="M2420" s="229"/>
      <c r="N2420" s="229"/>
      <c r="O2420" s="229"/>
      <c r="P2420" s="229"/>
      <c r="Q2420" s="232"/>
      <c r="R2420" s="232"/>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29"/>
      <c r="I2421" s="231"/>
      <c r="J2421" s="229"/>
      <c r="K2421" s="232"/>
      <c r="L2421" s="229"/>
      <c r="M2421" s="229"/>
      <c r="N2421" s="229"/>
      <c r="O2421" s="229"/>
      <c r="P2421" s="229"/>
      <c r="Q2421" s="232"/>
      <c r="R2421" s="232"/>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29"/>
      <c r="I2422" s="231"/>
      <c r="J2422" s="229"/>
      <c r="K2422" s="232"/>
      <c r="L2422" s="229"/>
      <c r="M2422" s="229"/>
      <c r="N2422" s="229"/>
      <c r="O2422" s="229"/>
      <c r="P2422" s="229"/>
      <c r="Q2422" s="232"/>
      <c r="R2422" s="232"/>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29"/>
      <c r="I2423" s="231"/>
      <c r="J2423" s="229"/>
      <c r="K2423" s="232"/>
      <c r="L2423" s="229"/>
      <c r="M2423" s="229"/>
      <c r="N2423" s="229"/>
      <c r="O2423" s="229"/>
      <c r="P2423" s="229"/>
      <c r="Q2423" s="232"/>
      <c r="R2423" s="232"/>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29"/>
      <c r="I2424" s="231"/>
      <c r="J2424" s="229"/>
      <c r="K2424" s="232"/>
      <c r="L2424" s="229"/>
      <c r="M2424" s="229"/>
      <c r="N2424" s="229"/>
      <c r="O2424" s="229"/>
      <c r="P2424" s="229"/>
      <c r="Q2424" s="232"/>
      <c r="R2424" s="232"/>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29"/>
      <c r="I2425" s="231"/>
      <c r="J2425" s="229"/>
      <c r="K2425" s="232"/>
      <c r="L2425" s="229"/>
      <c r="M2425" s="229"/>
      <c r="N2425" s="229"/>
      <c r="O2425" s="229"/>
      <c r="P2425" s="229"/>
      <c r="Q2425" s="232"/>
      <c r="R2425" s="232"/>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29"/>
      <c r="I2426" s="231"/>
      <c r="J2426" s="229"/>
      <c r="K2426" s="232"/>
      <c r="L2426" s="229"/>
      <c r="M2426" s="229"/>
      <c r="N2426" s="229"/>
      <c r="O2426" s="229"/>
      <c r="P2426" s="229"/>
      <c r="Q2426" s="232"/>
      <c r="R2426" s="232"/>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29"/>
      <c r="I2427" s="231"/>
      <c r="J2427" s="229"/>
      <c r="K2427" s="232"/>
      <c r="L2427" s="229"/>
      <c r="M2427" s="229"/>
      <c r="N2427" s="229"/>
      <c r="O2427" s="229"/>
      <c r="P2427" s="229"/>
      <c r="Q2427" s="232"/>
      <c r="R2427" s="232"/>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29"/>
      <c r="I2428" s="231"/>
      <c r="J2428" s="229"/>
      <c r="K2428" s="232"/>
      <c r="L2428" s="229"/>
      <c r="M2428" s="229"/>
      <c r="N2428" s="229"/>
      <c r="O2428" s="229"/>
      <c r="P2428" s="229"/>
      <c r="Q2428" s="232"/>
      <c r="R2428" s="232"/>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29"/>
      <c r="I2429" s="231"/>
      <c r="J2429" s="229"/>
      <c r="K2429" s="232"/>
      <c r="L2429" s="229"/>
      <c r="M2429" s="229"/>
      <c r="N2429" s="229"/>
      <c r="O2429" s="229"/>
      <c r="P2429" s="229"/>
      <c r="Q2429" s="232"/>
      <c r="R2429" s="232"/>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29"/>
      <c r="I2430" s="231"/>
      <c r="J2430" s="229"/>
      <c r="K2430" s="232"/>
      <c r="L2430" s="229"/>
      <c r="M2430" s="229"/>
      <c r="N2430" s="229"/>
      <c r="O2430" s="229"/>
      <c r="P2430" s="229"/>
      <c r="Q2430" s="232"/>
      <c r="R2430" s="232"/>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29"/>
      <c r="I2431" s="231"/>
      <c r="J2431" s="229"/>
      <c r="K2431" s="232"/>
      <c r="L2431" s="229"/>
      <c r="M2431" s="229"/>
      <c r="N2431" s="229"/>
      <c r="O2431" s="229"/>
      <c r="P2431" s="229"/>
      <c r="Q2431" s="232"/>
      <c r="R2431" s="232"/>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29"/>
      <c r="I2432" s="231"/>
      <c r="J2432" s="229"/>
      <c r="K2432" s="232"/>
      <c r="L2432" s="229"/>
      <c r="M2432" s="229"/>
      <c r="N2432" s="229"/>
      <c r="O2432" s="229"/>
      <c r="P2432" s="229"/>
      <c r="Q2432" s="232"/>
      <c r="R2432" s="232"/>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29"/>
      <c r="I2433" s="231"/>
      <c r="J2433" s="229"/>
      <c r="K2433" s="232"/>
      <c r="L2433" s="229"/>
      <c r="M2433" s="229"/>
      <c r="N2433" s="229"/>
      <c r="O2433" s="229"/>
      <c r="P2433" s="229"/>
      <c r="Q2433" s="232"/>
      <c r="R2433" s="232"/>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29"/>
      <c r="I2434" s="231"/>
      <c r="J2434" s="229"/>
      <c r="K2434" s="232"/>
      <c r="L2434" s="229"/>
      <c r="M2434" s="229"/>
      <c r="N2434" s="229"/>
      <c r="O2434" s="229"/>
      <c r="P2434" s="229"/>
      <c r="Q2434" s="232"/>
      <c r="R2434" s="232"/>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29"/>
      <c r="I2435" s="231"/>
      <c r="J2435" s="229"/>
      <c r="K2435" s="232"/>
      <c r="L2435" s="229"/>
      <c r="M2435" s="229"/>
      <c r="N2435" s="229"/>
      <c r="O2435" s="229"/>
      <c r="P2435" s="229"/>
      <c r="Q2435" s="232"/>
      <c r="R2435" s="232"/>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29"/>
      <c r="I2436" s="231"/>
      <c r="J2436" s="229"/>
      <c r="K2436" s="232"/>
      <c r="L2436" s="229"/>
      <c r="M2436" s="229"/>
      <c r="N2436" s="229"/>
      <c r="O2436" s="229"/>
      <c r="P2436" s="229"/>
      <c r="Q2436" s="232"/>
      <c r="R2436" s="232"/>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29"/>
      <c r="I2437" s="231"/>
      <c r="J2437" s="229"/>
      <c r="K2437" s="232"/>
      <c r="L2437" s="229"/>
      <c r="M2437" s="229"/>
      <c r="N2437" s="229"/>
      <c r="O2437" s="229"/>
      <c r="P2437" s="229"/>
      <c r="Q2437" s="232"/>
      <c r="R2437" s="232"/>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29"/>
      <c r="I2438" s="231"/>
      <c r="J2438" s="229"/>
      <c r="K2438" s="232"/>
      <c r="L2438" s="229"/>
      <c r="M2438" s="229"/>
      <c r="N2438" s="229"/>
      <c r="O2438" s="229"/>
      <c r="P2438" s="229"/>
      <c r="Q2438" s="232"/>
      <c r="R2438" s="232"/>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29"/>
      <c r="I2439" s="231"/>
      <c r="J2439" s="229"/>
      <c r="K2439" s="232"/>
      <c r="L2439" s="229"/>
      <c r="M2439" s="229"/>
      <c r="N2439" s="229"/>
      <c r="O2439" s="229"/>
      <c r="P2439" s="229"/>
      <c r="Q2439" s="232"/>
      <c r="R2439" s="232"/>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29"/>
      <c r="I2440" s="231"/>
      <c r="J2440" s="229"/>
      <c r="K2440" s="232"/>
      <c r="L2440" s="229"/>
      <c r="M2440" s="229"/>
      <c r="N2440" s="229"/>
      <c r="O2440" s="229"/>
      <c r="P2440" s="229"/>
      <c r="Q2440" s="232"/>
      <c r="R2440" s="232"/>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29"/>
      <c r="I2441" s="231"/>
      <c r="J2441" s="229"/>
      <c r="K2441" s="232"/>
      <c r="L2441" s="229"/>
      <c r="M2441" s="229"/>
      <c r="N2441" s="229"/>
      <c r="O2441" s="229"/>
      <c r="P2441" s="229"/>
      <c r="Q2441" s="232"/>
      <c r="R2441" s="232"/>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29"/>
      <c r="I2442" s="231"/>
      <c r="J2442" s="229"/>
      <c r="K2442" s="232"/>
      <c r="L2442" s="229"/>
      <c r="M2442" s="229"/>
      <c r="N2442" s="229"/>
      <c r="O2442" s="229"/>
      <c r="P2442" s="229"/>
      <c r="Q2442" s="232"/>
      <c r="R2442" s="232"/>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29"/>
      <c r="I2443" s="231"/>
      <c r="J2443" s="229"/>
      <c r="K2443" s="232"/>
      <c r="L2443" s="229"/>
      <c r="M2443" s="229"/>
      <c r="N2443" s="229"/>
      <c r="O2443" s="229"/>
      <c r="P2443" s="229"/>
      <c r="Q2443" s="232"/>
      <c r="R2443" s="232"/>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29"/>
      <c r="I2444" s="231"/>
      <c r="J2444" s="229"/>
      <c r="K2444" s="232"/>
      <c r="L2444" s="229"/>
      <c r="M2444" s="229"/>
      <c r="N2444" s="229"/>
      <c r="O2444" s="229"/>
      <c r="P2444" s="229"/>
      <c r="Q2444" s="232"/>
      <c r="R2444" s="232"/>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29"/>
      <c r="I2445" s="231"/>
      <c r="J2445" s="229"/>
      <c r="K2445" s="232"/>
      <c r="L2445" s="229"/>
      <c r="M2445" s="229"/>
      <c r="N2445" s="229"/>
      <c r="O2445" s="229"/>
      <c r="P2445" s="229"/>
      <c r="Q2445" s="232"/>
      <c r="R2445" s="232"/>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29"/>
      <c r="I2446" s="231"/>
      <c r="J2446" s="229"/>
      <c r="K2446" s="232"/>
      <c r="L2446" s="229"/>
      <c r="M2446" s="229"/>
      <c r="N2446" s="229"/>
      <c r="O2446" s="229"/>
      <c r="P2446" s="229"/>
      <c r="Q2446" s="232"/>
      <c r="R2446" s="232"/>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29"/>
      <c r="I2447" s="231"/>
      <c r="J2447" s="229"/>
      <c r="K2447" s="232"/>
      <c r="L2447" s="229"/>
      <c r="M2447" s="229"/>
      <c r="N2447" s="229"/>
      <c r="O2447" s="229"/>
      <c r="P2447" s="229"/>
      <c r="Q2447" s="232"/>
      <c r="R2447" s="232"/>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29"/>
      <c r="I2448" s="231"/>
      <c r="J2448" s="229"/>
      <c r="K2448" s="232"/>
      <c r="L2448" s="229"/>
      <c r="M2448" s="229"/>
      <c r="N2448" s="229"/>
      <c r="O2448" s="229"/>
      <c r="P2448" s="229"/>
      <c r="Q2448" s="232"/>
      <c r="R2448" s="232"/>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29"/>
      <c r="I2449" s="231"/>
      <c r="J2449" s="229"/>
      <c r="K2449" s="232"/>
      <c r="L2449" s="229"/>
      <c r="M2449" s="229"/>
      <c r="N2449" s="229"/>
      <c r="O2449" s="229"/>
      <c r="P2449" s="229"/>
      <c r="Q2449" s="232"/>
      <c r="R2449" s="232"/>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29"/>
      <c r="I2450" s="231"/>
      <c r="J2450" s="229"/>
      <c r="K2450" s="232"/>
      <c r="L2450" s="229"/>
      <c r="M2450" s="229"/>
      <c r="N2450" s="229"/>
      <c r="O2450" s="229"/>
      <c r="P2450" s="229"/>
      <c r="Q2450" s="232"/>
      <c r="R2450" s="232"/>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29"/>
      <c r="I2451" s="231"/>
      <c r="J2451" s="229"/>
      <c r="K2451" s="232"/>
      <c r="L2451" s="229"/>
      <c r="M2451" s="229"/>
      <c r="N2451" s="229"/>
      <c r="O2451" s="229"/>
      <c r="P2451" s="229"/>
      <c r="Q2451" s="232"/>
      <c r="R2451" s="232"/>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29"/>
      <c r="I2452" s="231"/>
      <c r="J2452" s="229"/>
      <c r="K2452" s="232"/>
      <c r="L2452" s="229"/>
      <c r="M2452" s="229"/>
      <c r="N2452" s="229"/>
      <c r="O2452" s="229"/>
      <c r="P2452" s="229"/>
      <c r="Q2452" s="232"/>
      <c r="R2452" s="232"/>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29"/>
      <c r="I2453" s="231"/>
      <c r="J2453" s="229"/>
      <c r="K2453" s="232"/>
      <c r="L2453" s="229"/>
      <c r="M2453" s="229"/>
      <c r="N2453" s="229"/>
      <c r="O2453" s="229"/>
      <c r="P2453" s="229"/>
      <c r="Q2453" s="232"/>
      <c r="R2453" s="232"/>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29"/>
      <c r="I2454" s="231"/>
      <c r="J2454" s="229"/>
      <c r="K2454" s="232"/>
      <c r="L2454" s="229"/>
      <c r="M2454" s="229"/>
      <c r="N2454" s="229"/>
      <c r="O2454" s="229"/>
      <c r="P2454" s="229"/>
      <c r="Q2454" s="232"/>
      <c r="R2454" s="232"/>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29"/>
      <c r="I2455" s="231"/>
      <c r="J2455" s="229"/>
      <c r="K2455" s="232"/>
      <c r="L2455" s="229"/>
      <c r="M2455" s="229"/>
      <c r="N2455" s="229"/>
      <c r="O2455" s="229"/>
      <c r="P2455" s="229"/>
      <c r="Q2455" s="232"/>
      <c r="R2455" s="232"/>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29"/>
      <c r="I2456" s="231"/>
      <c r="J2456" s="229"/>
      <c r="K2456" s="232"/>
      <c r="L2456" s="229"/>
      <c r="M2456" s="229"/>
      <c r="N2456" s="229"/>
      <c r="O2456" s="229"/>
      <c r="P2456" s="229"/>
      <c r="Q2456" s="232"/>
      <c r="R2456" s="232"/>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29"/>
      <c r="I2457" s="231"/>
      <c r="J2457" s="229"/>
      <c r="K2457" s="232"/>
      <c r="L2457" s="229"/>
      <c r="M2457" s="229"/>
      <c r="N2457" s="229"/>
      <c r="O2457" s="229"/>
      <c r="P2457" s="229"/>
      <c r="Q2457" s="232"/>
      <c r="R2457" s="232"/>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29"/>
      <c r="I2458" s="231"/>
      <c r="J2458" s="229"/>
      <c r="K2458" s="232"/>
      <c r="L2458" s="229"/>
      <c r="M2458" s="229"/>
      <c r="N2458" s="229"/>
      <c r="O2458" s="229"/>
      <c r="P2458" s="229"/>
      <c r="Q2458" s="232"/>
      <c r="R2458" s="232"/>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29"/>
      <c r="I2459" s="231"/>
      <c r="J2459" s="229"/>
      <c r="K2459" s="232"/>
      <c r="L2459" s="229"/>
      <c r="M2459" s="229"/>
      <c r="N2459" s="229"/>
      <c r="O2459" s="229"/>
      <c r="P2459" s="229"/>
      <c r="Q2459" s="232"/>
      <c r="R2459" s="232"/>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29"/>
      <c r="I2460" s="231"/>
      <c r="J2460" s="229"/>
      <c r="K2460" s="232"/>
      <c r="L2460" s="229"/>
      <c r="M2460" s="229"/>
      <c r="N2460" s="229"/>
      <c r="O2460" s="229"/>
      <c r="P2460" s="229"/>
      <c r="Q2460" s="232"/>
      <c r="R2460" s="232"/>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29"/>
      <c r="I2461" s="231"/>
      <c r="J2461" s="229"/>
      <c r="K2461" s="232"/>
      <c r="L2461" s="229"/>
      <c r="M2461" s="229"/>
      <c r="N2461" s="229"/>
      <c r="O2461" s="229"/>
      <c r="P2461" s="229"/>
      <c r="Q2461" s="232"/>
      <c r="R2461" s="232"/>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29"/>
      <c r="I2462" s="231"/>
      <c r="J2462" s="229"/>
      <c r="K2462" s="232"/>
      <c r="L2462" s="229"/>
      <c r="M2462" s="229"/>
      <c r="N2462" s="229"/>
      <c r="O2462" s="229"/>
      <c r="P2462" s="229"/>
      <c r="Q2462" s="232"/>
      <c r="R2462" s="232"/>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29"/>
      <c r="I2463" s="231"/>
      <c r="J2463" s="229"/>
      <c r="K2463" s="232"/>
      <c r="L2463" s="229"/>
      <c r="M2463" s="229"/>
      <c r="N2463" s="229"/>
      <c r="O2463" s="229"/>
      <c r="P2463" s="229"/>
      <c r="Q2463" s="232"/>
      <c r="R2463" s="232"/>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29"/>
      <c r="I2464" s="231"/>
      <c r="J2464" s="229"/>
      <c r="K2464" s="232"/>
      <c r="L2464" s="229"/>
      <c r="M2464" s="229"/>
      <c r="N2464" s="229"/>
      <c r="O2464" s="229"/>
      <c r="P2464" s="229"/>
      <c r="Q2464" s="232"/>
      <c r="R2464" s="232"/>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29"/>
      <c r="I2465" s="231"/>
      <c r="J2465" s="229"/>
      <c r="K2465" s="232"/>
      <c r="L2465" s="229"/>
      <c r="M2465" s="229"/>
      <c r="N2465" s="229"/>
      <c r="O2465" s="229"/>
      <c r="P2465" s="229"/>
      <c r="Q2465" s="232"/>
      <c r="R2465" s="232"/>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29"/>
      <c r="I2466" s="231"/>
      <c r="J2466" s="229"/>
      <c r="K2466" s="232"/>
      <c r="L2466" s="229"/>
      <c r="M2466" s="229"/>
      <c r="N2466" s="229"/>
      <c r="O2466" s="229"/>
      <c r="P2466" s="229"/>
      <c r="Q2466" s="232"/>
      <c r="R2466" s="232"/>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29"/>
      <c r="I2467" s="231"/>
      <c r="J2467" s="229"/>
      <c r="K2467" s="232"/>
      <c r="L2467" s="229"/>
      <c r="M2467" s="229"/>
      <c r="N2467" s="229"/>
      <c r="O2467" s="229"/>
      <c r="P2467" s="229"/>
      <c r="Q2467" s="232"/>
      <c r="R2467" s="232"/>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29"/>
      <c r="I2468" s="231"/>
      <c r="J2468" s="229"/>
      <c r="K2468" s="232"/>
      <c r="L2468" s="229"/>
      <c r="M2468" s="229"/>
      <c r="N2468" s="229"/>
      <c r="O2468" s="229"/>
      <c r="P2468" s="229"/>
      <c r="Q2468" s="232"/>
      <c r="R2468" s="232"/>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29"/>
      <c r="I2469" s="231"/>
      <c r="J2469" s="229"/>
      <c r="K2469" s="232"/>
      <c r="L2469" s="229"/>
      <c r="M2469" s="229"/>
      <c r="N2469" s="229"/>
      <c r="O2469" s="229"/>
      <c r="P2469" s="229"/>
      <c r="Q2469" s="232"/>
      <c r="R2469" s="232"/>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29"/>
      <c r="I2470" s="231"/>
      <c r="J2470" s="229"/>
      <c r="K2470" s="232"/>
      <c r="L2470" s="229"/>
      <c r="M2470" s="229"/>
      <c r="N2470" s="229"/>
      <c r="O2470" s="229"/>
      <c r="P2470" s="229"/>
      <c r="Q2470" s="232"/>
      <c r="R2470" s="232"/>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29"/>
      <c r="I2471" s="231"/>
      <c r="J2471" s="229"/>
      <c r="K2471" s="232"/>
      <c r="L2471" s="229"/>
      <c r="M2471" s="229"/>
      <c r="N2471" s="229"/>
      <c r="O2471" s="229"/>
      <c r="P2471" s="229"/>
      <c r="Q2471" s="232"/>
      <c r="R2471" s="232"/>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29"/>
      <c r="I2472" s="231"/>
      <c r="J2472" s="229"/>
      <c r="K2472" s="232"/>
      <c r="L2472" s="229"/>
      <c r="M2472" s="229"/>
      <c r="N2472" s="229"/>
      <c r="O2472" s="229"/>
      <c r="P2472" s="229"/>
      <c r="Q2472" s="232"/>
      <c r="R2472" s="232"/>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29"/>
      <c r="I2473" s="231"/>
      <c r="J2473" s="229"/>
      <c r="K2473" s="232"/>
      <c r="L2473" s="229"/>
      <c r="M2473" s="229"/>
      <c r="N2473" s="229"/>
      <c r="O2473" s="229"/>
      <c r="P2473" s="229"/>
      <c r="Q2473" s="232"/>
      <c r="R2473" s="232"/>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29"/>
      <c r="I2474" s="231"/>
      <c r="J2474" s="229"/>
      <c r="K2474" s="232"/>
      <c r="L2474" s="229"/>
      <c r="M2474" s="229"/>
      <c r="N2474" s="229"/>
      <c r="O2474" s="229"/>
      <c r="P2474" s="229"/>
      <c r="Q2474" s="232"/>
      <c r="R2474" s="232"/>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29"/>
      <c r="I2475" s="231"/>
      <c r="J2475" s="229"/>
      <c r="K2475" s="232"/>
      <c r="L2475" s="229"/>
      <c r="M2475" s="229"/>
      <c r="N2475" s="229"/>
      <c r="O2475" s="229"/>
      <c r="P2475" s="229"/>
      <c r="Q2475" s="232"/>
      <c r="R2475" s="232"/>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29"/>
      <c r="I2476" s="231"/>
      <c r="J2476" s="229"/>
      <c r="K2476" s="232"/>
      <c r="L2476" s="229"/>
      <c r="M2476" s="229"/>
      <c r="N2476" s="229"/>
      <c r="O2476" s="229"/>
      <c r="P2476" s="229"/>
      <c r="Q2476" s="232"/>
      <c r="R2476" s="232"/>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29"/>
      <c r="I2477" s="231"/>
      <c r="J2477" s="229"/>
      <c r="K2477" s="232"/>
      <c r="L2477" s="229"/>
      <c r="M2477" s="229"/>
      <c r="N2477" s="229"/>
      <c r="O2477" s="229"/>
      <c r="P2477" s="229"/>
      <c r="Q2477" s="232"/>
      <c r="R2477" s="232"/>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29"/>
      <c r="I2478" s="231"/>
      <c r="J2478" s="229"/>
      <c r="K2478" s="232"/>
      <c r="L2478" s="229"/>
      <c r="M2478" s="229"/>
      <c r="N2478" s="229"/>
      <c r="O2478" s="229"/>
      <c r="P2478" s="229"/>
      <c r="Q2478" s="232"/>
      <c r="R2478" s="232"/>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29"/>
      <c r="I2479" s="231"/>
      <c r="J2479" s="229"/>
      <c r="K2479" s="232"/>
      <c r="L2479" s="229"/>
      <c r="M2479" s="229"/>
      <c r="N2479" s="229"/>
      <c r="O2479" s="229"/>
      <c r="P2479" s="229"/>
      <c r="Q2479" s="232"/>
      <c r="R2479" s="232"/>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29"/>
      <c r="I2480" s="231"/>
      <c r="J2480" s="229"/>
      <c r="K2480" s="232"/>
      <c r="L2480" s="229"/>
      <c r="M2480" s="229"/>
      <c r="N2480" s="229"/>
      <c r="O2480" s="229"/>
      <c r="P2480" s="229"/>
      <c r="Q2480" s="232"/>
      <c r="R2480" s="232"/>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29"/>
      <c r="I2481" s="231"/>
      <c r="J2481" s="229"/>
      <c r="K2481" s="232"/>
      <c r="L2481" s="229"/>
      <c r="M2481" s="229"/>
      <c r="N2481" s="229"/>
      <c r="O2481" s="229"/>
      <c r="P2481" s="229"/>
      <c r="Q2481" s="232"/>
      <c r="R2481" s="232"/>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29"/>
      <c r="I2482" s="231"/>
      <c r="J2482" s="229"/>
      <c r="K2482" s="232"/>
      <c r="L2482" s="229"/>
      <c r="M2482" s="229"/>
      <c r="N2482" s="229"/>
      <c r="O2482" s="229"/>
      <c r="P2482" s="229"/>
      <c r="Q2482" s="232"/>
      <c r="R2482" s="232"/>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29"/>
      <c r="I2483" s="231"/>
      <c r="J2483" s="229"/>
      <c r="K2483" s="232"/>
      <c r="L2483" s="229"/>
      <c r="M2483" s="229"/>
      <c r="N2483" s="229"/>
      <c r="O2483" s="229"/>
      <c r="P2483" s="229"/>
      <c r="Q2483" s="232"/>
      <c r="R2483" s="232"/>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29"/>
      <c r="I2484" s="231"/>
      <c r="J2484" s="229"/>
      <c r="K2484" s="232"/>
      <c r="L2484" s="229"/>
      <c r="M2484" s="229"/>
      <c r="N2484" s="229"/>
      <c r="O2484" s="229"/>
      <c r="P2484" s="229"/>
      <c r="Q2484" s="232"/>
      <c r="R2484" s="232"/>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29"/>
      <c r="I2485" s="231"/>
      <c r="J2485" s="229"/>
      <c r="K2485" s="232"/>
      <c r="L2485" s="229"/>
      <c r="M2485" s="229"/>
      <c r="N2485" s="229"/>
      <c r="O2485" s="229"/>
      <c r="P2485" s="229"/>
      <c r="Q2485" s="232"/>
      <c r="R2485" s="232"/>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29"/>
      <c r="I2486" s="231"/>
      <c r="J2486" s="229"/>
      <c r="K2486" s="232"/>
      <c r="L2486" s="229"/>
      <c r="M2486" s="229"/>
      <c r="N2486" s="229"/>
      <c r="O2486" s="229"/>
      <c r="P2486" s="229"/>
      <c r="Q2486" s="232"/>
      <c r="R2486" s="232"/>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29"/>
      <c r="I2487" s="231"/>
      <c r="J2487" s="229"/>
      <c r="K2487" s="232"/>
      <c r="L2487" s="229"/>
      <c r="M2487" s="229"/>
      <c r="N2487" s="229"/>
      <c r="O2487" s="229"/>
      <c r="P2487" s="229"/>
      <c r="Q2487" s="232"/>
      <c r="R2487" s="232"/>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29"/>
      <c r="I2488" s="231"/>
      <c r="J2488" s="229"/>
      <c r="K2488" s="232"/>
      <c r="L2488" s="229"/>
      <c r="M2488" s="229"/>
      <c r="N2488" s="229"/>
      <c r="O2488" s="229"/>
      <c r="P2488" s="229"/>
      <c r="Q2488" s="232"/>
      <c r="R2488" s="232"/>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29"/>
      <c r="I2489" s="231"/>
      <c r="J2489" s="229"/>
      <c r="K2489" s="232"/>
      <c r="L2489" s="229"/>
      <c r="M2489" s="229"/>
      <c r="N2489" s="229"/>
      <c r="O2489" s="229"/>
      <c r="P2489" s="229"/>
      <c r="Q2489" s="232"/>
      <c r="R2489" s="232"/>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29"/>
      <c r="I2490" s="231"/>
      <c r="J2490" s="229"/>
      <c r="K2490" s="232"/>
      <c r="L2490" s="229"/>
      <c r="M2490" s="229"/>
      <c r="N2490" s="229"/>
      <c r="O2490" s="229"/>
      <c r="P2490" s="229"/>
      <c r="Q2490" s="232"/>
      <c r="R2490" s="232"/>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29"/>
      <c r="I2491" s="231"/>
      <c r="J2491" s="229"/>
      <c r="K2491" s="232"/>
      <c r="L2491" s="229"/>
      <c r="M2491" s="229"/>
      <c r="N2491" s="229"/>
      <c r="O2491" s="229"/>
      <c r="P2491" s="229"/>
      <c r="Q2491" s="232"/>
      <c r="R2491" s="232"/>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29"/>
      <c r="I2492" s="231"/>
      <c r="J2492" s="229"/>
      <c r="K2492" s="232"/>
      <c r="L2492" s="229"/>
      <c r="M2492" s="229"/>
      <c r="N2492" s="229"/>
      <c r="O2492" s="229"/>
      <c r="P2492" s="229"/>
      <c r="Q2492" s="232"/>
      <c r="R2492" s="232"/>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29"/>
      <c r="I2493" s="231"/>
      <c r="J2493" s="229"/>
      <c r="K2493" s="232"/>
      <c r="L2493" s="229"/>
      <c r="M2493" s="229"/>
      <c r="N2493" s="229"/>
      <c r="O2493" s="229"/>
      <c r="P2493" s="229"/>
      <c r="Q2493" s="232"/>
      <c r="R2493" s="232"/>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29"/>
      <c r="I2494" s="231"/>
      <c r="J2494" s="229"/>
      <c r="K2494" s="232"/>
      <c r="L2494" s="229"/>
      <c r="M2494" s="229"/>
      <c r="N2494" s="229"/>
      <c r="O2494" s="229"/>
      <c r="P2494" s="229"/>
      <c r="Q2494" s="232"/>
      <c r="R2494" s="232"/>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29"/>
      <c r="I2495" s="231"/>
      <c r="J2495" s="229"/>
      <c r="K2495" s="232"/>
      <c r="L2495" s="229"/>
      <c r="M2495" s="229"/>
      <c r="N2495" s="229"/>
      <c r="O2495" s="229"/>
      <c r="P2495" s="229"/>
      <c r="Q2495" s="232"/>
      <c r="R2495" s="232"/>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29"/>
      <c r="I2496" s="231"/>
      <c r="J2496" s="229"/>
      <c r="K2496" s="232"/>
      <c r="L2496" s="229"/>
      <c r="M2496" s="229"/>
      <c r="N2496" s="229"/>
      <c r="O2496" s="229"/>
      <c r="P2496" s="229"/>
      <c r="Q2496" s="232"/>
      <c r="R2496" s="232"/>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29"/>
      <c r="I2497" s="231"/>
      <c r="J2497" s="229"/>
      <c r="K2497" s="232"/>
      <c r="L2497" s="229"/>
      <c r="M2497" s="229"/>
      <c r="N2497" s="229"/>
      <c r="O2497" s="229"/>
      <c r="P2497" s="229"/>
      <c r="Q2497" s="232"/>
      <c r="R2497" s="232"/>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29"/>
      <c r="I2498" s="231"/>
      <c r="J2498" s="229"/>
      <c r="K2498" s="232"/>
      <c r="L2498" s="229"/>
      <c r="M2498" s="229"/>
      <c r="N2498" s="229"/>
      <c r="O2498" s="229"/>
      <c r="P2498" s="229"/>
      <c r="Q2498" s="232"/>
      <c r="R2498" s="232"/>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29"/>
      <c r="I2499" s="231"/>
      <c r="J2499" s="229"/>
      <c r="K2499" s="232"/>
      <c r="L2499" s="229"/>
      <c r="M2499" s="229"/>
      <c r="N2499" s="229"/>
      <c r="O2499" s="229"/>
      <c r="P2499" s="229"/>
      <c r="Q2499" s="232"/>
      <c r="R2499" s="232"/>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29"/>
      <c r="I2500" s="231"/>
      <c r="J2500" s="229"/>
      <c r="K2500" s="232"/>
      <c r="L2500" s="229"/>
      <c r="M2500" s="229"/>
      <c r="N2500" s="229"/>
      <c r="O2500" s="229"/>
      <c r="P2500" s="229"/>
      <c r="Q2500" s="232"/>
      <c r="R2500" s="232"/>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29"/>
      <c r="I2501" s="231"/>
      <c r="J2501" s="229"/>
      <c r="K2501" s="232"/>
      <c r="L2501" s="229"/>
      <c r="M2501" s="229"/>
      <c r="N2501" s="229"/>
      <c r="O2501" s="229"/>
      <c r="P2501" s="229"/>
      <c r="Q2501" s="232"/>
      <c r="R2501" s="232"/>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29"/>
      <c r="I2502" s="231"/>
      <c r="J2502" s="229"/>
      <c r="K2502" s="232"/>
      <c r="L2502" s="229"/>
      <c r="M2502" s="229"/>
      <c r="N2502" s="229"/>
      <c r="O2502" s="229"/>
      <c r="P2502" s="229"/>
      <c r="Q2502" s="232"/>
      <c r="R2502" s="232"/>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29"/>
      <c r="I2503" s="231"/>
      <c r="J2503" s="229"/>
      <c r="K2503" s="232"/>
      <c r="L2503" s="229"/>
      <c r="M2503" s="229"/>
      <c r="N2503" s="229"/>
      <c r="O2503" s="229"/>
      <c r="P2503" s="229"/>
      <c r="Q2503" s="232"/>
      <c r="R2503" s="232"/>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29"/>
      <c r="I2504" s="231"/>
      <c r="J2504" s="229"/>
      <c r="K2504" s="232"/>
      <c r="L2504" s="229"/>
      <c r="M2504" s="229"/>
      <c r="N2504" s="229"/>
      <c r="O2504" s="229"/>
      <c r="P2504" s="229"/>
      <c r="Q2504" s="232"/>
      <c r="R2504" s="232"/>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29"/>
      <c r="I2505" s="231"/>
      <c r="J2505" s="229"/>
      <c r="K2505" s="232"/>
      <c r="L2505" s="229"/>
      <c r="M2505" s="229"/>
      <c r="N2505" s="229"/>
      <c r="O2505" s="229"/>
      <c r="P2505" s="229"/>
      <c r="Q2505" s="232"/>
      <c r="R2505" s="232"/>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29"/>
      <c r="I2506" s="231"/>
      <c r="J2506" s="229"/>
      <c r="K2506" s="232"/>
      <c r="L2506" s="229"/>
      <c r="M2506" s="229"/>
      <c r="N2506" s="229"/>
      <c r="O2506" s="229"/>
      <c r="P2506" s="229"/>
      <c r="Q2506" s="232"/>
      <c r="R2506" s="232"/>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29"/>
      <c r="I2507" s="231"/>
      <c r="J2507" s="229"/>
      <c r="K2507" s="232"/>
      <c r="L2507" s="229"/>
      <c r="M2507" s="229"/>
      <c r="N2507" s="229"/>
      <c r="O2507" s="229"/>
      <c r="P2507" s="229"/>
      <c r="Q2507" s="232"/>
      <c r="R2507" s="232"/>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29"/>
      <c r="I2508" s="231"/>
      <c r="J2508" s="229"/>
      <c r="K2508" s="232"/>
      <c r="L2508" s="229"/>
      <c r="M2508" s="229"/>
      <c r="N2508" s="229"/>
      <c r="O2508" s="229"/>
      <c r="P2508" s="229"/>
      <c r="Q2508" s="232"/>
      <c r="R2508" s="232"/>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29"/>
      <c r="I2509" s="231"/>
      <c r="J2509" s="229"/>
      <c r="K2509" s="232"/>
      <c r="L2509" s="229"/>
      <c r="M2509" s="229"/>
      <c r="N2509" s="229"/>
      <c r="O2509" s="229"/>
      <c r="P2509" s="229"/>
      <c r="Q2509" s="232"/>
      <c r="R2509" s="232"/>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29"/>
      <c r="I2510" s="231"/>
      <c r="J2510" s="229"/>
      <c r="K2510" s="232"/>
      <c r="L2510" s="229"/>
      <c r="M2510" s="229"/>
      <c r="N2510" s="229"/>
      <c r="O2510" s="229"/>
      <c r="P2510" s="229"/>
      <c r="Q2510" s="232"/>
      <c r="R2510" s="232"/>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29"/>
      <c r="I2511" s="231"/>
      <c r="J2511" s="229"/>
      <c r="K2511" s="232"/>
      <c r="L2511" s="229"/>
      <c r="M2511" s="229"/>
      <c r="N2511" s="229"/>
      <c r="O2511" s="229"/>
      <c r="P2511" s="229"/>
      <c r="Q2511" s="232"/>
      <c r="R2511" s="232"/>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29"/>
      <c r="I2512" s="231"/>
      <c r="J2512" s="229"/>
      <c r="K2512" s="232"/>
      <c r="L2512" s="229"/>
      <c r="M2512" s="229"/>
      <c r="N2512" s="229"/>
      <c r="O2512" s="229"/>
      <c r="P2512" s="229"/>
      <c r="Q2512" s="232"/>
      <c r="R2512" s="232"/>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29"/>
      <c r="I2513" s="231"/>
      <c r="J2513" s="229"/>
      <c r="K2513" s="232"/>
      <c r="L2513" s="229"/>
      <c r="M2513" s="229"/>
      <c r="N2513" s="229"/>
      <c r="O2513" s="229"/>
      <c r="P2513" s="229"/>
      <c r="Q2513" s="232"/>
      <c r="R2513" s="232"/>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29"/>
      <c r="I2514" s="231"/>
      <c r="J2514" s="229"/>
      <c r="K2514" s="232"/>
      <c r="L2514" s="229"/>
      <c r="M2514" s="229"/>
      <c r="N2514" s="229"/>
      <c r="O2514" s="229"/>
      <c r="P2514" s="229"/>
      <c r="Q2514" s="232"/>
      <c r="R2514" s="232"/>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29"/>
      <c r="I2515" s="231"/>
      <c r="J2515" s="229"/>
      <c r="K2515" s="232"/>
      <c r="L2515" s="229"/>
      <c r="M2515" s="229"/>
      <c r="N2515" s="229"/>
      <c r="O2515" s="229"/>
      <c r="P2515" s="229"/>
      <c r="Q2515" s="232"/>
      <c r="R2515" s="232"/>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29"/>
      <c r="I2516" s="231"/>
      <c r="J2516" s="229"/>
      <c r="K2516" s="232"/>
      <c r="L2516" s="229"/>
      <c r="M2516" s="229"/>
      <c r="N2516" s="229"/>
      <c r="O2516" s="229"/>
      <c r="P2516" s="229"/>
      <c r="Q2516" s="232"/>
      <c r="R2516" s="232"/>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29"/>
      <c r="I2517" s="231"/>
      <c r="J2517" s="229"/>
      <c r="K2517" s="232"/>
      <c r="L2517" s="229"/>
      <c r="M2517" s="229"/>
      <c r="N2517" s="229"/>
      <c r="O2517" s="229"/>
      <c r="P2517" s="229"/>
      <c r="Q2517" s="232"/>
      <c r="R2517" s="232"/>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29"/>
      <c r="I2518" s="231"/>
      <c r="J2518" s="229"/>
      <c r="K2518" s="232"/>
      <c r="L2518" s="229"/>
      <c r="M2518" s="229"/>
      <c r="N2518" s="229"/>
      <c r="O2518" s="229"/>
      <c r="P2518" s="229"/>
      <c r="Q2518" s="232"/>
      <c r="R2518" s="232"/>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29"/>
      <c r="I2519" s="231"/>
      <c r="J2519" s="229"/>
      <c r="K2519" s="232"/>
      <c r="L2519" s="229"/>
      <c r="M2519" s="229"/>
      <c r="N2519" s="229"/>
      <c r="O2519" s="229"/>
      <c r="P2519" s="229"/>
      <c r="Q2519" s="232"/>
      <c r="R2519" s="232"/>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29"/>
      <c r="I2520" s="231"/>
      <c r="J2520" s="229"/>
      <c r="K2520" s="232"/>
      <c r="L2520" s="229"/>
      <c r="M2520" s="229"/>
      <c r="N2520" s="229"/>
      <c r="O2520" s="229"/>
      <c r="P2520" s="229"/>
      <c r="Q2520" s="232"/>
      <c r="R2520" s="232"/>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29"/>
      <c r="I2521" s="231"/>
      <c r="J2521" s="229"/>
      <c r="K2521" s="232"/>
      <c r="L2521" s="229"/>
      <c r="M2521" s="229"/>
      <c r="N2521" s="229"/>
      <c r="O2521" s="229"/>
      <c r="P2521" s="229"/>
      <c r="Q2521" s="232"/>
      <c r="R2521" s="232"/>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29"/>
      <c r="I2522" s="231"/>
      <c r="J2522" s="229"/>
      <c r="K2522" s="232"/>
      <c r="L2522" s="229"/>
      <c r="M2522" s="229"/>
      <c r="N2522" s="229"/>
      <c r="O2522" s="229"/>
      <c r="P2522" s="229"/>
      <c r="Q2522" s="232"/>
      <c r="R2522" s="232"/>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29"/>
      <c r="I2523" s="231"/>
      <c r="J2523" s="229"/>
      <c r="K2523" s="232"/>
      <c r="L2523" s="229"/>
      <c r="M2523" s="229"/>
      <c r="N2523" s="229"/>
      <c r="O2523" s="229"/>
      <c r="P2523" s="229"/>
      <c r="Q2523" s="232"/>
      <c r="R2523" s="232"/>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29"/>
      <c r="I2524" s="231"/>
      <c r="J2524" s="229"/>
      <c r="K2524" s="232"/>
      <c r="L2524" s="229"/>
      <c r="M2524" s="229"/>
      <c r="N2524" s="229"/>
      <c r="O2524" s="229"/>
      <c r="P2524" s="229"/>
      <c r="Q2524" s="232"/>
      <c r="R2524" s="232"/>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29"/>
      <c r="I2525" s="231"/>
      <c r="J2525" s="229"/>
      <c r="K2525" s="232"/>
      <c r="L2525" s="229"/>
      <c r="M2525" s="229"/>
      <c r="N2525" s="229"/>
      <c r="O2525" s="229"/>
      <c r="P2525" s="229"/>
      <c r="Q2525" s="232"/>
      <c r="R2525" s="232"/>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29"/>
      <c r="I2526" s="231"/>
      <c r="J2526" s="229"/>
      <c r="K2526" s="232"/>
      <c r="L2526" s="229"/>
      <c r="M2526" s="229"/>
      <c r="N2526" s="229"/>
      <c r="O2526" s="229"/>
      <c r="P2526" s="229"/>
      <c r="Q2526" s="232"/>
      <c r="R2526" s="232"/>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29"/>
      <c r="I2527" s="231"/>
      <c r="J2527" s="229"/>
      <c r="K2527" s="232"/>
      <c r="L2527" s="229"/>
      <c r="M2527" s="229"/>
      <c r="N2527" s="229"/>
      <c r="O2527" s="229"/>
      <c r="P2527" s="229"/>
      <c r="Q2527" s="232"/>
      <c r="R2527" s="232"/>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29"/>
      <c r="I2528" s="231"/>
      <c r="J2528" s="229"/>
      <c r="K2528" s="232"/>
      <c r="L2528" s="229"/>
      <c r="M2528" s="229"/>
      <c r="N2528" s="229"/>
      <c r="O2528" s="229"/>
      <c r="P2528" s="229"/>
      <c r="Q2528" s="232"/>
      <c r="R2528" s="232"/>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29"/>
      <c r="I2529" s="231"/>
      <c r="J2529" s="229"/>
      <c r="K2529" s="232"/>
      <c r="L2529" s="229"/>
      <c r="M2529" s="229"/>
      <c r="N2529" s="229"/>
      <c r="O2529" s="229"/>
      <c r="P2529" s="229"/>
      <c r="Q2529" s="232"/>
      <c r="R2529" s="232"/>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29"/>
      <c r="I2530" s="231"/>
      <c r="J2530" s="229"/>
      <c r="K2530" s="232"/>
      <c r="L2530" s="229"/>
      <c r="M2530" s="229"/>
      <c r="N2530" s="229"/>
      <c r="O2530" s="229"/>
      <c r="P2530" s="229"/>
      <c r="Q2530" s="232"/>
      <c r="R2530" s="232"/>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29"/>
      <c r="I2531" s="231"/>
      <c r="J2531" s="229"/>
      <c r="K2531" s="232"/>
      <c r="L2531" s="229"/>
      <c r="M2531" s="229"/>
      <c r="N2531" s="229"/>
      <c r="O2531" s="229"/>
      <c r="P2531" s="229"/>
      <c r="Q2531" s="232"/>
      <c r="R2531" s="232"/>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29"/>
      <c r="I2532" s="231"/>
      <c r="J2532" s="229"/>
      <c r="K2532" s="232"/>
      <c r="L2532" s="229"/>
      <c r="M2532" s="229"/>
      <c r="N2532" s="229"/>
      <c r="O2532" s="229"/>
      <c r="P2532" s="229"/>
      <c r="Q2532" s="232"/>
      <c r="R2532" s="232"/>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29"/>
      <c r="I2533" s="231"/>
      <c r="J2533" s="229"/>
      <c r="K2533" s="232"/>
      <c r="L2533" s="229"/>
      <c r="M2533" s="229"/>
      <c r="N2533" s="229"/>
      <c r="O2533" s="229"/>
      <c r="P2533" s="229"/>
      <c r="Q2533" s="232"/>
      <c r="R2533" s="232"/>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29"/>
      <c r="I2534" s="231"/>
      <c r="J2534" s="229"/>
      <c r="K2534" s="232"/>
      <c r="L2534" s="229"/>
      <c r="M2534" s="229"/>
      <c r="N2534" s="229"/>
      <c r="O2534" s="229"/>
      <c r="P2534" s="229"/>
      <c r="Q2534" s="232"/>
      <c r="R2534" s="232"/>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29"/>
      <c r="I2535" s="231"/>
      <c r="J2535" s="229"/>
      <c r="K2535" s="232"/>
      <c r="L2535" s="229"/>
      <c r="M2535" s="229"/>
      <c r="N2535" s="229"/>
      <c r="O2535" s="229"/>
      <c r="P2535" s="229"/>
      <c r="Q2535" s="232"/>
      <c r="R2535" s="232"/>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29"/>
      <c r="I2536" s="231"/>
      <c r="J2536" s="229"/>
      <c r="K2536" s="232"/>
      <c r="L2536" s="229"/>
      <c r="M2536" s="229"/>
      <c r="N2536" s="229"/>
      <c r="O2536" s="229"/>
      <c r="P2536" s="229"/>
      <c r="Q2536" s="232"/>
      <c r="R2536" s="232"/>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29"/>
      <c r="I2537" s="231"/>
      <c r="J2537" s="229"/>
      <c r="K2537" s="232"/>
      <c r="L2537" s="229"/>
      <c r="M2537" s="229"/>
      <c r="N2537" s="229"/>
      <c r="O2537" s="229"/>
      <c r="P2537" s="229"/>
      <c r="Q2537" s="232"/>
      <c r="R2537" s="232"/>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29"/>
      <c r="I2538" s="231"/>
      <c r="J2538" s="229"/>
      <c r="K2538" s="232"/>
      <c r="L2538" s="229"/>
      <c r="M2538" s="229"/>
      <c r="N2538" s="229"/>
      <c r="O2538" s="229"/>
      <c r="P2538" s="229"/>
      <c r="Q2538" s="232"/>
      <c r="R2538" s="232"/>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29"/>
      <c r="I2539" s="231"/>
      <c r="J2539" s="229"/>
      <c r="K2539" s="232"/>
      <c r="L2539" s="229"/>
      <c r="M2539" s="229"/>
      <c r="N2539" s="229"/>
      <c r="O2539" s="229"/>
      <c r="P2539" s="229"/>
      <c r="Q2539" s="232"/>
      <c r="R2539" s="232"/>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29"/>
      <c r="I2540" s="231"/>
      <c r="J2540" s="229"/>
      <c r="K2540" s="232"/>
      <c r="L2540" s="229"/>
      <c r="M2540" s="229"/>
      <c r="N2540" s="229"/>
      <c r="O2540" s="229"/>
      <c r="P2540" s="229"/>
      <c r="Q2540" s="232"/>
      <c r="R2540" s="232"/>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29"/>
      <c r="I2541" s="231"/>
      <c r="J2541" s="229"/>
      <c r="K2541" s="232"/>
      <c r="L2541" s="229"/>
      <c r="M2541" s="229"/>
      <c r="N2541" s="229"/>
      <c r="O2541" s="229"/>
      <c r="P2541" s="229"/>
      <c r="Q2541" s="232"/>
      <c r="R2541" s="232"/>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29"/>
      <c r="I2542" s="231"/>
      <c r="J2542" s="229"/>
      <c r="K2542" s="232"/>
      <c r="L2542" s="229"/>
      <c r="M2542" s="229"/>
      <c r="N2542" s="229"/>
      <c r="O2542" s="229"/>
      <c r="P2542" s="229"/>
      <c r="Q2542" s="232"/>
      <c r="R2542" s="232"/>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29"/>
      <c r="I2543" s="231"/>
      <c r="J2543" s="229"/>
      <c r="K2543" s="232"/>
      <c r="L2543" s="229"/>
      <c r="M2543" s="229"/>
      <c r="N2543" s="229"/>
      <c r="O2543" s="229"/>
      <c r="P2543" s="229"/>
      <c r="Q2543" s="232"/>
      <c r="R2543" s="232"/>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29"/>
      <c r="I2544" s="231"/>
      <c r="J2544" s="229"/>
      <c r="K2544" s="232"/>
      <c r="L2544" s="229"/>
      <c r="M2544" s="229"/>
      <c r="N2544" s="229"/>
      <c r="O2544" s="229"/>
      <c r="P2544" s="229"/>
      <c r="Q2544" s="232"/>
      <c r="R2544" s="232"/>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29"/>
      <c r="I2545" s="231"/>
      <c r="J2545" s="229"/>
      <c r="K2545" s="232"/>
      <c r="L2545" s="229"/>
      <c r="M2545" s="229"/>
      <c r="N2545" s="229"/>
      <c r="O2545" s="229"/>
      <c r="P2545" s="229"/>
      <c r="Q2545" s="232"/>
      <c r="R2545" s="232"/>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29"/>
      <c r="I2546" s="231"/>
      <c r="J2546" s="229"/>
      <c r="K2546" s="232"/>
      <c r="L2546" s="229"/>
      <c r="M2546" s="229"/>
      <c r="N2546" s="229"/>
      <c r="O2546" s="229"/>
      <c r="P2546" s="229"/>
      <c r="Q2546" s="232"/>
      <c r="R2546" s="232"/>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29"/>
      <c r="I2547" s="231"/>
      <c r="J2547" s="229"/>
      <c r="K2547" s="232"/>
      <c r="L2547" s="229"/>
      <c r="M2547" s="229"/>
      <c r="N2547" s="229"/>
      <c r="O2547" s="229"/>
      <c r="P2547" s="229"/>
      <c r="Q2547" s="232"/>
      <c r="R2547" s="232"/>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29"/>
      <c r="I2548" s="231"/>
      <c r="J2548" s="229"/>
      <c r="K2548" s="232"/>
      <c r="L2548" s="229"/>
      <c r="M2548" s="229"/>
      <c r="N2548" s="229"/>
      <c r="O2548" s="229"/>
      <c r="P2548" s="229"/>
      <c r="Q2548" s="232"/>
      <c r="R2548" s="232"/>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29"/>
      <c r="I2549" s="231"/>
      <c r="J2549" s="229"/>
      <c r="K2549" s="232"/>
      <c r="L2549" s="229"/>
      <c r="M2549" s="229"/>
      <c r="N2549" s="229"/>
      <c r="O2549" s="229"/>
      <c r="P2549" s="229"/>
      <c r="Q2549" s="232"/>
      <c r="R2549" s="232"/>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29"/>
      <c r="I2550" s="231"/>
      <c r="J2550" s="229"/>
      <c r="K2550" s="232"/>
      <c r="L2550" s="229"/>
      <c r="M2550" s="229"/>
      <c r="N2550" s="229"/>
      <c r="O2550" s="229"/>
      <c r="P2550" s="229"/>
      <c r="Q2550" s="232"/>
      <c r="R2550" s="232"/>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29"/>
      <c r="I2551" s="231"/>
      <c r="J2551" s="229"/>
      <c r="K2551" s="232"/>
      <c r="L2551" s="229"/>
      <c r="M2551" s="229"/>
      <c r="N2551" s="229"/>
      <c r="O2551" s="229"/>
      <c r="P2551" s="229"/>
      <c r="Q2551" s="232"/>
      <c r="R2551" s="232"/>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29"/>
      <c r="I2552" s="231"/>
      <c r="J2552" s="229"/>
      <c r="K2552" s="232"/>
      <c r="L2552" s="229"/>
      <c r="M2552" s="229"/>
      <c r="N2552" s="229"/>
      <c r="O2552" s="229"/>
      <c r="P2552" s="229"/>
      <c r="Q2552" s="232"/>
      <c r="R2552" s="232"/>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29"/>
      <c r="I2553" s="231"/>
      <c r="J2553" s="229"/>
      <c r="K2553" s="232"/>
      <c r="L2553" s="229"/>
      <c r="M2553" s="229"/>
      <c r="N2553" s="229"/>
      <c r="O2553" s="229"/>
      <c r="P2553" s="229"/>
      <c r="Q2553" s="232"/>
      <c r="R2553" s="232"/>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29"/>
      <c r="I2554" s="231"/>
      <c r="J2554" s="229"/>
      <c r="K2554" s="232"/>
      <c r="L2554" s="229"/>
      <c r="M2554" s="229"/>
      <c r="N2554" s="229"/>
      <c r="O2554" s="229"/>
      <c r="P2554" s="229"/>
      <c r="Q2554" s="232"/>
      <c r="R2554" s="232"/>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29"/>
      <c r="I2555" s="231"/>
      <c r="J2555" s="229"/>
      <c r="K2555" s="232"/>
      <c r="L2555" s="229"/>
      <c r="M2555" s="229"/>
      <c r="N2555" s="229"/>
      <c r="O2555" s="229"/>
      <c r="P2555" s="229"/>
      <c r="Q2555" s="232"/>
      <c r="R2555" s="232"/>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29"/>
      <c r="I2556" s="231"/>
      <c r="J2556" s="229"/>
      <c r="K2556" s="232"/>
      <c r="L2556" s="229"/>
      <c r="M2556" s="229"/>
      <c r="N2556" s="229"/>
      <c r="O2556" s="229"/>
      <c r="P2556" s="229"/>
      <c r="Q2556" s="232"/>
      <c r="R2556" s="232"/>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29"/>
      <c r="I2557" s="231"/>
      <c r="J2557" s="229"/>
      <c r="K2557" s="232"/>
      <c r="L2557" s="229"/>
      <c r="M2557" s="229"/>
      <c r="N2557" s="229"/>
      <c r="O2557" s="229"/>
      <c r="P2557" s="229"/>
      <c r="Q2557" s="232"/>
      <c r="R2557" s="232"/>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29"/>
      <c r="I2558" s="231"/>
      <c r="J2558" s="229"/>
      <c r="K2558" s="232"/>
      <c r="L2558" s="229"/>
      <c r="M2558" s="229"/>
      <c r="N2558" s="229"/>
      <c r="O2558" s="229"/>
      <c r="P2558" s="229"/>
      <c r="Q2558" s="232"/>
      <c r="R2558" s="232"/>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29"/>
      <c r="I2559" s="231"/>
      <c r="J2559" s="229"/>
      <c r="K2559" s="232"/>
      <c r="L2559" s="229"/>
      <c r="M2559" s="229"/>
      <c r="N2559" s="229"/>
      <c r="O2559" s="229"/>
      <c r="P2559" s="229"/>
      <c r="Q2559" s="232"/>
      <c r="R2559" s="232"/>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29"/>
      <c r="I2560" s="231"/>
      <c r="J2560" s="229"/>
      <c r="K2560" s="232"/>
      <c r="L2560" s="229"/>
      <c r="M2560" s="229"/>
      <c r="N2560" s="229"/>
      <c r="O2560" s="229"/>
      <c r="P2560" s="229"/>
      <c r="Q2560" s="232"/>
      <c r="R2560" s="232"/>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29"/>
      <c r="I2561" s="231"/>
      <c r="J2561" s="229"/>
      <c r="K2561" s="232"/>
      <c r="L2561" s="229"/>
      <c r="M2561" s="229"/>
      <c r="N2561" s="229"/>
      <c r="O2561" s="229"/>
      <c r="P2561" s="229"/>
      <c r="Q2561" s="232"/>
      <c r="R2561" s="232"/>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29"/>
      <c r="I2562" s="231"/>
      <c r="J2562" s="229"/>
      <c r="K2562" s="232"/>
      <c r="L2562" s="229"/>
      <c r="M2562" s="229"/>
      <c r="N2562" s="229"/>
      <c r="O2562" s="229"/>
      <c r="P2562" s="229"/>
      <c r="Q2562" s="232"/>
      <c r="R2562" s="232"/>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29"/>
      <c r="I2563" s="231"/>
      <c r="J2563" s="229"/>
      <c r="K2563" s="232"/>
      <c r="L2563" s="229"/>
      <c r="M2563" s="229"/>
      <c r="N2563" s="229"/>
      <c r="O2563" s="229"/>
      <c r="P2563" s="229"/>
      <c r="Q2563" s="232"/>
      <c r="R2563" s="232"/>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29"/>
      <c r="I2564" s="231"/>
      <c r="J2564" s="229"/>
      <c r="K2564" s="232"/>
      <c r="L2564" s="229"/>
      <c r="M2564" s="229"/>
      <c r="N2564" s="229"/>
      <c r="O2564" s="229"/>
      <c r="P2564" s="229"/>
      <c r="Q2564" s="232"/>
      <c r="R2564" s="232"/>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29"/>
      <c r="I2565" s="231"/>
      <c r="J2565" s="229"/>
      <c r="K2565" s="232"/>
      <c r="L2565" s="229"/>
      <c r="M2565" s="229"/>
      <c r="N2565" s="229"/>
      <c r="O2565" s="229"/>
      <c r="P2565" s="229"/>
      <c r="Q2565" s="232"/>
      <c r="R2565" s="232"/>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29"/>
      <c r="I2566" s="231"/>
      <c r="J2566" s="229"/>
      <c r="K2566" s="232"/>
      <c r="L2566" s="229"/>
      <c r="M2566" s="229"/>
      <c r="N2566" s="229"/>
      <c r="O2566" s="229"/>
      <c r="P2566" s="229"/>
      <c r="Q2566" s="232"/>
      <c r="R2566" s="232"/>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29"/>
      <c r="I2567" s="231"/>
      <c r="J2567" s="229"/>
      <c r="K2567" s="232"/>
      <c r="L2567" s="229"/>
      <c r="M2567" s="229"/>
      <c r="N2567" s="229"/>
      <c r="O2567" s="229"/>
      <c r="P2567" s="229"/>
      <c r="Q2567" s="232"/>
      <c r="R2567" s="232"/>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29"/>
      <c r="I2568" s="231"/>
      <c r="J2568" s="229"/>
      <c r="K2568" s="232"/>
      <c r="L2568" s="229"/>
      <c r="M2568" s="229"/>
      <c r="N2568" s="229"/>
      <c r="O2568" s="229"/>
      <c r="P2568" s="229"/>
      <c r="Q2568" s="232"/>
      <c r="R2568" s="232"/>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29"/>
      <c r="I2569" s="231"/>
      <c r="J2569" s="229"/>
      <c r="K2569" s="232"/>
      <c r="L2569" s="229"/>
      <c r="M2569" s="229"/>
      <c r="N2569" s="229"/>
      <c r="O2569" s="229"/>
      <c r="P2569" s="229"/>
      <c r="Q2569" s="232"/>
      <c r="R2569" s="232"/>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29"/>
      <c r="I2570" s="231"/>
      <c r="J2570" s="229"/>
      <c r="K2570" s="232"/>
      <c r="L2570" s="229"/>
      <c r="M2570" s="229"/>
      <c r="N2570" s="229"/>
      <c r="O2570" s="229"/>
      <c r="P2570" s="229"/>
      <c r="Q2570" s="232"/>
      <c r="R2570" s="232"/>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29"/>
      <c r="I2571" s="231"/>
      <c r="J2571" s="229"/>
      <c r="K2571" s="232"/>
      <c r="L2571" s="229"/>
      <c r="M2571" s="229"/>
      <c r="N2571" s="229"/>
      <c r="O2571" s="229"/>
      <c r="P2571" s="229"/>
      <c r="Q2571" s="232"/>
      <c r="R2571" s="232"/>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29"/>
      <c r="I2572" s="231"/>
      <c r="J2572" s="229"/>
      <c r="K2572" s="232"/>
      <c r="L2572" s="229"/>
      <c r="M2572" s="229"/>
      <c r="N2572" s="229"/>
      <c r="O2572" s="229"/>
      <c r="P2572" s="229"/>
      <c r="Q2572" s="232"/>
      <c r="R2572" s="232"/>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29"/>
      <c r="I2573" s="231"/>
      <c r="J2573" s="229"/>
      <c r="K2573" s="232"/>
      <c r="L2573" s="229"/>
      <c r="M2573" s="229"/>
      <c r="N2573" s="229"/>
      <c r="O2573" s="229"/>
      <c r="P2573" s="229"/>
      <c r="Q2573" s="232"/>
      <c r="R2573" s="232"/>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29"/>
      <c r="I2574" s="231"/>
      <c r="J2574" s="229"/>
      <c r="K2574" s="232"/>
      <c r="L2574" s="229"/>
      <c r="M2574" s="229"/>
      <c r="N2574" s="229"/>
      <c r="O2574" s="229"/>
      <c r="P2574" s="229"/>
      <c r="Q2574" s="232"/>
      <c r="R2574" s="232"/>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29"/>
      <c r="I2575" s="231"/>
      <c r="J2575" s="229"/>
      <c r="K2575" s="232"/>
      <c r="L2575" s="229"/>
      <c r="M2575" s="229"/>
      <c r="N2575" s="229"/>
      <c r="O2575" s="229"/>
      <c r="P2575" s="229"/>
      <c r="Q2575" s="232"/>
      <c r="R2575" s="232"/>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29"/>
      <c r="I2576" s="231"/>
      <c r="J2576" s="229"/>
      <c r="K2576" s="232"/>
      <c r="L2576" s="229"/>
      <c r="M2576" s="229"/>
      <c r="N2576" s="229"/>
      <c r="O2576" s="229"/>
      <c r="P2576" s="229"/>
      <c r="Q2576" s="232"/>
      <c r="R2576" s="232"/>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29"/>
      <c r="I2577" s="231"/>
      <c r="J2577" s="229"/>
      <c r="K2577" s="232"/>
      <c r="L2577" s="229"/>
      <c r="M2577" s="229"/>
      <c r="N2577" s="229"/>
      <c r="O2577" s="229"/>
      <c r="P2577" s="229"/>
      <c r="Q2577" s="232"/>
      <c r="R2577" s="232"/>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29"/>
      <c r="I2578" s="231"/>
      <c r="J2578" s="229"/>
      <c r="K2578" s="232"/>
      <c r="L2578" s="229"/>
      <c r="M2578" s="229"/>
      <c r="N2578" s="229"/>
      <c r="O2578" s="229"/>
      <c r="P2578" s="229"/>
      <c r="Q2578" s="232"/>
      <c r="R2578" s="232"/>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29"/>
      <c r="I2579" s="231"/>
      <c r="J2579" s="229"/>
      <c r="K2579" s="232"/>
      <c r="L2579" s="229"/>
      <c r="M2579" s="229"/>
      <c r="N2579" s="229"/>
      <c r="O2579" s="229"/>
      <c r="P2579" s="229"/>
      <c r="Q2579" s="232"/>
      <c r="R2579" s="232"/>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29"/>
      <c r="I2580" s="231"/>
      <c r="J2580" s="229"/>
      <c r="K2580" s="232"/>
      <c r="L2580" s="229"/>
      <c r="M2580" s="229"/>
      <c r="N2580" s="229"/>
      <c r="O2580" s="229"/>
      <c r="P2580" s="229"/>
      <c r="Q2580" s="232"/>
      <c r="R2580" s="232"/>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29"/>
      <c r="I2581" s="231"/>
      <c r="J2581" s="229"/>
      <c r="K2581" s="232"/>
      <c r="L2581" s="229"/>
      <c r="M2581" s="229"/>
      <c r="N2581" s="229"/>
      <c r="O2581" s="229"/>
      <c r="P2581" s="229"/>
      <c r="Q2581" s="232"/>
      <c r="R2581" s="232"/>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29"/>
      <c r="I2582" s="231"/>
      <c r="J2582" s="229"/>
      <c r="K2582" s="232"/>
      <c r="L2582" s="229"/>
      <c r="M2582" s="229"/>
      <c r="N2582" s="229"/>
      <c r="O2582" s="229"/>
      <c r="P2582" s="229"/>
      <c r="Q2582" s="232"/>
      <c r="R2582" s="232"/>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29"/>
      <c r="I2583" s="231"/>
      <c r="J2583" s="229"/>
      <c r="K2583" s="232"/>
      <c r="L2583" s="229"/>
      <c r="M2583" s="229"/>
      <c r="N2583" s="229"/>
      <c r="O2583" s="229"/>
      <c r="P2583" s="229"/>
      <c r="Q2583" s="232"/>
      <c r="R2583" s="232"/>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29"/>
      <c r="I2584" s="231"/>
      <c r="J2584" s="229"/>
      <c r="K2584" s="232"/>
      <c r="L2584" s="229"/>
      <c r="M2584" s="229"/>
      <c r="N2584" s="229"/>
      <c r="O2584" s="229"/>
      <c r="P2584" s="229"/>
      <c r="Q2584" s="232"/>
      <c r="R2584" s="232"/>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29"/>
      <c r="I2585" s="231"/>
      <c r="J2585" s="229"/>
      <c r="K2585" s="232"/>
      <c r="L2585" s="229"/>
      <c r="M2585" s="229"/>
      <c r="N2585" s="229"/>
      <c r="O2585" s="229"/>
      <c r="P2585" s="229"/>
      <c r="Q2585" s="232"/>
      <c r="R2585" s="232"/>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29"/>
      <c r="I2586" s="231"/>
      <c r="J2586" s="229"/>
      <c r="K2586" s="232"/>
      <c r="L2586" s="229"/>
      <c r="M2586" s="229"/>
      <c r="N2586" s="229"/>
      <c r="O2586" s="229"/>
      <c r="P2586" s="229"/>
      <c r="Q2586" s="232"/>
      <c r="R2586" s="232"/>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29"/>
      <c r="I2587" s="231"/>
      <c r="J2587" s="229"/>
      <c r="K2587" s="232"/>
      <c r="L2587" s="229"/>
      <c r="M2587" s="229"/>
      <c r="N2587" s="229"/>
      <c r="O2587" s="229"/>
      <c r="P2587" s="229"/>
      <c r="Q2587" s="232"/>
      <c r="R2587" s="232"/>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29"/>
      <c r="I2588" s="231"/>
      <c r="J2588" s="229"/>
      <c r="K2588" s="232"/>
      <c r="L2588" s="229"/>
      <c r="M2588" s="229"/>
      <c r="N2588" s="229"/>
      <c r="O2588" s="229"/>
      <c r="P2588" s="229"/>
      <c r="Q2588" s="232"/>
      <c r="R2588" s="232"/>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29"/>
      <c r="I2589" s="231"/>
      <c r="J2589" s="229"/>
      <c r="K2589" s="232"/>
      <c r="L2589" s="229"/>
      <c r="M2589" s="229"/>
      <c r="N2589" s="229"/>
      <c r="O2589" s="229"/>
      <c r="P2589" s="229"/>
      <c r="Q2589" s="232"/>
      <c r="R2589" s="232"/>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29"/>
      <c r="I2590" s="231"/>
      <c r="J2590" s="229"/>
      <c r="K2590" s="232"/>
      <c r="L2590" s="229"/>
      <c r="M2590" s="229"/>
      <c r="N2590" s="229"/>
      <c r="O2590" s="229"/>
      <c r="P2590" s="229"/>
      <c r="Q2590" s="232"/>
      <c r="R2590" s="232"/>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29"/>
      <c r="I2591" s="231"/>
      <c r="J2591" s="229"/>
      <c r="K2591" s="232"/>
      <c r="L2591" s="229"/>
      <c r="M2591" s="229"/>
      <c r="N2591" s="229"/>
      <c r="O2591" s="229"/>
      <c r="P2591" s="229"/>
      <c r="Q2591" s="232"/>
      <c r="R2591" s="232"/>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29"/>
      <c r="I2592" s="231"/>
      <c r="J2592" s="229"/>
      <c r="K2592" s="232"/>
      <c r="L2592" s="229"/>
      <c r="M2592" s="229"/>
      <c r="N2592" s="229"/>
      <c r="O2592" s="229"/>
      <c r="P2592" s="229"/>
      <c r="Q2592" s="232"/>
      <c r="R2592" s="232"/>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29"/>
      <c r="I2593" s="231"/>
      <c r="J2593" s="229"/>
      <c r="K2593" s="232"/>
      <c r="L2593" s="229"/>
      <c r="M2593" s="229"/>
      <c r="N2593" s="229"/>
      <c r="O2593" s="229"/>
      <c r="P2593" s="229"/>
      <c r="Q2593" s="232"/>
      <c r="R2593" s="232"/>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29"/>
      <c r="I2594" s="231"/>
      <c r="J2594" s="229"/>
      <c r="K2594" s="232"/>
      <c r="L2594" s="229"/>
      <c r="M2594" s="229"/>
      <c r="N2594" s="229"/>
      <c r="O2594" s="229"/>
      <c r="P2594" s="229"/>
      <c r="Q2594" s="232"/>
      <c r="R2594" s="232"/>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29"/>
      <c r="I2595" s="231"/>
      <c r="J2595" s="229"/>
      <c r="K2595" s="232"/>
      <c r="L2595" s="229"/>
      <c r="M2595" s="229"/>
      <c r="N2595" s="229"/>
      <c r="O2595" s="229"/>
      <c r="P2595" s="229"/>
      <c r="Q2595" s="232"/>
      <c r="R2595" s="232"/>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29"/>
      <c r="I2596" s="231"/>
      <c r="J2596" s="229"/>
      <c r="K2596" s="232"/>
      <c r="L2596" s="229"/>
      <c r="M2596" s="229"/>
      <c r="N2596" s="229"/>
      <c r="O2596" s="229"/>
      <c r="P2596" s="229"/>
      <c r="Q2596" s="232"/>
      <c r="R2596" s="232"/>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29"/>
      <c r="I2597" s="231"/>
      <c r="J2597" s="229"/>
      <c r="K2597" s="232"/>
      <c r="L2597" s="229"/>
      <c r="M2597" s="229"/>
      <c r="N2597" s="229"/>
      <c r="O2597" s="229"/>
      <c r="P2597" s="229"/>
      <c r="Q2597" s="232"/>
      <c r="R2597" s="232"/>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29"/>
      <c r="I2598" s="231"/>
      <c r="J2598" s="229"/>
      <c r="K2598" s="232"/>
      <c r="L2598" s="229"/>
      <c r="M2598" s="229"/>
      <c r="N2598" s="229"/>
      <c r="O2598" s="229"/>
      <c r="P2598" s="229"/>
      <c r="Q2598" s="232"/>
      <c r="R2598" s="232"/>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29"/>
      <c r="I2599" s="231"/>
      <c r="J2599" s="229"/>
      <c r="K2599" s="232"/>
      <c r="L2599" s="229"/>
      <c r="M2599" s="229"/>
      <c r="N2599" s="229"/>
      <c r="O2599" s="229"/>
      <c r="P2599" s="229"/>
      <c r="Q2599" s="232"/>
      <c r="R2599" s="232"/>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29"/>
      <c r="I2600" s="231"/>
      <c r="J2600" s="229"/>
      <c r="K2600" s="232"/>
      <c r="L2600" s="229"/>
      <c r="M2600" s="229"/>
      <c r="N2600" s="229"/>
      <c r="O2600" s="229"/>
      <c r="P2600" s="229"/>
      <c r="Q2600" s="232"/>
      <c r="R2600" s="232"/>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29"/>
      <c r="I2601" s="231"/>
      <c r="J2601" s="229"/>
      <c r="K2601" s="232"/>
      <c r="L2601" s="229"/>
      <c r="M2601" s="229"/>
      <c r="N2601" s="229"/>
      <c r="O2601" s="229"/>
      <c r="P2601" s="229"/>
      <c r="Q2601" s="232"/>
      <c r="R2601" s="232"/>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29"/>
      <c r="I2602" s="231"/>
      <c r="J2602" s="229"/>
      <c r="K2602" s="232"/>
      <c r="L2602" s="229"/>
      <c r="M2602" s="229"/>
      <c r="N2602" s="229"/>
      <c r="O2602" s="229"/>
      <c r="P2602" s="229"/>
      <c r="Q2602" s="232"/>
      <c r="R2602" s="232"/>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29"/>
      <c r="I2603" s="231"/>
      <c r="J2603" s="229"/>
      <c r="K2603" s="232"/>
      <c r="L2603" s="229"/>
      <c r="M2603" s="229"/>
      <c r="N2603" s="229"/>
      <c r="O2603" s="229"/>
      <c r="P2603" s="229"/>
      <c r="Q2603" s="232"/>
      <c r="R2603" s="232"/>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29"/>
      <c r="I2604" s="231"/>
      <c r="J2604" s="229"/>
      <c r="K2604" s="232"/>
      <c r="L2604" s="229"/>
      <c r="M2604" s="229"/>
      <c r="N2604" s="229"/>
      <c r="O2604" s="229"/>
      <c r="P2604" s="229"/>
      <c r="Q2604" s="232"/>
      <c r="R2604" s="232"/>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29"/>
      <c r="I2605" s="231"/>
      <c r="J2605" s="229"/>
      <c r="K2605" s="232"/>
      <c r="L2605" s="229"/>
      <c r="M2605" s="229"/>
      <c r="N2605" s="229"/>
      <c r="O2605" s="229"/>
      <c r="P2605" s="229"/>
      <c r="Q2605" s="232"/>
      <c r="R2605" s="232"/>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29"/>
      <c r="I2606" s="231"/>
      <c r="J2606" s="229"/>
      <c r="K2606" s="232"/>
      <c r="L2606" s="229"/>
      <c r="M2606" s="229"/>
      <c r="N2606" s="229"/>
      <c r="O2606" s="229"/>
      <c r="P2606" s="229"/>
      <c r="Q2606" s="232"/>
      <c r="R2606" s="232"/>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29"/>
      <c r="I2607" s="231"/>
      <c r="J2607" s="229"/>
      <c r="K2607" s="232"/>
      <c r="L2607" s="229"/>
      <c r="M2607" s="229"/>
      <c r="N2607" s="229"/>
      <c r="O2607" s="229"/>
      <c r="P2607" s="229"/>
      <c r="Q2607" s="232"/>
      <c r="R2607" s="232"/>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29"/>
      <c r="I2608" s="231"/>
      <c r="J2608" s="229"/>
      <c r="K2608" s="232"/>
      <c r="L2608" s="229"/>
      <c r="M2608" s="229"/>
      <c r="N2608" s="229"/>
      <c r="O2608" s="229"/>
      <c r="P2608" s="229"/>
      <c r="Q2608" s="232"/>
      <c r="R2608" s="232"/>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29"/>
      <c r="I2609" s="231"/>
      <c r="J2609" s="229"/>
      <c r="K2609" s="232"/>
      <c r="L2609" s="229"/>
      <c r="M2609" s="229"/>
      <c r="N2609" s="229"/>
      <c r="O2609" s="229"/>
      <c r="P2609" s="229"/>
      <c r="Q2609" s="232"/>
      <c r="R2609" s="232"/>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29"/>
      <c r="I2610" s="231"/>
      <c r="J2610" s="229"/>
      <c r="K2610" s="232"/>
      <c r="L2610" s="229"/>
      <c r="M2610" s="229"/>
      <c r="N2610" s="229"/>
      <c r="O2610" s="229"/>
      <c r="P2610" s="229"/>
      <c r="Q2610" s="232"/>
      <c r="R2610" s="232"/>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29"/>
      <c r="I2611" s="231"/>
      <c r="J2611" s="229"/>
      <c r="K2611" s="232"/>
      <c r="L2611" s="229"/>
      <c r="M2611" s="229"/>
      <c r="N2611" s="229"/>
      <c r="O2611" s="229"/>
      <c r="P2611" s="229"/>
      <c r="Q2611" s="232"/>
      <c r="R2611" s="232"/>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29"/>
      <c r="I2612" s="231"/>
      <c r="J2612" s="229"/>
      <c r="K2612" s="232"/>
      <c r="L2612" s="229"/>
      <c r="M2612" s="229"/>
      <c r="N2612" s="229"/>
      <c r="O2612" s="229"/>
      <c r="P2612" s="229"/>
      <c r="Q2612" s="232"/>
      <c r="R2612" s="232"/>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29"/>
      <c r="I2613" s="231"/>
      <c r="J2613" s="229"/>
      <c r="K2613" s="232"/>
      <c r="L2613" s="229"/>
      <c r="M2613" s="229"/>
      <c r="N2613" s="229"/>
      <c r="O2613" s="229"/>
      <c r="P2613" s="229"/>
      <c r="Q2613" s="232"/>
      <c r="R2613" s="232"/>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29"/>
      <c r="I2614" s="231"/>
      <c r="J2614" s="229"/>
      <c r="K2614" s="232"/>
      <c r="L2614" s="229"/>
      <c r="M2614" s="229"/>
      <c r="N2614" s="229"/>
      <c r="O2614" s="229"/>
      <c r="P2614" s="229"/>
      <c r="Q2614" s="232"/>
      <c r="R2614" s="232"/>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29"/>
      <c r="I2615" s="231"/>
      <c r="J2615" s="229"/>
      <c r="K2615" s="232"/>
      <c r="L2615" s="229"/>
      <c r="M2615" s="229"/>
      <c r="N2615" s="229"/>
      <c r="O2615" s="229"/>
      <c r="P2615" s="229"/>
      <c r="Q2615" s="232"/>
      <c r="R2615" s="232"/>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29"/>
      <c r="I2616" s="231"/>
      <c r="J2616" s="229"/>
      <c r="K2616" s="232"/>
      <c r="L2616" s="229"/>
      <c r="M2616" s="229"/>
      <c r="N2616" s="229"/>
      <c r="O2616" s="229"/>
      <c r="P2616" s="229"/>
      <c r="Q2616" s="232"/>
      <c r="R2616" s="232"/>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29"/>
      <c r="I2617" s="231"/>
      <c r="J2617" s="229"/>
      <c r="K2617" s="232"/>
      <c r="L2617" s="229"/>
      <c r="M2617" s="229"/>
      <c r="N2617" s="229"/>
      <c r="O2617" s="229"/>
      <c r="P2617" s="229"/>
      <c r="Q2617" s="232"/>
      <c r="R2617" s="232"/>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29"/>
      <c r="I2618" s="231"/>
      <c r="J2618" s="229"/>
      <c r="K2618" s="232"/>
      <c r="L2618" s="229"/>
      <c r="M2618" s="229"/>
      <c r="N2618" s="229"/>
      <c r="O2618" s="229"/>
      <c r="P2618" s="229"/>
      <c r="Q2618" s="232"/>
      <c r="R2618" s="232"/>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29"/>
      <c r="I2619" s="231"/>
      <c r="J2619" s="229"/>
      <c r="K2619" s="232"/>
      <c r="L2619" s="229"/>
      <c r="M2619" s="229"/>
      <c r="N2619" s="229"/>
      <c r="O2619" s="229"/>
      <c r="P2619" s="229"/>
      <c r="Q2619" s="232"/>
      <c r="R2619" s="232"/>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29"/>
      <c r="I2620" s="231"/>
      <c r="J2620" s="229"/>
      <c r="K2620" s="232"/>
      <c r="L2620" s="229"/>
      <c r="M2620" s="229"/>
      <c r="N2620" s="229"/>
      <c r="O2620" s="229"/>
      <c r="P2620" s="229"/>
      <c r="Q2620" s="232"/>
      <c r="R2620" s="232"/>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29"/>
      <c r="I2621" s="231"/>
      <c r="J2621" s="229"/>
      <c r="K2621" s="232"/>
      <c r="L2621" s="229"/>
      <c r="M2621" s="229"/>
      <c r="N2621" s="229"/>
      <c r="O2621" s="229"/>
      <c r="P2621" s="229"/>
      <c r="Q2621" s="232"/>
      <c r="R2621" s="232"/>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29"/>
      <c r="I2622" s="231"/>
      <c r="J2622" s="229"/>
      <c r="K2622" s="232"/>
      <c r="L2622" s="229"/>
      <c r="M2622" s="229"/>
      <c r="N2622" s="229"/>
      <c r="O2622" s="229"/>
      <c r="P2622" s="229"/>
      <c r="Q2622" s="232"/>
      <c r="R2622" s="232"/>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29"/>
      <c r="I2623" s="231"/>
      <c r="J2623" s="229"/>
      <c r="K2623" s="232"/>
      <c r="L2623" s="229"/>
      <c r="M2623" s="229"/>
      <c r="N2623" s="229"/>
      <c r="O2623" s="229"/>
      <c r="P2623" s="229"/>
      <c r="Q2623" s="232"/>
      <c r="R2623" s="232"/>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29"/>
      <c r="I2624" s="231"/>
      <c r="J2624" s="229"/>
      <c r="K2624" s="232"/>
      <c r="L2624" s="229"/>
      <c r="M2624" s="229"/>
      <c r="N2624" s="229"/>
      <c r="O2624" s="229"/>
      <c r="P2624" s="229"/>
      <c r="Q2624" s="232"/>
      <c r="R2624" s="232"/>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29"/>
      <c r="I2625" s="231"/>
      <c r="J2625" s="229"/>
      <c r="K2625" s="232"/>
      <c r="L2625" s="229"/>
      <c r="M2625" s="229"/>
      <c r="N2625" s="229"/>
      <c r="O2625" s="229"/>
      <c r="P2625" s="229"/>
      <c r="Q2625" s="232"/>
      <c r="R2625" s="232"/>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29"/>
      <c r="I2626" s="231"/>
      <c r="J2626" s="229"/>
      <c r="K2626" s="232"/>
      <c r="L2626" s="229"/>
      <c r="M2626" s="229"/>
      <c r="N2626" s="229"/>
      <c r="O2626" s="229"/>
      <c r="P2626" s="229"/>
      <c r="Q2626" s="232"/>
      <c r="R2626" s="232"/>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29"/>
      <c r="I2627" s="231"/>
      <c r="J2627" s="229"/>
      <c r="K2627" s="232"/>
      <c r="L2627" s="229"/>
      <c r="M2627" s="229"/>
      <c r="N2627" s="229"/>
      <c r="O2627" s="229"/>
      <c r="P2627" s="229"/>
      <c r="Q2627" s="232"/>
      <c r="R2627" s="232"/>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29"/>
      <c r="I2628" s="231"/>
      <c r="J2628" s="229"/>
      <c r="K2628" s="232"/>
      <c r="L2628" s="229"/>
      <c r="M2628" s="229"/>
      <c r="N2628" s="229"/>
      <c r="O2628" s="229"/>
      <c r="P2628" s="229"/>
      <c r="Q2628" s="232"/>
      <c r="R2628" s="232"/>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29"/>
      <c r="I2629" s="231"/>
      <c r="J2629" s="229"/>
      <c r="K2629" s="232"/>
      <c r="L2629" s="229"/>
      <c r="M2629" s="229"/>
      <c r="N2629" s="229"/>
      <c r="O2629" s="229"/>
      <c r="P2629" s="229"/>
      <c r="Q2629" s="232"/>
      <c r="R2629" s="232"/>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29"/>
      <c r="I2630" s="231"/>
      <c r="J2630" s="229"/>
      <c r="K2630" s="232"/>
      <c r="L2630" s="229"/>
      <c r="M2630" s="229"/>
      <c r="N2630" s="229"/>
      <c r="O2630" s="229"/>
      <c r="P2630" s="229"/>
      <c r="Q2630" s="232"/>
      <c r="R2630" s="232"/>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29"/>
      <c r="I2631" s="231"/>
      <c r="J2631" s="229"/>
      <c r="K2631" s="232"/>
      <c r="L2631" s="229"/>
      <c r="M2631" s="229"/>
      <c r="N2631" s="229"/>
      <c r="O2631" s="229"/>
      <c r="P2631" s="229"/>
      <c r="Q2631" s="232"/>
      <c r="R2631" s="232"/>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29"/>
      <c r="I2632" s="231"/>
      <c r="J2632" s="229"/>
      <c r="K2632" s="232"/>
      <c r="L2632" s="229"/>
      <c r="M2632" s="229"/>
      <c r="N2632" s="229"/>
      <c r="O2632" s="229"/>
      <c r="P2632" s="229"/>
      <c r="Q2632" s="232"/>
      <c r="R2632" s="232"/>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29"/>
      <c r="I2633" s="231"/>
      <c r="J2633" s="229"/>
      <c r="K2633" s="232"/>
      <c r="L2633" s="229"/>
      <c r="M2633" s="229"/>
      <c r="N2633" s="229"/>
      <c r="O2633" s="229"/>
      <c r="P2633" s="229"/>
      <c r="Q2633" s="232"/>
      <c r="R2633" s="232"/>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29"/>
      <c r="I2634" s="231"/>
      <c r="J2634" s="229"/>
      <c r="K2634" s="232"/>
      <c r="L2634" s="229"/>
      <c r="M2634" s="229"/>
      <c r="N2634" s="229"/>
      <c r="O2634" s="229"/>
      <c r="P2634" s="229"/>
      <c r="Q2634" s="232"/>
      <c r="R2634" s="232"/>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29"/>
      <c r="I2635" s="231"/>
      <c r="J2635" s="229"/>
      <c r="K2635" s="232"/>
      <c r="L2635" s="229"/>
      <c r="M2635" s="229"/>
      <c r="N2635" s="229"/>
      <c r="O2635" s="229"/>
      <c r="P2635" s="229"/>
      <c r="Q2635" s="232"/>
      <c r="R2635" s="232"/>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29"/>
      <c r="I2636" s="231"/>
      <c r="J2636" s="229"/>
      <c r="K2636" s="232"/>
      <c r="L2636" s="229"/>
      <c r="M2636" s="229"/>
      <c r="N2636" s="229"/>
      <c r="O2636" s="229"/>
      <c r="P2636" s="229"/>
      <c r="Q2636" s="232"/>
      <c r="R2636" s="232"/>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29"/>
      <c r="I2637" s="231"/>
      <c r="J2637" s="229"/>
      <c r="K2637" s="232"/>
      <c r="L2637" s="229"/>
      <c r="M2637" s="229"/>
      <c r="N2637" s="229"/>
      <c r="O2637" s="229"/>
      <c r="P2637" s="229"/>
      <c r="Q2637" s="232"/>
      <c r="R2637" s="232"/>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29"/>
      <c r="I2638" s="231"/>
      <c r="J2638" s="229"/>
      <c r="K2638" s="232"/>
      <c r="L2638" s="229"/>
      <c r="M2638" s="229"/>
      <c r="N2638" s="229"/>
      <c r="O2638" s="229"/>
      <c r="P2638" s="229"/>
      <c r="Q2638" s="232"/>
      <c r="R2638" s="232"/>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29"/>
      <c r="I2639" s="231"/>
      <c r="J2639" s="229"/>
      <c r="K2639" s="232"/>
      <c r="L2639" s="229"/>
      <c r="M2639" s="229"/>
      <c r="N2639" s="229"/>
      <c r="O2639" s="229"/>
      <c r="P2639" s="229"/>
      <c r="Q2639" s="232"/>
      <c r="R2639" s="232"/>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29"/>
      <c r="I2640" s="231"/>
      <c r="J2640" s="229"/>
      <c r="K2640" s="232"/>
      <c r="L2640" s="229"/>
      <c r="M2640" s="229"/>
      <c r="N2640" s="229"/>
      <c r="O2640" s="229"/>
      <c r="P2640" s="229"/>
      <c r="Q2640" s="232"/>
      <c r="R2640" s="232"/>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29"/>
      <c r="I2641" s="231"/>
      <c r="J2641" s="229"/>
      <c r="K2641" s="232"/>
      <c r="L2641" s="229"/>
      <c r="M2641" s="229"/>
      <c r="N2641" s="229"/>
      <c r="O2641" s="229"/>
      <c r="P2641" s="229"/>
      <c r="Q2641" s="232"/>
      <c r="R2641" s="232"/>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29"/>
      <c r="I2642" s="231"/>
      <c r="J2642" s="229"/>
      <c r="K2642" s="232"/>
      <c r="L2642" s="229"/>
      <c r="M2642" s="229"/>
      <c r="N2642" s="229"/>
      <c r="O2642" s="229"/>
      <c r="P2642" s="229"/>
      <c r="Q2642" s="232"/>
      <c r="R2642" s="232"/>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29"/>
      <c r="I2643" s="231"/>
      <c r="J2643" s="229"/>
      <c r="K2643" s="232"/>
      <c r="L2643" s="229"/>
      <c r="M2643" s="229"/>
      <c r="N2643" s="229"/>
      <c r="O2643" s="229"/>
      <c r="P2643" s="229"/>
      <c r="Q2643" s="232"/>
      <c r="R2643" s="232"/>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29"/>
      <c r="I2644" s="231"/>
      <c r="J2644" s="229"/>
      <c r="K2644" s="232"/>
      <c r="L2644" s="229"/>
      <c r="M2644" s="229"/>
      <c r="N2644" s="229"/>
      <c r="O2644" s="229"/>
      <c r="P2644" s="229"/>
      <c r="Q2644" s="232"/>
      <c r="R2644" s="232"/>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29"/>
      <c r="I2645" s="231"/>
      <c r="J2645" s="229"/>
      <c r="K2645" s="232"/>
      <c r="L2645" s="229"/>
      <c r="M2645" s="229"/>
      <c r="N2645" s="229"/>
      <c r="O2645" s="229"/>
      <c r="P2645" s="229"/>
      <c r="Q2645" s="232"/>
      <c r="R2645" s="232"/>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29"/>
      <c r="I2646" s="231"/>
      <c r="J2646" s="229"/>
      <c r="K2646" s="232"/>
      <c r="L2646" s="229"/>
      <c r="M2646" s="229"/>
      <c r="N2646" s="229"/>
      <c r="O2646" s="229"/>
      <c r="P2646" s="229"/>
      <c r="Q2646" s="232"/>
      <c r="R2646" s="232"/>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29"/>
      <c r="I2647" s="231"/>
      <c r="J2647" s="229"/>
      <c r="K2647" s="232"/>
      <c r="L2647" s="229"/>
      <c r="M2647" s="229"/>
      <c r="N2647" s="229"/>
      <c r="O2647" s="229"/>
      <c r="P2647" s="229"/>
      <c r="Q2647" s="232"/>
      <c r="R2647" s="232"/>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29"/>
      <c r="I2648" s="231"/>
      <c r="J2648" s="229"/>
      <c r="K2648" s="232"/>
      <c r="L2648" s="229"/>
      <c r="M2648" s="229"/>
      <c r="N2648" s="229"/>
      <c r="O2648" s="229"/>
      <c r="P2648" s="229"/>
      <c r="Q2648" s="232"/>
      <c r="R2648" s="232"/>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29"/>
      <c r="I2649" s="231"/>
      <c r="J2649" s="229"/>
      <c r="K2649" s="232"/>
      <c r="L2649" s="229"/>
      <c r="M2649" s="229"/>
      <c r="N2649" s="229"/>
      <c r="O2649" s="229"/>
      <c r="P2649" s="229"/>
      <c r="Q2649" s="232"/>
      <c r="R2649" s="232"/>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29"/>
      <c r="I2650" s="231"/>
      <c r="J2650" s="229"/>
      <c r="K2650" s="232"/>
      <c r="L2650" s="229"/>
      <c r="M2650" s="229"/>
      <c r="N2650" s="229"/>
      <c r="O2650" s="229"/>
      <c r="P2650" s="229"/>
      <c r="Q2650" s="232"/>
      <c r="R2650" s="232"/>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29"/>
      <c r="I2651" s="231"/>
      <c r="J2651" s="229"/>
      <c r="K2651" s="232"/>
      <c r="L2651" s="229"/>
      <c r="M2651" s="229"/>
      <c r="N2651" s="229"/>
      <c r="O2651" s="229"/>
      <c r="P2651" s="229"/>
      <c r="Q2651" s="232"/>
      <c r="R2651" s="232"/>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29"/>
      <c r="I2652" s="231"/>
      <c r="J2652" s="229"/>
      <c r="K2652" s="232"/>
      <c r="L2652" s="229"/>
      <c r="M2652" s="229"/>
      <c r="N2652" s="229"/>
      <c r="O2652" s="229"/>
      <c r="P2652" s="229"/>
      <c r="Q2652" s="232"/>
      <c r="R2652" s="232"/>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29"/>
      <c r="I2653" s="231"/>
      <c r="J2653" s="229"/>
      <c r="K2653" s="232"/>
      <c r="L2653" s="229"/>
      <c r="M2653" s="229"/>
      <c r="N2653" s="229"/>
      <c r="O2653" s="229"/>
      <c r="P2653" s="229"/>
      <c r="Q2653" s="232"/>
      <c r="R2653" s="232"/>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29"/>
      <c r="I2654" s="231"/>
      <c r="J2654" s="229"/>
      <c r="K2654" s="232"/>
      <c r="L2654" s="229"/>
      <c r="M2654" s="229"/>
      <c r="N2654" s="229"/>
      <c r="O2654" s="229"/>
      <c r="P2654" s="229"/>
      <c r="Q2654" s="232"/>
      <c r="R2654" s="232"/>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29"/>
      <c r="I2655" s="231"/>
      <c r="J2655" s="229"/>
      <c r="K2655" s="232"/>
      <c r="L2655" s="229"/>
      <c r="M2655" s="229"/>
      <c r="N2655" s="229"/>
      <c r="O2655" s="229"/>
      <c r="P2655" s="229"/>
      <c r="Q2655" s="232"/>
      <c r="R2655" s="232"/>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29"/>
      <c r="I2656" s="231"/>
      <c r="J2656" s="229"/>
      <c r="K2656" s="232"/>
      <c r="L2656" s="229"/>
      <c r="M2656" s="229"/>
      <c r="N2656" s="229"/>
      <c r="O2656" s="229"/>
      <c r="P2656" s="229"/>
      <c r="Q2656" s="232"/>
      <c r="R2656" s="232"/>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29"/>
      <c r="I2657" s="231"/>
      <c r="J2657" s="229"/>
      <c r="K2657" s="232"/>
      <c r="L2657" s="229"/>
      <c r="M2657" s="229"/>
      <c r="N2657" s="229"/>
      <c r="O2657" s="229"/>
      <c r="P2657" s="229"/>
      <c r="Q2657" s="232"/>
      <c r="R2657" s="232"/>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29"/>
      <c r="I2658" s="231"/>
      <c r="J2658" s="229"/>
      <c r="K2658" s="232"/>
      <c r="L2658" s="229"/>
      <c r="M2658" s="229"/>
      <c r="N2658" s="229"/>
      <c r="O2658" s="229"/>
      <c r="P2658" s="229"/>
      <c r="Q2658" s="232"/>
      <c r="R2658" s="232"/>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29"/>
      <c r="I2659" s="231"/>
      <c r="J2659" s="229"/>
      <c r="K2659" s="232"/>
      <c r="L2659" s="229"/>
      <c r="M2659" s="229"/>
      <c r="N2659" s="229"/>
      <c r="O2659" s="229"/>
      <c r="P2659" s="229"/>
      <c r="Q2659" s="232"/>
      <c r="R2659" s="232"/>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29"/>
      <c r="I2660" s="231"/>
      <c r="J2660" s="229"/>
      <c r="K2660" s="232"/>
      <c r="L2660" s="229"/>
      <c r="M2660" s="229"/>
      <c r="N2660" s="229"/>
      <c r="O2660" s="229"/>
      <c r="P2660" s="229"/>
      <c r="Q2660" s="232"/>
      <c r="R2660" s="232"/>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29"/>
      <c r="I2661" s="231"/>
      <c r="J2661" s="229"/>
      <c r="K2661" s="232"/>
      <c r="L2661" s="229"/>
      <c r="M2661" s="229"/>
      <c r="N2661" s="229"/>
      <c r="O2661" s="229"/>
      <c r="P2661" s="229"/>
      <c r="Q2661" s="232"/>
      <c r="R2661" s="232"/>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29"/>
      <c r="I2662" s="231"/>
      <c r="J2662" s="229"/>
      <c r="K2662" s="232"/>
      <c r="L2662" s="229"/>
      <c r="M2662" s="229"/>
      <c r="N2662" s="229"/>
      <c r="O2662" s="229"/>
      <c r="P2662" s="229"/>
      <c r="Q2662" s="232"/>
      <c r="R2662" s="232"/>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29"/>
      <c r="I2663" s="231"/>
      <c r="J2663" s="229"/>
      <c r="K2663" s="232"/>
      <c r="L2663" s="229"/>
      <c r="M2663" s="229"/>
      <c r="N2663" s="229"/>
      <c r="O2663" s="229"/>
      <c r="P2663" s="229"/>
      <c r="Q2663" s="232"/>
      <c r="R2663" s="232"/>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29"/>
      <c r="I2664" s="231"/>
      <c r="J2664" s="229"/>
      <c r="K2664" s="232"/>
      <c r="L2664" s="229"/>
      <c r="M2664" s="229"/>
      <c r="N2664" s="229"/>
      <c r="O2664" s="229"/>
      <c r="P2664" s="229"/>
      <c r="Q2664" s="232"/>
      <c r="R2664" s="232"/>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29"/>
      <c r="I2665" s="231"/>
      <c r="J2665" s="229"/>
      <c r="K2665" s="232"/>
      <c r="L2665" s="229"/>
      <c r="M2665" s="229"/>
      <c r="N2665" s="229"/>
      <c r="O2665" s="229"/>
      <c r="P2665" s="229"/>
      <c r="Q2665" s="232"/>
      <c r="R2665" s="232"/>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29"/>
      <c r="I2666" s="231"/>
      <c r="J2666" s="229"/>
      <c r="K2666" s="232"/>
      <c r="L2666" s="229"/>
      <c r="M2666" s="229"/>
      <c r="N2666" s="229"/>
      <c r="O2666" s="229"/>
      <c r="P2666" s="229"/>
      <c r="Q2666" s="232"/>
      <c r="R2666" s="232"/>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29"/>
      <c r="I2667" s="231"/>
      <c r="J2667" s="229"/>
      <c r="K2667" s="232"/>
      <c r="L2667" s="229"/>
      <c r="M2667" s="229"/>
      <c r="N2667" s="229"/>
      <c r="O2667" s="229"/>
      <c r="P2667" s="229"/>
      <c r="Q2667" s="232"/>
      <c r="R2667" s="232"/>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29"/>
      <c r="I2668" s="231"/>
      <c r="J2668" s="229"/>
      <c r="K2668" s="232"/>
      <c r="L2668" s="229"/>
      <c r="M2668" s="229"/>
      <c r="N2668" s="229"/>
      <c r="O2668" s="229"/>
      <c r="P2668" s="229"/>
      <c r="Q2668" s="232"/>
      <c r="R2668" s="232"/>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29"/>
      <c r="I2669" s="231"/>
      <c r="J2669" s="229"/>
      <c r="K2669" s="232"/>
      <c r="L2669" s="229"/>
      <c r="M2669" s="229"/>
      <c r="N2669" s="229"/>
      <c r="O2669" s="229"/>
      <c r="P2669" s="229"/>
      <c r="Q2669" s="232"/>
      <c r="R2669" s="232"/>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29"/>
      <c r="I2670" s="231"/>
      <c r="J2670" s="229"/>
      <c r="K2670" s="232"/>
      <c r="L2670" s="229"/>
      <c r="M2670" s="229"/>
      <c r="N2670" s="229"/>
      <c r="O2670" s="229"/>
      <c r="P2670" s="229"/>
      <c r="Q2670" s="232"/>
      <c r="R2670" s="232"/>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29"/>
      <c r="I2671" s="231"/>
      <c r="J2671" s="229"/>
      <c r="K2671" s="232"/>
      <c r="L2671" s="229"/>
      <c r="M2671" s="229"/>
      <c r="N2671" s="229"/>
      <c r="O2671" s="229"/>
      <c r="P2671" s="229"/>
      <c r="Q2671" s="232"/>
      <c r="R2671" s="232"/>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29"/>
      <c r="I2672" s="231"/>
      <c r="J2672" s="229"/>
      <c r="K2672" s="232"/>
      <c r="L2672" s="229"/>
      <c r="M2672" s="229"/>
      <c r="N2672" s="229"/>
      <c r="O2672" s="229"/>
      <c r="P2672" s="229"/>
      <c r="Q2672" s="232"/>
      <c r="R2672" s="232"/>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29"/>
      <c r="I2673" s="231"/>
      <c r="J2673" s="229"/>
      <c r="K2673" s="232"/>
      <c r="L2673" s="229"/>
      <c r="M2673" s="229"/>
      <c r="N2673" s="229"/>
      <c r="O2673" s="229"/>
      <c r="P2673" s="229"/>
      <c r="Q2673" s="232"/>
      <c r="R2673" s="232"/>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29"/>
      <c r="I2674" s="231"/>
      <c r="J2674" s="229"/>
      <c r="K2674" s="232"/>
      <c r="L2674" s="229"/>
      <c r="M2674" s="229"/>
      <c r="N2674" s="229"/>
      <c r="O2674" s="229"/>
      <c r="P2674" s="229"/>
      <c r="Q2674" s="232"/>
      <c r="R2674" s="232"/>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29"/>
      <c r="I2675" s="231"/>
      <c r="J2675" s="229"/>
      <c r="K2675" s="232"/>
      <c r="L2675" s="229"/>
      <c r="M2675" s="229"/>
      <c r="N2675" s="229"/>
      <c r="O2675" s="229"/>
      <c r="P2675" s="229"/>
      <c r="Q2675" s="232"/>
      <c r="R2675" s="232"/>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29"/>
      <c r="I2676" s="231"/>
      <c r="J2676" s="229"/>
      <c r="K2676" s="232"/>
      <c r="L2676" s="229"/>
      <c r="M2676" s="229"/>
      <c r="N2676" s="229"/>
      <c r="O2676" s="229"/>
      <c r="P2676" s="229"/>
      <c r="Q2676" s="232"/>
      <c r="R2676" s="232"/>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29"/>
      <c r="I2677" s="231"/>
      <c r="J2677" s="229"/>
      <c r="K2677" s="232"/>
      <c r="L2677" s="229"/>
      <c r="M2677" s="229"/>
      <c r="N2677" s="229"/>
      <c r="O2677" s="229"/>
      <c r="P2677" s="229"/>
      <c r="Q2677" s="232"/>
      <c r="R2677" s="232"/>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29"/>
      <c r="I2678" s="231"/>
      <c r="J2678" s="229"/>
      <c r="K2678" s="232"/>
      <c r="L2678" s="229"/>
      <c r="M2678" s="229"/>
      <c r="N2678" s="229"/>
      <c r="O2678" s="229"/>
      <c r="P2678" s="229"/>
      <c r="Q2678" s="232"/>
      <c r="R2678" s="232"/>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29"/>
      <c r="I2679" s="231"/>
      <c r="J2679" s="229"/>
      <c r="K2679" s="232"/>
      <c r="L2679" s="229"/>
      <c r="M2679" s="229"/>
      <c r="N2679" s="229"/>
      <c r="O2679" s="229"/>
      <c r="P2679" s="229"/>
      <c r="Q2679" s="232"/>
      <c r="R2679" s="232"/>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29"/>
      <c r="I2680" s="231"/>
      <c r="J2680" s="229"/>
      <c r="K2680" s="232"/>
      <c r="L2680" s="229"/>
      <c r="M2680" s="229"/>
      <c r="N2680" s="229"/>
      <c r="O2680" s="229"/>
      <c r="P2680" s="229"/>
      <c r="Q2680" s="232"/>
      <c r="R2680" s="232"/>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29"/>
      <c r="I2681" s="231"/>
      <c r="J2681" s="229"/>
      <c r="K2681" s="232"/>
      <c r="L2681" s="229"/>
      <c r="M2681" s="229"/>
      <c r="N2681" s="229"/>
      <c r="O2681" s="229"/>
      <c r="P2681" s="229"/>
      <c r="Q2681" s="232"/>
      <c r="R2681" s="232"/>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29"/>
      <c r="I2682" s="231"/>
      <c r="J2682" s="229"/>
      <c r="K2682" s="232"/>
      <c r="L2682" s="229"/>
      <c r="M2682" s="229"/>
      <c r="N2682" s="229"/>
      <c r="O2682" s="229"/>
      <c r="P2682" s="229"/>
      <c r="Q2682" s="232"/>
      <c r="R2682" s="232"/>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29"/>
      <c r="I2683" s="231"/>
      <c r="J2683" s="229"/>
      <c r="K2683" s="232"/>
      <c r="L2683" s="229"/>
      <c r="M2683" s="229"/>
      <c r="N2683" s="229"/>
      <c r="O2683" s="229"/>
      <c r="P2683" s="229"/>
      <c r="Q2683" s="232"/>
      <c r="R2683" s="232"/>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29"/>
      <c r="I2684" s="231"/>
      <c r="J2684" s="229"/>
      <c r="K2684" s="232"/>
      <c r="L2684" s="229"/>
      <c r="M2684" s="229"/>
      <c r="N2684" s="229"/>
      <c r="O2684" s="229"/>
      <c r="P2684" s="229"/>
      <c r="Q2684" s="232"/>
      <c r="R2684" s="232"/>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29"/>
      <c r="I2685" s="231"/>
      <c r="J2685" s="229"/>
      <c r="K2685" s="232"/>
      <c r="L2685" s="229"/>
      <c r="M2685" s="229"/>
      <c r="N2685" s="229"/>
      <c r="O2685" s="229"/>
      <c r="P2685" s="229"/>
      <c r="Q2685" s="232"/>
      <c r="R2685" s="232"/>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29"/>
      <c r="I2686" s="231"/>
      <c r="J2686" s="229"/>
      <c r="K2686" s="232"/>
      <c r="L2686" s="229"/>
      <c r="M2686" s="229"/>
      <c r="N2686" s="229"/>
      <c r="O2686" s="229"/>
      <c r="P2686" s="229"/>
      <c r="Q2686" s="232"/>
      <c r="R2686" s="232"/>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29"/>
      <c r="I2687" s="231"/>
      <c r="J2687" s="229"/>
      <c r="K2687" s="232"/>
      <c r="L2687" s="229"/>
      <c r="M2687" s="229"/>
      <c r="N2687" s="229"/>
      <c r="O2687" s="229"/>
      <c r="P2687" s="229"/>
      <c r="Q2687" s="232"/>
      <c r="R2687" s="232"/>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29"/>
      <c r="I2688" s="231"/>
      <c r="J2688" s="229"/>
      <c r="K2688" s="232"/>
      <c r="L2688" s="229"/>
      <c r="M2688" s="229"/>
      <c r="N2688" s="229"/>
      <c r="O2688" s="229"/>
      <c r="P2688" s="229"/>
      <c r="Q2688" s="232"/>
      <c r="R2688" s="232"/>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29"/>
      <c r="I2689" s="231"/>
      <c r="J2689" s="229"/>
      <c r="K2689" s="232"/>
      <c r="L2689" s="229"/>
      <c r="M2689" s="229"/>
      <c r="N2689" s="229"/>
      <c r="O2689" s="229"/>
      <c r="P2689" s="229"/>
      <c r="Q2689" s="232"/>
      <c r="R2689" s="232"/>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29"/>
      <c r="I2690" s="231"/>
      <c r="J2690" s="229"/>
      <c r="K2690" s="232"/>
      <c r="L2690" s="229"/>
      <c r="M2690" s="229"/>
      <c r="N2690" s="229"/>
      <c r="O2690" s="229"/>
      <c r="P2690" s="229"/>
      <c r="Q2690" s="232"/>
      <c r="R2690" s="232"/>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29"/>
      <c r="I2691" s="231"/>
      <c r="J2691" s="229"/>
      <c r="K2691" s="232"/>
      <c r="L2691" s="229"/>
      <c r="M2691" s="229"/>
      <c r="N2691" s="229"/>
      <c r="O2691" s="229"/>
      <c r="P2691" s="229"/>
      <c r="Q2691" s="232"/>
      <c r="R2691" s="232"/>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29"/>
      <c r="I2692" s="231"/>
      <c r="J2692" s="229"/>
      <c r="K2692" s="232"/>
      <c r="L2692" s="229"/>
      <c r="M2692" s="229"/>
      <c r="N2692" s="229"/>
      <c r="O2692" s="229"/>
      <c r="P2692" s="229"/>
      <c r="Q2692" s="232"/>
      <c r="R2692" s="232"/>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29"/>
      <c r="I2693" s="231"/>
      <c r="J2693" s="229"/>
      <c r="K2693" s="232"/>
      <c r="L2693" s="229"/>
      <c r="M2693" s="229"/>
      <c r="N2693" s="229"/>
      <c r="O2693" s="229"/>
      <c r="P2693" s="229"/>
      <c r="Q2693" s="232"/>
      <c r="R2693" s="232"/>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29"/>
      <c r="I2694" s="231"/>
      <c r="J2694" s="229"/>
      <c r="K2694" s="232"/>
      <c r="L2694" s="229"/>
      <c r="M2694" s="229"/>
      <c r="N2694" s="229"/>
      <c r="O2694" s="229"/>
      <c r="P2694" s="229"/>
      <c r="Q2694" s="232"/>
      <c r="R2694" s="232"/>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29"/>
      <c r="I2695" s="231"/>
      <c r="J2695" s="229"/>
      <c r="K2695" s="232"/>
      <c r="L2695" s="229"/>
      <c r="M2695" s="229"/>
      <c r="N2695" s="229"/>
      <c r="O2695" s="229"/>
      <c r="P2695" s="229"/>
      <c r="Q2695" s="232"/>
      <c r="R2695" s="232"/>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29"/>
      <c r="I2696" s="231"/>
      <c r="J2696" s="229"/>
      <c r="K2696" s="232"/>
      <c r="L2696" s="229"/>
      <c r="M2696" s="229"/>
      <c r="N2696" s="229"/>
      <c r="O2696" s="229"/>
      <c r="P2696" s="229"/>
      <c r="Q2696" s="232"/>
      <c r="R2696" s="232"/>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29"/>
      <c r="I2697" s="231"/>
      <c r="J2697" s="229"/>
      <c r="K2697" s="232"/>
      <c r="L2697" s="229"/>
      <c r="M2697" s="229"/>
      <c r="N2697" s="229"/>
      <c r="O2697" s="229"/>
      <c r="P2697" s="229"/>
      <c r="Q2697" s="232"/>
      <c r="R2697" s="232"/>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29"/>
      <c r="I2698" s="231"/>
      <c r="J2698" s="229"/>
      <c r="K2698" s="232"/>
      <c r="L2698" s="229"/>
      <c r="M2698" s="229"/>
      <c r="N2698" s="229"/>
      <c r="O2698" s="229"/>
      <c r="P2698" s="229"/>
      <c r="Q2698" s="232"/>
      <c r="R2698" s="232"/>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29"/>
      <c r="I2699" s="231"/>
      <c r="J2699" s="229"/>
      <c r="K2699" s="232"/>
      <c r="L2699" s="229"/>
      <c r="M2699" s="229"/>
      <c r="N2699" s="229"/>
      <c r="O2699" s="229"/>
      <c r="P2699" s="229"/>
      <c r="Q2699" s="232"/>
      <c r="R2699" s="232"/>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29"/>
      <c r="I2700" s="231"/>
      <c r="J2700" s="229"/>
      <c r="K2700" s="232"/>
      <c r="L2700" s="229"/>
      <c r="M2700" s="229"/>
      <c r="N2700" s="229"/>
      <c r="O2700" s="229"/>
      <c r="P2700" s="229"/>
      <c r="Q2700" s="232"/>
      <c r="R2700" s="232"/>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29"/>
      <c r="I2701" s="231"/>
      <c r="J2701" s="229"/>
      <c r="K2701" s="232"/>
      <c r="L2701" s="229"/>
      <c r="M2701" s="229"/>
      <c r="N2701" s="229"/>
      <c r="O2701" s="229"/>
      <c r="P2701" s="229"/>
      <c r="Q2701" s="232"/>
      <c r="R2701" s="232"/>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29"/>
      <c r="I2702" s="231"/>
      <c r="J2702" s="229"/>
      <c r="K2702" s="232"/>
      <c r="L2702" s="229"/>
      <c r="M2702" s="229"/>
      <c r="N2702" s="229"/>
      <c r="O2702" s="229"/>
      <c r="P2702" s="229"/>
      <c r="Q2702" s="232"/>
      <c r="R2702" s="232"/>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29"/>
      <c r="I2703" s="231"/>
      <c r="J2703" s="229"/>
      <c r="K2703" s="232"/>
      <c r="L2703" s="229"/>
      <c r="M2703" s="229"/>
      <c r="N2703" s="229"/>
      <c r="O2703" s="229"/>
      <c r="P2703" s="229"/>
      <c r="Q2703" s="232"/>
      <c r="R2703" s="232"/>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29"/>
      <c r="I2704" s="231"/>
      <c r="J2704" s="229"/>
      <c r="K2704" s="232"/>
      <c r="L2704" s="229"/>
      <c r="M2704" s="229"/>
      <c r="N2704" s="229"/>
      <c r="O2704" s="229"/>
      <c r="P2704" s="229"/>
      <c r="Q2704" s="232"/>
      <c r="R2704" s="232"/>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29"/>
      <c r="I2705" s="231"/>
      <c r="J2705" s="229"/>
      <c r="K2705" s="232"/>
      <c r="L2705" s="229"/>
      <c r="M2705" s="229"/>
      <c r="N2705" s="229"/>
      <c r="O2705" s="229"/>
      <c r="P2705" s="229"/>
      <c r="Q2705" s="232"/>
      <c r="R2705" s="232"/>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29"/>
      <c r="I2706" s="231"/>
      <c r="J2706" s="229"/>
      <c r="K2706" s="232"/>
      <c r="L2706" s="229"/>
      <c r="M2706" s="229"/>
      <c r="N2706" s="229"/>
      <c r="O2706" s="229"/>
      <c r="P2706" s="229"/>
      <c r="Q2706" s="232"/>
      <c r="R2706" s="232"/>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29"/>
      <c r="I2707" s="231"/>
      <c r="J2707" s="229"/>
      <c r="K2707" s="232"/>
      <c r="L2707" s="229"/>
      <c r="M2707" s="229"/>
      <c r="N2707" s="229"/>
      <c r="O2707" s="229"/>
      <c r="P2707" s="229"/>
      <c r="Q2707" s="232"/>
      <c r="R2707" s="232"/>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29"/>
      <c r="I2708" s="231"/>
      <c r="J2708" s="229"/>
      <c r="K2708" s="232"/>
      <c r="L2708" s="229"/>
      <c r="M2708" s="229"/>
      <c r="N2708" s="229"/>
      <c r="O2708" s="229"/>
      <c r="P2708" s="229"/>
      <c r="Q2708" s="232"/>
      <c r="R2708" s="232"/>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29"/>
      <c r="I2709" s="231"/>
      <c r="J2709" s="229"/>
      <c r="K2709" s="232"/>
      <c r="L2709" s="229"/>
      <c r="M2709" s="229"/>
      <c r="N2709" s="229"/>
      <c r="O2709" s="229"/>
      <c r="P2709" s="229"/>
      <c r="Q2709" s="232"/>
      <c r="R2709" s="232"/>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29"/>
      <c r="I2710" s="231"/>
      <c r="J2710" s="229"/>
      <c r="K2710" s="232"/>
      <c r="L2710" s="229"/>
      <c r="M2710" s="229"/>
      <c r="N2710" s="229"/>
      <c r="O2710" s="229"/>
      <c r="P2710" s="229"/>
      <c r="Q2710" s="232"/>
      <c r="R2710" s="232"/>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29"/>
      <c r="I2711" s="231"/>
      <c r="J2711" s="229"/>
      <c r="K2711" s="232"/>
      <c r="L2711" s="229"/>
      <c r="M2711" s="229"/>
      <c r="N2711" s="229"/>
      <c r="O2711" s="229"/>
      <c r="P2711" s="229"/>
      <c r="Q2711" s="232"/>
      <c r="R2711" s="232"/>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29"/>
      <c r="I2712" s="231"/>
      <c r="J2712" s="229"/>
      <c r="K2712" s="232"/>
      <c r="L2712" s="229"/>
      <c r="M2712" s="229"/>
      <c r="N2712" s="229"/>
      <c r="O2712" s="229"/>
      <c r="P2712" s="229"/>
      <c r="Q2712" s="232"/>
      <c r="R2712" s="232"/>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29"/>
      <c r="I2713" s="231"/>
      <c r="J2713" s="229"/>
      <c r="K2713" s="232"/>
      <c r="L2713" s="229"/>
      <c r="M2713" s="229"/>
      <c r="N2713" s="229"/>
      <c r="O2713" s="229"/>
      <c r="P2713" s="229"/>
      <c r="Q2713" s="232"/>
      <c r="R2713" s="232"/>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29"/>
      <c r="I2714" s="231"/>
      <c r="J2714" s="229"/>
      <c r="K2714" s="232"/>
      <c r="L2714" s="229"/>
      <c r="M2714" s="229"/>
      <c r="N2714" s="229"/>
      <c r="O2714" s="229"/>
      <c r="P2714" s="229"/>
      <c r="Q2714" s="232"/>
      <c r="R2714" s="232"/>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29"/>
      <c r="I2715" s="231"/>
      <c r="J2715" s="229"/>
      <c r="K2715" s="232"/>
      <c r="L2715" s="229"/>
      <c r="M2715" s="229"/>
      <c r="N2715" s="229"/>
      <c r="O2715" s="229"/>
      <c r="P2715" s="229"/>
      <c r="Q2715" s="232"/>
      <c r="R2715" s="232"/>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29"/>
      <c r="I2716" s="231"/>
      <c r="J2716" s="229"/>
      <c r="K2716" s="232"/>
      <c r="L2716" s="229"/>
      <c r="M2716" s="229"/>
      <c r="N2716" s="229"/>
      <c r="O2716" s="229"/>
      <c r="P2716" s="229"/>
      <c r="Q2716" s="232"/>
      <c r="R2716" s="232"/>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29"/>
      <c r="I2717" s="231"/>
      <c r="J2717" s="229"/>
      <c r="K2717" s="232"/>
      <c r="L2717" s="229"/>
      <c r="M2717" s="229"/>
      <c r="N2717" s="229"/>
      <c r="O2717" s="229"/>
      <c r="P2717" s="229"/>
      <c r="Q2717" s="232"/>
      <c r="R2717" s="232"/>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29"/>
      <c r="I2718" s="231"/>
      <c r="J2718" s="229"/>
      <c r="K2718" s="232"/>
      <c r="L2718" s="229"/>
      <c r="M2718" s="229"/>
      <c r="N2718" s="229"/>
      <c r="O2718" s="229"/>
      <c r="P2718" s="229"/>
      <c r="Q2718" s="232"/>
      <c r="R2718" s="232"/>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29"/>
      <c r="I2719" s="231"/>
      <c r="J2719" s="229"/>
      <c r="K2719" s="232"/>
      <c r="L2719" s="229"/>
      <c r="M2719" s="229"/>
      <c r="N2719" s="229"/>
      <c r="O2719" s="229"/>
      <c r="P2719" s="229"/>
      <c r="Q2719" s="232"/>
      <c r="R2719" s="232"/>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29"/>
      <c r="I2720" s="231"/>
      <c r="J2720" s="229"/>
      <c r="K2720" s="232"/>
      <c r="L2720" s="229"/>
      <c r="M2720" s="229"/>
      <c r="N2720" s="229"/>
      <c r="O2720" s="229"/>
      <c r="P2720" s="229"/>
      <c r="Q2720" s="232"/>
      <c r="R2720" s="232"/>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29"/>
      <c r="I2721" s="231"/>
      <c r="J2721" s="229"/>
      <c r="K2721" s="232"/>
      <c r="L2721" s="229"/>
      <c r="M2721" s="229"/>
      <c r="N2721" s="229"/>
      <c r="O2721" s="229"/>
      <c r="P2721" s="229"/>
      <c r="Q2721" s="232"/>
      <c r="R2721" s="232"/>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29"/>
      <c r="I2722" s="231"/>
      <c r="J2722" s="229"/>
      <c r="K2722" s="232"/>
      <c r="L2722" s="229"/>
      <c r="M2722" s="229"/>
      <c r="N2722" s="229"/>
      <c r="O2722" s="229"/>
      <c r="P2722" s="229"/>
      <c r="Q2722" s="232"/>
      <c r="R2722" s="232"/>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29"/>
      <c r="I2723" s="231"/>
      <c r="J2723" s="229"/>
      <c r="K2723" s="232"/>
      <c r="L2723" s="229"/>
      <c r="M2723" s="229"/>
      <c r="N2723" s="229"/>
      <c r="O2723" s="229"/>
      <c r="P2723" s="229"/>
      <c r="Q2723" s="232"/>
      <c r="R2723" s="232"/>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29"/>
      <c r="I2724" s="231"/>
      <c r="J2724" s="229"/>
      <c r="K2724" s="232"/>
      <c r="L2724" s="229"/>
      <c r="M2724" s="229"/>
      <c r="N2724" s="229"/>
      <c r="O2724" s="229"/>
      <c r="P2724" s="229"/>
      <c r="Q2724" s="232"/>
      <c r="R2724" s="232"/>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29"/>
      <c r="I2725" s="231"/>
      <c r="J2725" s="229"/>
      <c r="K2725" s="232"/>
      <c r="L2725" s="229"/>
      <c r="M2725" s="229"/>
      <c r="N2725" s="229"/>
      <c r="O2725" s="229"/>
      <c r="P2725" s="229"/>
      <c r="Q2725" s="232"/>
      <c r="R2725" s="232"/>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29"/>
      <c r="I2726" s="231"/>
      <c r="J2726" s="229"/>
      <c r="K2726" s="232"/>
      <c r="L2726" s="229"/>
      <c r="M2726" s="229"/>
      <c r="N2726" s="229"/>
      <c r="O2726" s="229"/>
      <c r="P2726" s="229"/>
      <c r="Q2726" s="232"/>
      <c r="R2726" s="232"/>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29"/>
      <c r="I2727" s="231"/>
      <c r="J2727" s="229"/>
      <c r="K2727" s="232"/>
      <c r="L2727" s="229"/>
      <c r="M2727" s="229"/>
      <c r="N2727" s="229"/>
      <c r="O2727" s="229"/>
      <c r="P2727" s="229"/>
      <c r="Q2727" s="232"/>
      <c r="R2727" s="232"/>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29"/>
      <c r="I2728" s="231"/>
      <c r="J2728" s="229"/>
      <c r="K2728" s="232"/>
      <c r="L2728" s="229"/>
      <c r="M2728" s="229"/>
      <c r="N2728" s="229"/>
      <c r="O2728" s="229"/>
      <c r="P2728" s="229"/>
      <c r="Q2728" s="232"/>
      <c r="R2728" s="232"/>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29"/>
      <c r="I2729" s="231"/>
      <c r="J2729" s="229"/>
      <c r="K2729" s="232"/>
      <c r="L2729" s="229"/>
      <c r="M2729" s="229"/>
      <c r="N2729" s="229"/>
      <c r="O2729" s="229"/>
      <c r="P2729" s="229"/>
      <c r="Q2729" s="232"/>
      <c r="R2729" s="232"/>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29"/>
      <c r="I2730" s="231"/>
      <c r="J2730" s="229"/>
      <c r="K2730" s="232"/>
      <c r="L2730" s="229"/>
      <c r="M2730" s="229"/>
      <c r="N2730" s="229"/>
      <c r="O2730" s="229"/>
      <c r="P2730" s="229"/>
      <c r="Q2730" s="232"/>
      <c r="R2730" s="232"/>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29"/>
      <c r="I2731" s="231"/>
      <c r="J2731" s="229"/>
      <c r="K2731" s="232"/>
      <c r="L2731" s="229"/>
      <c r="M2731" s="229"/>
      <c r="N2731" s="229"/>
      <c r="O2731" s="229"/>
      <c r="P2731" s="229"/>
      <c r="Q2731" s="232"/>
      <c r="R2731" s="232"/>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29"/>
      <c r="I2732" s="231"/>
      <c r="J2732" s="229"/>
      <c r="K2732" s="232"/>
      <c r="L2732" s="229"/>
      <c r="M2732" s="229"/>
      <c r="N2732" s="229"/>
      <c r="O2732" s="229"/>
      <c r="P2732" s="229"/>
      <c r="Q2732" s="232"/>
      <c r="R2732" s="232"/>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29"/>
      <c r="I2733" s="231"/>
      <c r="J2733" s="229"/>
      <c r="K2733" s="232"/>
      <c r="L2733" s="229"/>
      <c r="M2733" s="229"/>
      <c r="N2733" s="229"/>
      <c r="O2733" s="229"/>
      <c r="P2733" s="229"/>
      <c r="Q2733" s="232"/>
      <c r="R2733" s="232"/>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29"/>
      <c r="I2734" s="231"/>
      <c r="J2734" s="229"/>
      <c r="K2734" s="232"/>
      <c r="L2734" s="229"/>
      <c r="M2734" s="229"/>
      <c r="N2734" s="229"/>
      <c r="O2734" s="229"/>
      <c r="P2734" s="229"/>
      <c r="Q2734" s="232"/>
      <c r="R2734" s="232"/>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29"/>
      <c r="I2735" s="231"/>
      <c r="J2735" s="229"/>
      <c r="K2735" s="232"/>
      <c r="L2735" s="229"/>
      <c r="M2735" s="229"/>
      <c r="N2735" s="229"/>
      <c r="O2735" s="229"/>
      <c r="P2735" s="229"/>
      <c r="Q2735" s="232"/>
      <c r="R2735" s="232"/>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29"/>
      <c r="I2736" s="231"/>
      <c r="J2736" s="229"/>
      <c r="K2736" s="232"/>
      <c r="L2736" s="229"/>
      <c r="M2736" s="229"/>
      <c r="N2736" s="229"/>
      <c r="O2736" s="229"/>
      <c r="P2736" s="229"/>
      <c r="Q2736" s="232"/>
      <c r="R2736" s="232"/>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29"/>
      <c r="I2737" s="231"/>
      <c r="J2737" s="229"/>
      <c r="K2737" s="232"/>
      <c r="L2737" s="229"/>
      <c r="M2737" s="229"/>
      <c r="N2737" s="229"/>
      <c r="O2737" s="229"/>
      <c r="P2737" s="229"/>
      <c r="Q2737" s="232"/>
      <c r="R2737" s="232"/>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29"/>
      <c r="I2738" s="231"/>
      <c r="J2738" s="229"/>
      <c r="K2738" s="232"/>
      <c r="L2738" s="229"/>
      <c r="M2738" s="229"/>
      <c r="N2738" s="229"/>
      <c r="O2738" s="229"/>
      <c r="P2738" s="229"/>
      <c r="Q2738" s="232"/>
      <c r="R2738" s="232"/>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29"/>
      <c r="I2739" s="231"/>
      <c r="J2739" s="229"/>
      <c r="K2739" s="232"/>
      <c r="L2739" s="229"/>
      <c r="M2739" s="229"/>
      <c r="N2739" s="229"/>
      <c r="O2739" s="229"/>
      <c r="P2739" s="229"/>
      <c r="Q2739" s="232"/>
      <c r="R2739" s="232"/>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29"/>
      <c r="I2740" s="231"/>
      <c r="J2740" s="229"/>
      <c r="K2740" s="232"/>
      <c r="L2740" s="229"/>
      <c r="M2740" s="229"/>
      <c r="N2740" s="229"/>
      <c r="O2740" s="229"/>
      <c r="P2740" s="229"/>
      <c r="Q2740" s="232"/>
      <c r="R2740" s="232"/>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29"/>
      <c r="I2741" s="231"/>
      <c r="J2741" s="229"/>
      <c r="K2741" s="232"/>
      <c r="L2741" s="229"/>
      <c r="M2741" s="229"/>
      <c r="N2741" s="229"/>
      <c r="O2741" s="229"/>
      <c r="P2741" s="229"/>
      <c r="Q2741" s="232"/>
      <c r="R2741" s="232"/>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29"/>
      <c r="I2742" s="231"/>
      <c r="J2742" s="229"/>
      <c r="K2742" s="232"/>
      <c r="L2742" s="229"/>
      <c r="M2742" s="229"/>
      <c r="N2742" s="229"/>
      <c r="O2742" s="229"/>
      <c r="P2742" s="229"/>
      <c r="Q2742" s="232"/>
      <c r="R2742" s="232"/>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29"/>
      <c r="I2743" s="231"/>
      <c r="J2743" s="229"/>
      <c r="K2743" s="232"/>
      <c r="L2743" s="229"/>
      <c r="M2743" s="229"/>
      <c r="N2743" s="229"/>
      <c r="O2743" s="229"/>
      <c r="P2743" s="229"/>
      <c r="Q2743" s="232"/>
      <c r="R2743" s="232"/>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29"/>
      <c r="I2744" s="231"/>
      <c r="J2744" s="229"/>
      <c r="K2744" s="232"/>
      <c r="L2744" s="229"/>
      <c r="M2744" s="229"/>
      <c r="N2744" s="229"/>
      <c r="O2744" s="229"/>
      <c r="P2744" s="229"/>
      <c r="Q2744" s="232"/>
      <c r="R2744" s="232"/>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29"/>
      <c r="I2745" s="231"/>
      <c r="J2745" s="229"/>
      <c r="K2745" s="232"/>
      <c r="L2745" s="229"/>
      <c r="M2745" s="229"/>
      <c r="N2745" s="229"/>
      <c r="O2745" s="229"/>
      <c r="P2745" s="229"/>
      <c r="Q2745" s="232"/>
      <c r="R2745" s="232"/>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29"/>
      <c r="I2746" s="231"/>
      <c r="J2746" s="229"/>
      <c r="K2746" s="232"/>
      <c r="L2746" s="229"/>
      <c r="M2746" s="229"/>
      <c r="N2746" s="229"/>
      <c r="O2746" s="229"/>
      <c r="P2746" s="229"/>
      <c r="Q2746" s="232"/>
      <c r="R2746" s="232"/>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29"/>
      <c r="I2747" s="231"/>
      <c r="J2747" s="229"/>
      <c r="K2747" s="232"/>
      <c r="L2747" s="229"/>
      <c r="M2747" s="229"/>
      <c r="N2747" s="229"/>
      <c r="O2747" s="229"/>
      <c r="P2747" s="229"/>
      <c r="Q2747" s="232"/>
      <c r="R2747" s="232"/>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29"/>
      <c r="I2748" s="231"/>
      <c r="J2748" s="229"/>
      <c r="K2748" s="232"/>
      <c r="L2748" s="229"/>
      <c r="M2748" s="229"/>
      <c r="N2748" s="229"/>
      <c r="O2748" s="229"/>
      <c r="P2748" s="229"/>
      <c r="Q2748" s="232"/>
      <c r="R2748" s="232"/>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29"/>
      <c r="I2749" s="231"/>
      <c r="J2749" s="229"/>
      <c r="K2749" s="232"/>
      <c r="L2749" s="229"/>
      <c r="M2749" s="229"/>
      <c r="N2749" s="229"/>
      <c r="O2749" s="229"/>
      <c r="P2749" s="229"/>
      <c r="Q2749" s="232"/>
      <c r="R2749" s="232"/>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29"/>
      <c r="I2750" s="231"/>
      <c r="J2750" s="229"/>
      <c r="K2750" s="232"/>
      <c r="L2750" s="229"/>
      <c r="M2750" s="229"/>
      <c r="N2750" s="229"/>
      <c r="O2750" s="229"/>
      <c r="P2750" s="229"/>
      <c r="Q2750" s="232"/>
      <c r="R2750" s="232"/>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29"/>
      <c r="I2751" s="231"/>
      <c r="J2751" s="229"/>
      <c r="K2751" s="232"/>
      <c r="L2751" s="229"/>
      <c r="M2751" s="229"/>
      <c r="N2751" s="229"/>
      <c r="O2751" s="229"/>
      <c r="P2751" s="229"/>
      <c r="Q2751" s="232"/>
      <c r="R2751" s="232"/>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29"/>
      <c r="I2752" s="231"/>
      <c r="J2752" s="229"/>
      <c r="K2752" s="232"/>
      <c r="L2752" s="229"/>
      <c r="M2752" s="229"/>
      <c r="N2752" s="229"/>
      <c r="O2752" s="229"/>
      <c r="P2752" s="229"/>
      <c r="Q2752" s="232"/>
      <c r="R2752" s="232"/>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29"/>
      <c r="I2753" s="231"/>
      <c r="J2753" s="229"/>
      <c r="K2753" s="232"/>
      <c r="L2753" s="229"/>
      <c r="M2753" s="229"/>
      <c r="N2753" s="229"/>
      <c r="O2753" s="229"/>
      <c r="P2753" s="229"/>
      <c r="Q2753" s="232"/>
      <c r="R2753" s="232"/>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29"/>
      <c r="I2754" s="231"/>
      <c r="J2754" s="229"/>
      <c r="K2754" s="232"/>
      <c r="L2754" s="229"/>
      <c r="M2754" s="229"/>
      <c r="N2754" s="229"/>
      <c r="O2754" s="229"/>
      <c r="P2754" s="229"/>
      <c r="Q2754" s="232"/>
      <c r="R2754" s="232"/>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29"/>
      <c r="I2755" s="231"/>
      <c r="J2755" s="229"/>
      <c r="K2755" s="232"/>
      <c r="L2755" s="229"/>
      <c r="M2755" s="229"/>
      <c r="N2755" s="229"/>
      <c r="O2755" s="229"/>
      <c r="P2755" s="229"/>
      <c r="Q2755" s="232"/>
      <c r="R2755" s="232"/>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29"/>
      <c r="I2756" s="231"/>
      <c r="J2756" s="229"/>
      <c r="K2756" s="232"/>
      <c r="L2756" s="229"/>
      <c r="M2756" s="229"/>
      <c r="N2756" s="229"/>
      <c r="O2756" s="229"/>
      <c r="P2756" s="229"/>
      <c r="Q2756" s="232"/>
      <c r="R2756" s="232"/>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29"/>
      <c r="I2757" s="231"/>
      <c r="J2757" s="229"/>
      <c r="K2757" s="232"/>
      <c r="L2757" s="229"/>
      <c r="M2757" s="229"/>
      <c r="N2757" s="229"/>
      <c r="O2757" s="229"/>
      <c r="P2757" s="229"/>
      <c r="Q2757" s="232"/>
      <c r="R2757" s="232"/>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29"/>
      <c r="I2758" s="231"/>
      <c r="J2758" s="229"/>
      <c r="K2758" s="232"/>
      <c r="L2758" s="229"/>
      <c r="M2758" s="229"/>
      <c r="N2758" s="229"/>
      <c r="O2758" s="229"/>
      <c r="P2758" s="229"/>
      <c r="Q2758" s="232"/>
      <c r="R2758" s="232"/>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29"/>
      <c r="I2759" s="231"/>
      <c r="J2759" s="229"/>
      <c r="K2759" s="232"/>
      <c r="L2759" s="229"/>
      <c r="M2759" s="229"/>
      <c r="N2759" s="229"/>
      <c r="O2759" s="229"/>
      <c r="P2759" s="229"/>
      <c r="Q2759" s="232"/>
      <c r="R2759" s="232"/>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29"/>
      <c r="I2760" s="231"/>
      <c r="J2760" s="229"/>
      <c r="K2760" s="232"/>
      <c r="L2760" s="229"/>
      <c r="M2760" s="229"/>
      <c r="N2760" s="229"/>
      <c r="O2760" s="229"/>
      <c r="P2760" s="229"/>
      <c r="Q2760" s="232"/>
      <c r="R2760" s="232"/>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29"/>
      <c r="I2761" s="231"/>
      <c r="J2761" s="229"/>
      <c r="K2761" s="232"/>
      <c r="L2761" s="229"/>
      <c r="M2761" s="229"/>
      <c r="N2761" s="229"/>
      <c r="O2761" s="229"/>
      <c r="P2761" s="229"/>
      <c r="Q2761" s="232"/>
      <c r="R2761" s="232"/>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29"/>
      <c r="I2762" s="231"/>
      <c r="J2762" s="229"/>
      <c r="K2762" s="232"/>
      <c r="L2762" s="229"/>
      <c r="M2762" s="229"/>
      <c r="N2762" s="229"/>
      <c r="O2762" s="229"/>
      <c r="P2762" s="229"/>
      <c r="Q2762" s="232"/>
      <c r="R2762" s="232"/>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29"/>
      <c r="I2763" s="231"/>
      <c r="J2763" s="229"/>
      <c r="K2763" s="232"/>
      <c r="L2763" s="229"/>
      <c r="M2763" s="229"/>
      <c r="N2763" s="229"/>
      <c r="O2763" s="229"/>
      <c r="P2763" s="229"/>
      <c r="Q2763" s="232"/>
      <c r="R2763" s="232"/>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29"/>
      <c r="I2764" s="231"/>
      <c r="J2764" s="229"/>
      <c r="K2764" s="232"/>
      <c r="L2764" s="229"/>
      <c r="M2764" s="229"/>
      <c r="N2764" s="229"/>
      <c r="O2764" s="229"/>
      <c r="P2764" s="229"/>
      <c r="Q2764" s="232"/>
      <c r="R2764" s="232"/>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29"/>
      <c r="I2765" s="231"/>
      <c r="J2765" s="229"/>
      <c r="K2765" s="232"/>
      <c r="L2765" s="229"/>
      <c r="M2765" s="229"/>
      <c r="N2765" s="229"/>
      <c r="O2765" s="229"/>
      <c r="P2765" s="229"/>
      <c r="Q2765" s="232"/>
      <c r="R2765" s="232"/>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29"/>
      <c r="I2766" s="231"/>
      <c r="J2766" s="229"/>
      <c r="K2766" s="232"/>
      <c r="L2766" s="229"/>
      <c r="M2766" s="229"/>
      <c r="N2766" s="229"/>
      <c r="O2766" s="229"/>
      <c r="P2766" s="229"/>
      <c r="Q2766" s="232"/>
      <c r="R2766" s="232"/>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29"/>
      <c r="I2767" s="231"/>
      <c r="J2767" s="229"/>
      <c r="K2767" s="232"/>
      <c r="L2767" s="229"/>
      <c r="M2767" s="229"/>
      <c r="N2767" s="229"/>
      <c r="O2767" s="229"/>
      <c r="P2767" s="229"/>
      <c r="Q2767" s="232"/>
      <c r="R2767" s="232"/>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29"/>
      <c r="I2768" s="231"/>
      <c r="J2768" s="229"/>
      <c r="K2768" s="232"/>
      <c r="L2768" s="229"/>
      <c r="M2768" s="229"/>
      <c r="N2768" s="229"/>
      <c r="O2768" s="229"/>
      <c r="P2768" s="229"/>
      <c r="Q2768" s="232"/>
      <c r="R2768" s="232"/>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29"/>
      <c r="I2769" s="231"/>
      <c r="J2769" s="229"/>
      <c r="K2769" s="232"/>
      <c r="L2769" s="229"/>
      <c r="M2769" s="229"/>
      <c r="N2769" s="229"/>
      <c r="O2769" s="229"/>
      <c r="P2769" s="229"/>
      <c r="Q2769" s="232"/>
      <c r="R2769" s="232"/>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29"/>
      <c r="I2770" s="231"/>
      <c r="J2770" s="229"/>
      <c r="K2770" s="232"/>
      <c r="L2770" s="229"/>
      <c r="M2770" s="229"/>
      <c r="N2770" s="229"/>
      <c r="O2770" s="229"/>
      <c r="P2770" s="229"/>
      <c r="Q2770" s="232"/>
      <c r="R2770" s="232"/>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29"/>
      <c r="I2771" s="231"/>
      <c r="J2771" s="229"/>
      <c r="K2771" s="232"/>
      <c r="L2771" s="229"/>
      <c r="M2771" s="229"/>
      <c r="N2771" s="229"/>
      <c r="O2771" s="229"/>
      <c r="P2771" s="229"/>
      <c r="Q2771" s="232"/>
      <c r="R2771" s="232"/>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29"/>
      <c r="I2772" s="231"/>
      <c r="J2772" s="229"/>
      <c r="K2772" s="232"/>
      <c r="L2772" s="229"/>
      <c r="M2772" s="229"/>
      <c r="N2772" s="229"/>
      <c r="O2772" s="229"/>
      <c r="P2772" s="229"/>
      <c r="Q2772" s="232"/>
      <c r="R2772" s="232"/>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29"/>
      <c r="I2773" s="231"/>
      <c r="J2773" s="229"/>
      <c r="K2773" s="232"/>
      <c r="L2773" s="229"/>
      <c r="M2773" s="229"/>
      <c r="N2773" s="229"/>
      <c r="O2773" s="229"/>
      <c r="P2773" s="229"/>
      <c r="Q2773" s="232"/>
      <c r="R2773" s="232"/>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29"/>
      <c r="I2774" s="231"/>
      <c r="J2774" s="229"/>
      <c r="K2774" s="232"/>
      <c r="L2774" s="229"/>
      <c r="M2774" s="229"/>
      <c r="N2774" s="229"/>
      <c r="O2774" s="229"/>
      <c r="P2774" s="229"/>
      <c r="Q2774" s="232"/>
      <c r="R2774" s="232"/>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29"/>
      <c r="I2775" s="231"/>
      <c r="J2775" s="229"/>
      <c r="K2775" s="232"/>
      <c r="L2775" s="229"/>
      <c r="M2775" s="229"/>
      <c r="N2775" s="229"/>
      <c r="O2775" s="229"/>
      <c r="P2775" s="229"/>
      <c r="Q2775" s="232"/>
      <c r="R2775" s="232"/>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29"/>
      <c r="I2776" s="231"/>
      <c r="J2776" s="229"/>
      <c r="K2776" s="232"/>
      <c r="L2776" s="229"/>
      <c r="M2776" s="229"/>
      <c r="N2776" s="229"/>
      <c r="O2776" s="229"/>
      <c r="P2776" s="229"/>
      <c r="Q2776" s="232"/>
      <c r="R2776" s="232"/>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29"/>
      <c r="I2777" s="231"/>
      <c r="J2777" s="229"/>
      <c r="K2777" s="232"/>
      <c r="L2777" s="229"/>
      <c r="M2777" s="229"/>
      <c r="N2777" s="229"/>
      <c r="O2777" s="229"/>
      <c r="P2777" s="229"/>
      <c r="Q2777" s="232"/>
      <c r="R2777" s="232"/>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29"/>
      <c r="I2778" s="231"/>
      <c r="J2778" s="229"/>
      <c r="K2778" s="232"/>
      <c r="L2778" s="229"/>
      <c r="M2778" s="229"/>
      <c r="N2778" s="229"/>
      <c r="O2778" s="229"/>
      <c r="P2778" s="229"/>
      <c r="Q2778" s="232"/>
      <c r="R2778" s="232"/>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29"/>
      <c r="I2779" s="231"/>
      <c r="J2779" s="229"/>
      <c r="K2779" s="232"/>
      <c r="L2779" s="229"/>
      <c r="M2779" s="229"/>
      <c r="N2779" s="229"/>
      <c r="O2779" s="229"/>
      <c r="P2779" s="229"/>
      <c r="Q2779" s="232"/>
      <c r="R2779" s="232"/>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29"/>
      <c r="I2780" s="231"/>
      <c r="J2780" s="229"/>
      <c r="K2780" s="232"/>
      <c r="L2780" s="229"/>
      <c r="M2780" s="229"/>
      <c r="N2780" s="229"/>
      <c r="O2780" s="229"/>
      <c r="P2780" s="229"/>
      <c r="Q2780" s="232"/>
      <c r="R2780" s="232"/>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29"/>
      <c r="I2781" s="231"/>
      <c r="J2781" s="229"/>
      <c r="K2781" s="232"/>
      <c r="L2781" s="229"/>
      <c r="M2781" s="229"/>
      <c r="N2781" s="229"/>
      <c r="O2781" s="229"/>
      <c r="P2781" s="229"/>
      <c r="Q2781" s="232"/>
      <c r="R2781" s="232"/>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29"/>
      <c r="I2782" s="231"/>
      <c r="J2782" s="229"/>
      <c r="K2782" s="232"/>
      <c r="L2782" s="229"/>
      <c r="M2782" s="229"/>
      <c r="N2782" s="229"/>
      <c r="O2782" s="229"/>
      <c r="P2782" s="229"/>
      <c r="Q2782" s="232"/>
      <c r="R2782" s="232"/>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29"/>
      <c r="I2783" s="231"/>
      <c r="J2783" s="229"/>
      <c r="K2783" s="232"/>
      <c r="L2783" s="229"/>
      <c r="M2783" s="229"/>
      <c r="N2783" s="229"/>
      <c r="O2783" s="229"/>
      <c r="P2783" s="229"/>
      <c r="Q2783" s="232"/>
      <c r="R2783" s="232"/>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29"/>
      <c r="I2784" s="231"/>
      <c r="J2784" s="229"/>
      <c r="K2784" s="232"/>
      <c r="L2784" s="229"/>
      <c r="M2784" s="229"/>
      <c r="N2784" s="229"/>
      <c r="O2784" s="229"/>
      <c r="P2784" s="229"/>
      <c r="Q2784" s="232"/>
      <c r="R2784" s="232"/>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29"/>
      <c r="I2785" s="231"/>
      <c r="J2785" s="229"/>
      <c r="K2785" s="232"/>
      <c r="L2785" s="229"/>
      <c r="M2785" s="229"/>
      <c r="N2785" s="229"/>
      <c r="O2785" s="229"/>
      <c r="P2785" s="229"/>
      <c r="Q2785" s="232"/>
      <c r="R2785" s="232"/>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29"/>
      <c r="I2786" s="231"/>
      <c r="J2786" s="229"/>
      <c r="K2786" s="232"/>
      <c r="L2786" s="229"/>
      <c r="M2786" s="229"/>
      <c r="N2786" s="229"/>
      <c r="O2786" s="229"/>
      <c r="P2786" s="229"/>
      <c r="Q2786" s="232"/>
      <c r="R2786" s="232"/>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29"/>
      <c r="I2787" s="231"/>
      <c r="J2787" s="229"/>
      <c r="K2787" s="232"/>
      <c r="L2787" s="229"/>
      <c r="M2787" s="229"/>
      <c r="N2787" s="229"/>
      <c r="O2787" s="229"/>
      <c r="P2787" s="229"/>
      <c r="Q2787" s="232"/>
      <c r="R2787" s="232"/>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29"/>
      <c r="I2788" s="231"/>
      <c r="J2788" s="229"/>
      <c r="K2788" s="232"/>
      <c r="L2788" s="229"/>
      <c r="M2788" s="229"/>
      <c r="N2788" s="229"/>
      <c r="O2788" s="229"/>
      <c r="P2788" s="229"/>
      <c r="Q2788" s="232"/>
      <c r="R2788" s="232"/>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29"/>
      <c r="I2789" s="231"/>
      <c r="J2789" s="229"/>
      <c r="K2789" s="232"/>
      <c r="L2789" s="229"/>
      <c r="M2789" s="229"/>
      <c r="N2789" s="229"/>
      <c r="O2789" s="229"/>
      <c r="P2789" s="229"/>
      <c r="Q2789" s="232"/>
      <c r="R2789" s="232"/>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29"/>
      <c r="I2790" s="231"/>
      <c r="J2790" s="229"/>
      <c r="K2790" s="232"/>
      <c r="L2790" s="229"/>
      <c r="M2790" s="229"/>
      <c r="N2790" s="229"/>
      <c r="O2790" s="229"/>
      <c r="P2790" s="229"/>
      <c r="Q2790" s="232"/>
      <c r="R2790" s="232"/>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29"/>
      <c r="I2791" s="231"/>
      <c r="J2791" s="229"/>
      <c r="K2791" s="232"/>
      <c r="L2791" s="229"/>
      <c r="M2791" s="229"/>
      <c r="N2791" s="229"/>
      <c r="O2791" s="229"/>
      <c r="P2791" s="229"/>
      <c r="Q2791" s="232"/>
      <c r="R2791" s="232"/>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29"/>
      <c r="I2792" s="231"/>
      <c r="J2792" s="229"/>
      <c r="K2792" s="232"/>
      <c r="L2792" s="229"/>
      <c r="M2792" s="229"/>
      <c r="N2792" s="229"/>
      <c r="O2792" s="229"/>
      <c r="P2792" s="229"/>
      <c r="Q2792" s="232"/>
      <c r="R2792" s="232"/>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29"/>
      <c r="I2793" s="231"/>
      <c r="J2793" s="229"/>
      <c r="K2793" s="232"/>
      <c r="L2793" s="229"/>
      <c r="M2793" s="229"/>
      <c r="N2793" s="229"/>
      <c r="O2793" s="229"/>
      <c r="P2793" s="229"/>
      <c r="Q2793" s="232"/>
      <c r="R2793" s="232"/>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29"/>
      <c r="I2794" s="231"/>
      <c r="J2794" s="229"/>
      <c r="K2794" s="232"/>
      <c r="L2794" s="229"/>
      <c r="M2794" s="229"/>
      <c r="N2794" s="229"/>
      <c r="O2794" s="229"/>
      <c r="P2794" s="229"/>
      <c r="Q2794" s="232"/>
      <c r="R2794" s="232"/>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29"/>
      <c r="I2795" s="231"/>
      <c r="J2795" s="229"/>
      <c r="K2795" s="232"/>
      <c r="L2795" s="229"/>
      <c r="M2795" s="229"/>
      <c r="N2795" s="229"/>
      <c r="O2795" s="229"/>
      <c r="P2795" s="229"/>
      <c r="Q2795" s="232"/>
      <c r="R2795" s="232"/>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29"/>
      <c r="I2796" s="231"/>
      <c r="J2796" s="229"/>
      <c r="K2796" s="232"/>
      <c r="L2796" s="229"/>
      <c r="M2796" s="229"/>
      <c r="N2796" s="229"/>
      <c r="O2796" s="229"/>
      <c r="P2796" s="229"/>
      <c r="Q2796" s="232"/>
      <c r="R2796" s="232"/>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29"/>
      <c r="I2797" s="231"/>
      <c r="J2797" s="229"/>
      <c r="K2797" s="232"/>
      <c r="L2797" s="229"/>
      <c r="M2797" s="229"/>
      <c r="N2797" s="229"/>
      <c r="O2797" s="229"/>
      <c r="P2797" s="229"/>
      <c r="Q2797" s="232"/>
      <c r="R2797" s="232"/>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29"/>
      <c r="I2798" s="231"/>
      <c r="J2798" s="229"/>
      <c r="K2798" s="232"/>
      <c r="L2798" s="229"/>
      <c r="M2798" s="229"/>
      <c r="N2798" s="229"/>
      <c r="O2798" s="229"/>
      <c r="P2798" s="229"/>
      <c r="Q2798" s="232"/>
      <c r="R2798" s="232"/>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29"/>
      <c r="I2799" s="231"/>
      <c r="J2799" s="229"/>
      <c r="K2799" s="232"/>
      <c r="L2799" s="229"/>
      <c r="M2799" s="229"/>
      <c r="N2799" s="229"/>
      <c r="O2799" s="229"/>
      <c r="P2799" s="229"/>
      <c r="Q2799" s="232"/>
      <c r="R2799" s="232"/>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29"/>
      <c r="I2800" s="231"/>
      <c r="J2800" s="229"/>
      <c r="K2800" s="232"/>
      <c r="L2800" s="229"/>
      <c r="M2800" s="229"/>
      <c r="N2800" s="229"/>
      <c r="O2800" s="229"/>
      <c r="P2800" s="229"/>
      <c r="Q2800" s="232"/>
      <c r="R2800" s="232"/>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29"/>
      <c r="I2801" s="231"/>
      <c r="J2801" s="229"/>
      <c r="K2801" s="232"/>
      <c r="L2801" s="229"/>
      <c r="M2801" s="229"/>
      <c r="N2801" s="229"/>
      <c r="O2801" s="229"/>
      <c r="P2801" s="229"/>
      <c r="Q2801" s="232"/>
      <c r="R2801" s="232"/>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29"/>
      <c r="I2802" s="231"/>
      <c r="J2802" s="229"/>
      <c r="K2802" s="232"/>
      <c r="L2802" s="229"/>
      <c r="M2802" s="229"/>
      <c r="N2802" s="229"/>
      <c r="O2802" s="229"/>
      <c r="P2802" s="229"/>
      <c r="Q2802" s="232"/>
      <c r="R2802" s="232"/>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29"/>
      <c r="I2803" s="231"/>
      <c r="J2803" s="229"/>
      <c r="K2803" s="232"/>
      <c r="L2803" s="229"/>
      <c r="M2803" s="229"/>
      <c r="N2803" s="229"/>
      <c r="O2803" s="229"/>
      <c r="P2803" s="229"/>
      <c r="Q2803" s="232"/>
      <c r="R2803" s="232"/>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29"/>
      <c r="I2804" s="231"/>
      <c r="J2804" s="229"/>
      <c r="K2804" s="232"/>
      <c r="L2804" s="229"/>
      <c r="M2804" s="229"/>
      <c r="N2804" s="229"/>
      <c r="O2804" s="229"/>
      <c r="P2804" s="229"/>
      <c r="Q2804" s="232"/>
      <c r="R2804" s="232"/>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29"/>
      <c r="I2805" s="231"/>
      <c r="J2805" s="229"/>
      <c r="K2805" s="232"/>
      <c r="L2805" s="229"/>
      <c r="M2805" s="229"/>
      <c r="N2805" s="229"/>
      <c r="O2805" s="229"/>
      <c r="P2805" s="229"/>
      <c r="Q2805" s="232"/>
      <c r="R2805" s="232"/>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29"/>
      <c r="I2806" s="231"/>
      <c r="J2806" s="229"/>
      <c r="K2806" s="232"/>
      <c r="L2806" s="229"/>
      <c r="M2806" s="229"/>
      <c r="N2806" s="229"/>
      <c r="O2806" s="229"/>
      <c r="P2806" s="229"/>
      <c r="Q2806" s="232"/>
      <c r="R2806" s="232"/>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29"/>
      <c r="I2807" s="231"/>
      <c r="J2807" s="229"/>
      <c r="K2807" s="232"/>
      <c r="L2807" s="229"/>
      <c r="M2807" s="229"/>
      <c r="N2807" s="229"/>
      <c r="O2807" s="229"/>
      <c r="P2807" s="229"/>
      <c r="Q2807" s="232"/>
      <c r="R2807" s="232"/>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29"/>
      <c r="I2808" s="231"/>
      <c r="J2808" s="229"/>
      <c r="K2808" s="232"/>
      <c r="L2808" s="229"/>
      <c r="M2808" s="229"/>
      <c r="N2808" s="229"/>
      <c r="O2808" s="229"/>
      <c r="P2808" s="229"/>
      <c r="Q2808" s="232"/>
      <c r="R2808" s="232"/>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29"/>
      <c r="I2809" s="231"/>
      <c r="J2809" s="229"/>
      <c r="K2809" s="232"/>
      <c r="L2809" s="229"/>
      <c r="M2809" s="229"/>
      <c r="N2809" s="229"/>
      <c r="O2809" s="229"/>
      <c r="P2809" s="229"/>
      <c r="Q2809" s="232"/>
      <c r="R2809" s="232"/>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29"/>
      <c r="I2810" s="231"/>
      <c r="J2810" s="229"/>
      <c r="K2810" s="232"/>
      <c r="L2810" s="229"/>
      <c r="M2810" s="229"/>
      <c r="N2810" s="229"/>
      <c r="O2810" s="229"/>
      <c r="P2810" s="229"/>
      <c r="Q2810" s="232"/>
      <c r="R2810" s="232"/>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29"/>
      <c r="I2811" s="231"/>
      <c r="J2811" s="229"/>
      <c r="K2811" s="232"/>
      <c r="L2811" s="229"/>
      <c r="M2811" s="229"/>
      <c r="N2811" s="229"/>
      <c r="O2811" s="229"/>
      <c r="P2811" s="229"/>
      <c r="Q2811" s="232"/>
      <c r="R2811" s="232"/>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29"/>
      <c r="I2812" s="231"/>
      <c r="J2812" s="229"/>
      <c r="K2812" s="232"/>
      <c r="L2812" s="229"/>
      <c r="M2812" s="229"/>
      <c r="N2812" s="229"/>
      <c r="O2812" s="229"/>
      <c r="P2812" s="229"/>
      <c r="Q2812" s="232"/>
      <c r="R2812" s="232"/>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29"/>
      <c r="I2813" s="231"/>
      <c r="J2813" s="229"/>
      <c r="K2813" s="232"/>
      <c r="L2813" s="229"/>
      <c r="M2813" s="229"/>
      <c r="N2813" s="229"/>
      <c r="O2813" s="229"/>
      <c r="P2813" s="229"/>
      <c r="Q2813" s="232"/>
      <c r="R2813" s="232"/>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29"/>
      <c r="I2814" s="231"/>
      <c r="J2814" s="229"/>
      <c r="K2814" s="232"/>
      <c r="L2814" s="229"/>
      <c r="M2814" s="229"/>
      <c r="N2814" s="229"/>
      <c r="O2814" s="229"/>
      <c r="P2814" s="229"/>
      <c r="Q2814" s="232"/>
      <c r="R2814" s="232"/>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29"/>
      <c r="I2815" s="231"/>
      <c r="J2815" s="229"/>
      <c r="K2815" s="232"/>
      <c r="L2815" s="229"/>
      <c r="M2815" s="229"/>
      <c r="N2815" s="229"/>
      <c r="O2815" s="229"/>
      <c r="P2815" s="229"/>
      <c r="Q2815" s="232"/>
      <c r="R2815" s="232"/>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29"/>
      <c r="I2816" s="231"/>
      <c r="J2816" s="229"/>
      <c r="K2816" s="232"/>
      <c r="L2816" s="229"/>
      <c r="M2816" s="229"/>
      <c r="N2816" s="229"/>
      <c r="O2816" s="229"/>
      <c r="P2816" s="229"/>
      <c r="Q2816" s="232"/>
      <c r="R2816" s="232"/>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29"/>
      <c r="I2817" s="231"/>
      <c r="J2817" s="229"/>
      <c r="K2817" s="232"/>
      <c r="L2817" s="229"/>
      <c r="M2817" s="229"/>
      <c r="N2817" s="229"/>
      <c r="O2817" s="229"/>
      <c r="P2817" s="229"/>
      <c r="Q2817" s="232"/>
      <c r="R2817" s="232"/>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29"/>
      <c r="I2818" s="231"/>
      <c r="J2818" s="229"/>
      <c r="K2818" s="232"/>
      <c r="L2818" s="229"/>
      <c r="M2818" s="229"/>
      <c r="N2818" s="229"/>
      <c r="O2818" s="229"/>
      <c r="P2818" s="229"/>
      <c r="Q2818" s="232"/>
      <c r="R2818" s="232"/>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29"/>
      <c r="I2819" s="231"/>
      <c r="J2819" s="229"/>
      <c r="K2819" s="232"/>
      <c r="L2819" s="229"/>
      <c r="M2819" s="229"/>
      <c r="N2819" s="229"/>
      <c r="O2819" s="229"/>
      <c r="P2819" s="229"/>
      <c r="Q2819" s="232"/>
      <c r="R2819" s="232"/>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29"/>
      <c r="I2820" s="231"/>
      <c r="J2820" s="229"/>
      <c r="K2820" s="232"/>
      <c r="L2820" s="229"/>
      <c r="M2820" s="229"/>
      <c r="N2820" s="229"/>
      <c r="O2820" s="229"/>
      <c r="P2820" s="229"/>
      <c r="Q2820" s="232"/>
      <c r="R2820" s="232"/>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29"/>
      <c r="I2821" s="231"/>
      <c r="J2821" s="229"/>
      <c r="K2821" s="232"/>
      <c r="L2821" s="229"/>
      <c r="M2821" s="229"/>
      <c r="N2821" s="229"/>
      <c r="O2821" s="229"/>
      <c r="P2821" s="229"/>
      <c r="Q2821" s="232"/>
      <c r="R2821" s="232"/>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29"/>
      <c r="I2822" s="231"/>
      <c r="J2822" s="229"/>
      <c r="K2822" s="232"/>
      <c r="L2822" s="229"/>
      <c r="M2822" s="229"/>
      <c r="N2822" s="229"/>
      <c r="O2822" s="229"/>
      <c r="P2822" s="229"/>
      <c r="Q2822" s="232"/>
      <c r="R2822" s="232"/>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29"/>
      <c r="I2823" s="231"/>
      <c r="J2823" s="229"/>
      <c r="K2823" s="232"/>
      <c r="L2823" s="229"/>
      <c r="M2823" s="229"/>
      <c r="N2823" s="229"/>
      <c r="O2823" s="229"/>
      <c r="P2823" s="229"/>
      <c r="Q2823" s="232"/>
      <c r="R2823" s="232"/>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29"/>
      <c r="I2824" s="231"/>
      <c r="J2824" s="229"/>
      <c r="K2824" s="232"/>
      <c r="L2824" s="229"/>
      <c r="M2824" s="229"/>
      <c r="N2824" s="229"/>
      <c r="O2824" s="229"/>
      <c r="P2824" s="229"/>
      <c r="Q2824" s="232"/>
      <c r="R2824" s="232"/>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29"/>
      <c r="I2825" s="231"/>
      <c r="J2825" s="229"/>
      <c r="K2825" s="232"/>
      <c r="L2825" s="229"/>
      <c r="M2825" s="229"/>
      <c r="N2825" s="229"/>
      <c r="O2825" s="229"/>
      <c r="P2825" s="229"/>
      <c r="Q2825" s="232"/>
      <c r="R2825" s="232"/>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29"/>
      <c r="I2826" s="231"/>
      <c r="J2826" s="229"/>
      <c r="K2826" s="232"/>
      <c r="L2826" s="229"/>
      <c r="M2826" s="229"/>
      <c r="N2826" s="229"/>
      <c r="O2826" s="229"/>
      <c r="P2826" s="229"/>
      <c r="Q2826" s="232"/>
      <c r="R2826" s="232"/>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29"/>
      <c r="I2827" s="231"/>
      <c r="J2827" s="229"/>
      <c r="K2827" s="232"/>
      <c r="L2827" s="229"/>
      <c r="M2827" s="229"/>
      <c r="N2827" s="229"/>
      <c r="O2827" s="229"/>
      <c r="P2827" s="229"/>
      <c r="Q2827" s="232"/>
      <c r="R2827" s="232"/>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29"/>
      <c r="I2828" s="231"/>
      <c r="J2828" s="229"/>
      <c r="K2828" s="232"/>
      <c r="L2828" s="229"/>
      <c r="M2828" s="229"/>
      <c r="N2828" s="229"/>
      <c r="O2828" s="229"/>
      <c r="P2828" s="229"/>
      <c r="Q2828" s="232"/>
      <c r="R2828" s="232"/>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29"/>
      <c r="I2829" s="231"/>
      <c r="J2829" s="229"/>
      <c r="K2829" s="232"/>
      <c r="L2829" s="229"/>
      <c r="M2829" s="229"/>
      <c r="N2829" s="229"/>
      <c r="O2829" s="229"/>
      <c r="P2829" s="229"/>
      <c r="Q2829" s="232"/>
      <c r="R2829" s="232"/>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29"/>
      <c r="I2830" s="231"/>
      <c r="J2830" s="229"/>
      <c r="K2830" s="232"/>
      <c r="L2830" s="229"/>
      <c r="M2830" s="229"/>
      <c r="N2830" s="229"/>
      <c r="O2830" s="229"/>
      <c r="P2830" s="229"/>
      <c r="Q2830" s="232"/>
      <c r="R2830" s="232"/>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29"/>
      <c r="I2831" s="231"/>
      <c r="J2831" s="229"/>
      <c r="K2831" s="232"/>
      <c r="L2831" s="229"/>
      <c r="M2831" s="229"/>
      <c r="N2831" s="229"/>
      <c r="O2831" s="229"/>
      <c r="P2831" s="229"/>
      <c r="Q2831" s="232"/>
      <c r="R2831" s="232"/>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29"/>
      <c r="I2832" s="231"/>
      <c r="J2832" s="229"/>
      <c r="K2832" s="232"/>
      <c r="L2832" s="229"/>
      <c r="M2832" s="229"/>
      <c r="N2832" s="229"/>
      <c r="O2832" s="229"/>
      <c r="P2832" s="229"/>
      <c r="Q2832" s="232"/>
      <c r="R2832" s="232"/>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29"/>
      <c r="I2833" s="231"/>
      <c r="J2833" s="229"/>
      <c r="K2833" s="232"/>
      <c r="L2833" s="229"/>
      <c r="M2833" s="229"/>
      <c r="N2833" s="229"/>
      <c r="O2833" s="229"/>
      <c r="P2833" s="229"/>
      <c r="Q2833" s="232"/>
      <c r="R2833" s="232"/>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29"/>
      <c r="I2834" s="231"/>
      <c r="J2834" s="229"/>
      <c r="K2834" s="232"/>
      <c r="L2834" s="229"/>
      <c r="M2834" s="229"/>
      <c r="N2834" s="229"/>
      <c r="O2834" s="229"/>
      <c r="P2834" s="229"/>
      <c r="Q2834" s="232"/>
      <c r="R2834" s="232"/>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29"/>
      <c r="I2835" s="231"/>
      <c r="J2835" s="229"/>
      <c r="K2835" s="232"/>
      <c r="L2835" s="229"/>
      <c r="M2835" s="229"/>
      <c r="N2835" s="229"/>
      <c r="O2835" s="229"/>
      <c r="P2835" s="229"/>
      <c r="Q2835" s="232"/>
      <c r="R2835" s="232"/>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29"/>
      <c r="I2836" s="231"/>
      <c r="J2836" s="229"/>
      <c r="K2836" s="232"/>
      <c r="L2836" s="229"/>
      <c r="M2836" s="229"/>
      <c r="N2836" s="229"/>
      <c r="O2836" s="229"/>
      <c r="P2836" s="229"/>
      <c r="Q2836" s="232"/>
      <c r="R2836" s="232"/>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29"/>
      <c r="I2837" s="231"/>
      <c r="J2837" s="229"/>
      <c r="K2837" s="232"/>
      <c r="L2837" s="229"/>
      <c r="M2837" s="229"/>
      <c r="N2837" s="229"/>
      <c r="O2837" s="229"/>
      <c r="P2837" s="229"/>
      <c r="Q2837" s="232"/>
      <c r="R2837" s="232"/>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29"/>
      <c r="I2838" s="231"/>
      <c r="J2838" s="229"/>
      <c r="K2838" s="232"/>
      <c r="L2838" s="229"/>
      <c r="M2838" s="229"/>
      <c r="N2838" s="229"/>
      <c r="O2838" s="229"/>
      <c r="P2838" s="229"/>
      <c r="Q2838" s="232"/>
      <c r="R2838" s="232"/>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29"/>
      <c r="I2839" s="231"/>
      <c r="J2839" s="229"/>
      <c r="K2839" s="232"/>
      <c r="L2839" s="229"/>
      <c r="M2839" s="229"/>
      <c r="N2839" s="229"/>
      <c r="O2839" s="229"/>
      <c r="P2839" s="229"/>
      <c r="Q2839" s="232"/>
      <c r="R2839" s="232"/>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29"/>
      <c r="I2840" s="231"/>
      <c r="J2840" s="229"/>
      <c r="K2840" s="232"/>
      <c r="L2840" s="229"/>
      <c r="M2840" s="229"/>
      <c r="N2840" s="229"/>
      <c r="O2840" s="229"/>
      <c r="P2840" s="229"/>
      <c r="Q2840" s="232"/>
      <c r="R2840" s="232"/>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29"/>
      <c r="I2841" s="231"/>
      <c r="J2841" s="229"/>
      <c r="K2841" s="232"/>
      <c r="L2841" s="229"/>
      <c r="M2841" s="229"/>
      <c r="N2841" s="229"/>
      <c r="O2841" s="229"/>
      <c r="P2841" s="229"/>
      <c r="Q2841" s="232"/>
      <c r="R2841" s="232"/>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29"/>
      <c r="I2842" s="231"/>
      <c r="J2842" s="229"/>
      <c r="K2842" s="232"/>
      <c r="L2842" s="229"/>
      <c r="M2842" s="229"/>
      <c r="N2842" s="229"/>
      <c r="O2842" s="229"/>
      <c r="P2842" s="229"/>
      <c r="Q2842" s="232"/>
      <c r="R2842" s="232"/>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29"/>
      <c r="I2843" s="231"/>
      <c r="J2843" s="229"/>
      <c r="K2843" s="232"/>
      <c r="L2843" s="229"/>
      <c r="M2843" s="229"/>
      <c r="N2843" s="229"/>
      <c r="O2843" s="229"/>
      <c r="P2843" s="229"/>
      <c r="Q2843" s="232"/>
      <c r="R2843" s="232"/>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29"/>
      <c r="I2844" s="231"/>
      <c r="J2844" s="229"/>
      <c r="K2844" s="232"/>
      <c r="L2844" s="229"/>
      <c r="M2844" s="229"/>
      <c r="N2844" s="229"/>
      <c r="O2844" s="229"/>
      <c r="P2844" s="229"/>
      <c r="Q2844" s="232"/>
      <c r="R2844" s="232"/>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29"/>
      <c r="I2845" s="231"/>
      <c r="J2845" s="229"/>
      <c r="K2845" s="232"/>
      <c r="L2845" s="229"/>
      <c r="M2845" s="229"/>
      <c r="N2845" s="229"/>
      <c r="O2845" s="229"/>
      <c r="P2845" s="229"/>
      <c r="Q2845" s="232"/>
      <c r="R2845" s="232"/>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29"/>
      <c r="I2846" s="231"/>
      <c r="J2846" s="229"/>
      <c r="K2846" s="232"/>
      <c r="L2846" s="229"/>
      <c r="M2846" s="229"/>
      <c r="N2846" s="229"/>
      <c r="O2846" s="229"/>
      <c r="P2846" s="229"/>
      <c r="Q2846" s="232"/>
      <c r="R2846" s="232"/>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29"/>
      <c r="I2847" s="231"/>
      <c r="J2847" s="229"/>
      <c r="K2847" s="232"/>
      <c r="L2847" s="229"/>
      <c r="M2847" s="229"/>
      <c r="N2847" s="229"/>
      <c r="O2847" s="229"/>
      <c r="P2847" s="229"/>
      <c r="Q2847" s="232"/>
      <c r="R2847" s="232"/>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29"/>
      <c r="I2848" s="231"/>
      <c r="J2848" s="229"/>
      <c r="K2848" s="232"/>
      <c r="L2848" s="229"/>
      <c r="M2848" s="229"/>
      <c r="N2848" s="229"/>
      <c r="O2848" s="229"/>
      <c r="P2848" s="229"/>
      <c r="Q2848" s="232"/>
      <c r="R2848" s="232"/>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29"/>
      <c r="I2849" s="231"/>
      <c r="J2849" s="229"/>
      <c r="K2849" s="232"/>
      <c r="L2849" s="229"/>
      <c r="M2849" s="229"/>
      <c r="N2849" s="229"/>
      <c r="O2849" s="229"/>
      <c r="P2849" s="229"/>
      <c r="Q2849" s="232"/>
      <c r="R2849" s="232"/>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29"/>
      <c r="I2850" s="231"/>
      <c r="J2850" s="229"/>
      <c r="K2850" s="232"/>
      <c r="L2850" s="229"/>
      <c r="M2850" s="229"/>
      <c r="N2850" s="229"/>
      <c r="O2850" s="229"/>
      <c r="P2850" s="229"/>
      <c r="Q2850" s="232"/>
      <c r="R2850" s="232"/>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29"/>
      <c r="I2851" s="231"/>
      <c r="J2851" s="229"/>
      <c r="K2851" s="232"/>
      <c r="L2851" s="229"/>
      <c r="M2851" s="229"/>
      <c r="N2851" s="229"/>
      <c r="O2851" s="229"/>
      <c r="P2851" s="229"/>
      <c r="Q2851" s="232"/>
      <c r="R2851" s="232"/>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29"/>
      <c r="I2852" s="231"/>
      <c r="J2852" s="229"/>
      <c r="K2852" s="232"/>
      <c r="L2852" s="229"/>
      <c r="M2852" s="229"/>
      <c r="N2852" s="229"/>
      <c r="O2852" s="229"/>
      <c r="P2852" s="229"/>
      <c r="Q2852" s="232"/>
      <c r="R2852" s="232"/>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29"/>
      <c r="I2853" s="231"/>
      <c r="J2853" s="229"/>
      <c r="K2853" s="232"/>
      <c r="L2853" s="229"/>
      <c r="M2853" s="229"/>
      <c r="N2853" s="229"/>
      <c r="O2853" s="229"/>
      <c r="P2853" s="229"/>
      <c r="Q2853" s="232"/>
      <c r="R2853" s="232"/>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29"/>
      <c r="I2854" s="231"/>
      <c r="J2854" s="229"/>
      <c r="K2854" s="232"/>
      <c r="L2854" s="229"/>
      <c r="M2854" s="229"/>
      <c r="N2854" s="229"/>
      <c r="O2854" s="229"/>
      <c r="P2854" s="229"/>
      <c r="Q2854" s="232"/>
      <c r="R2854" s="232"/>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29"/>
      <c r="I2855" s="231"/>
      <c r="J2855" s="229"/>
      <c r="K2855" s="232"/>
      <c r="L2855" s="229"/>
      <c r="M2855" s="229"/>
      <c r="N2855" s="229"/>
      <c r="O2855" s="229"/>
      <c r="P2855" s="229"/>
      <c r="Q2855" s="232"/>
      <c r="R2855" s="232"/>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29"/>
      <c r="I2856" s="231"/>
      <c r="J2856" s="229"/>
      <c r="K2856" s="232"/>
      <c r="L2856" s="229"/>
      <c r="M2856" s="229"/>
      <c r="N2856" s="229"/>
      <c r="O2856" s="229"/>
      <c r="P2856" s="229"/>
      <c r="Q2856" s="232"/>
      <c r="R2856" s="232"/>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29"/>
      <c r="I2857" s="231"/>
      <c r="J2857" s="229"/>
      <c r="K2857" s="232"/>
      <c r="L2857" s="229"/>
      <c r="M2857" s="229"/>
      <c r="N2857" s="229"/>
      <c r="O2857" s="229"/>
      <c r="P2857" s="229"/>
      <c r="Q2857" s="232"/>
      <c r="R2857" s="232"/>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29"/>
      <c r="I2858" s="231"/>
      <c r="J2858" s="229"/>
      <c r="K2858" s="232"/>
      <c r="L2858" s="229"/>
      <c r="M2858" s="229"/>
      <c r="N2858" s="229"/>
      <c r="O2858" s="229"/>
      <c r="P2858" s="229"/>
      <c r="Q2858" s="232"/>
      <c r="R2858" s="232"/>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29"/>
      <c r="I2859" s="231"/>
      <c r="J2859" s="229"/>
      <c r="K2859" s="232"/>
      <c r="L2859" s="229"/>
      <c r="M2859" s="229"/>
      <c r="N2859" s="229"/>
      <c r="O2859" s="229"/>
      <c r="P2859" s="229"/>
      <c r="Q2859" s="232"/>
      <c r="R2859" s="232"/>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29"/>
      <c r="I2860" s="231"/>
      <c r="J2860" s="229"/>
      <c r="K2860" s="232"/>
      <c r="L2860" s="229"/>
      <c r="M2860" s="229"/>
      <c r="N2860" s="229"/>
      <c r="O2860" s="229"/>
      <c r="P2860" s="229"/>
      <c r="Q2860" s="232"/>
      <c r="R2860" s="232"/>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29"/>
      <c r="I2861" s="231"/>
      <c r="J2861" s="229"/>
      <c r="K2861" s="232"/>
      <c r="L2861" s="229"/>
      <c r="M2861" s="229"/>
      <c r="N2861" s="229"/>
      <c r="O2861" s="229"/>
      <c r="P2861" s="229"/>
      <c r="Q2861" s="232"/>
      <c r="R2861" s="232"/>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29"/>
      <c r="I2862" s="231"/>
      <c r="J2862" s="229"/>
      <c r="K2862" s="232"/>
      <c r="L2862" s="229"/>
      <c r="M2862" s="229"/>
      <c r="N2862" s="229"/>
      <c r="O2862" s="229"/>
      <c r="P2862" s="229"/>
      <c r="Q2862" s="232"/>
      <c r="R2862" s="232"/>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29"/>
      <c r="I2863" s="231"/>
      <c r="J2863" s="229"/>
      <c r="K2863" s="232"/>
      <c r="L2863" s="229"/>
      <c r="M2863" s="229"/>
      <c r="N2863" s="229"/>
      <c r="O2863" s="229"/>
      <c r="P2863" s="229"/>
      <c r="Q2863" s="232"/>
      <c r="R2863" s="232"/>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29"/>
      <c r="I2864" s="231"/>
      <c r="J2864" s="229"/>
      <c r="K2864" s="232"/>
      <c r="L2864" s="229"/>
      <c r="M2864" s="229"/>
      <c r="N2864" s="229"/>
      <c r="O2864" s="229"/>
      <c r="P2864" s="229"/>
      <c r="Q2864" s="232"/>
      <c r="R2864" s="232"/>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29"/>
      <c r="I2865" s="231"/>
      <c r="J2865" s="229"/>
      <c r="K2865" s="232"/>
      <c r="L2865" s="229"/>
      <c r="M2865" s="229"/>
      <c r="N2865" s="229"/>
      <c r="O2865" s="229"/>
      <c r="P2865" s="229"/>
      <c r="Q2865" s="232"/>
      <c r="R2865" s="232"/>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29"/>
      <c r="I2866" s="231"/>
      <c r="J2866" s="229"/>
      <c r="K2866" s="232"/>
      <c r="L2866" s="229"/>
      <c r="M2866" s="229"/>
      <c r="N2866" s="229"/>
      <c r="O2866" s="229"/>
      <c r="P2866" s="229"/>
      <c r="Q2866" s="232"/>
      <c r="R2866" s="232"/>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29"/>
      <c r="I2867" s="231"/>
      <c r="J2867" s="229"/>
      <c r="K2867" s="232"/>
      <c r="L2867" s="229"/>
      <c r="M2867" s="229"/>
      <c r="N2867" s="229"/>
      <c r="O2867" s="229"/>
      <c r="P2867" s="229"/>
      <c r="Q2867" s="232"/>
      <c r="R2867" s="232"/>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29"/>
      <c r="I2868" s="231"/>
      <c r="J2868" s="229"/>
      <c r="K2868" s="232"/>
      <c r="L2868" s="229"/>
      <c r="M2868" s="229"/>
      <c r="N2868" s="229"/>
      <c r="O2868" s="229"/>
      <c r="P2868" s="229"/>
      <c r="Q2868" s="232"/>
      <c r="R2868" s="232"/>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29"/>
      <c r="I2869" s="231"/>
      <c r="J2869" s="229"/>
      <c r="K2869" s="232"/>
      <c r="L2869" s="229"/>
      <c r="M2869" s="229"/>
      <c r="N2869" s="229"/>
      <c r="O2869" s="229"/>
      <c r="P2869" s="229"/>
      <c r="Q2869" s="232"/>
      <c r="R2869" s="232"/>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29"/>
      <c r="I2870" s="231"/>
      <c r="J2870" s="229"/>
      <c r="K2870" s="232"/>
      <c r="L2870" s="229"/>
      <c r="M2870" s="229"/>
      <c r="N2870" s="229"/>
      <c r="O2870" s="229"/>
      <c r="P2870" s="229"/>
      <c r="Q2870" s="232"/>
      <c r="R2870" s="232"/>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29"/>
      <c r="I2871" s="231"/>
      <c r="J2871" s="229"/>
      <c r="K2871" s="232"/>
      <c r="L2871" s="229"/>
      <c r="M2871" s="229"/>
      <c r="N2871" s="229"/>
      <c r="O2871" s="229"/>
      <c r="P2871" s="229"/>
      <c r="Q2871" s="232"/>
      <c r="R2871" s="232"/>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29"/>
      <c r="I2872" s="231"/>
      <c r="J2872" s="229"/>
      <c r="K2872" s="232"/>
      <c r="L2872" s="229"/>
      <c r="M2872" s="229"/>
      <c r="N2872" s="229"/>
      <c r="O2872" s="229"/>
      <c r="P2872" s="229"/>
      <c r="Q2872" s="232"/>
      <c r="R2872" s="232"/>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29"/>
      <c r="I2873" s="231"/>
      <c r="J2873" s="229"/>
      <c r="K2873" s="232"/>
      <c r="L2873" s="229"/>
      <c r="M2873" s="229"/>
      <c r="N2873" s="229"/>
      <c r="O2873" s="229"/>
      <c r="P2873" s="229"/>
      <c r="Q2873" s="232"/>
      <c r="R2873" s="232"/>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29"/>
      <c r="I2874" s="231"/>
      <c r="J2874" s="229"/>
      <c r="K2874" s="232"/>
      <c r="L2874" s="229"/>
      <c r="M2874" s="229"/>
      <c r="N2874" s="229"/>
      <c r="O2874" s="229"/>
      <c r="P2874" s="229"/>
      <c r="Q2874" s="232"/>
      <c r="R2874" s="232"/>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29"/>
      <c r="I2875" s="231"/>
      <c r="J2875" s="229"/>
      <c r="K2875" s="232"/>
      <c r="L2875" s="229"/>
      <c r="M2875" s="229"/>
      <c r="N2875" s="229"/>
      <c r="O2875" s="229"/>
      <c r="P2875" s="229"/>
      <c r="Q2875" s="232"/>
      <c r="R2875" s="232"/>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29"/>
      <c r="I2876" s="231"/>
      <c r="J2876" s="229"/>
      <c r="K2876" s="232"/>
      <c r="L2876" s="229"/>
      <c r="M2876" s="229"/>
      <c r="N2876" s="229"/>
      <c r="O2876" s="229"/>
      <c r="P2876" s="229"/>
      <c r="Q2876" s="232"/>
      <c r="R2876" s="232"/>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29"/>
      <c r="I2877" s="231"/>
      <c r="J2877" s="229"/>
      <c r="K2877" s="232"/>
      <c r="L2877" s="229"/>
      <c r="M2877" s="229"/>
      <c r="N2877" s="229"/>
      <c r="O2877" s="229"/>
      <c r="P2877" s="229"/>
      <c r="Q2877" s="232"/>
      <c r="R2877" s="232"/>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29"/>
      <c r="I2878" s="231"/>
      <c r="J2878" s="229"/>
      <c r="K2878" s="232"/>
      <c r="L2878" s="229"/>
      <c r="M2878" s="229"/>
      <c r="N2878" s="229"/>
      <c r="O2878" s="229"/>
      <c r="P2878" s="229"/>
      <c r="Q2878" s="232"/>
      <c r="R2878" s="232"/>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29"/>
      <c r="I2879" s="231"/>
      <c r="J2879" s="229"/>
      <c r="K2879" s="232"/>
      <c r="L2879" s="229"/>
      <c r="M2879" s="229"/>
      <c r="N2879" s="229"/>
      <c r="O2879" s="229"/>
      <c r="P2879" s="229"/>
      <c r="Q2879" s="232"/>
      <c r="R2879" s="232"/>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29"/>
      <c r="I2880" s="231"/>
      <c r="J2880" s="229"/>
      <c r="K2880" s="232"/>
      <c r="L2880" s="229"/>
      <c r="M2880" s="229"/>
      <c r="N2880" s="229"/>
      <c r="O2880" s="229"/>
      <c r="P2880" s="229"/>
      <c r="Q2880" s="232"/>
      <c r="R2880" s="232"/>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29"/>
      <c r="I2881" s="231"/>
      <c r="J2881" s="229"/>
      <c r="K2881" s="232"/>
      <c r="L2881" s="229"/>
      <c r="M2881" s="229"/>
      <c r="N2881" s="229"/>
      <c r="O2881" s="229"/>
      <c r="P2881" s="229"/>
      <c r="Q2881" s="232"/>
      <c r="R2881" s="232"/>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29"/>
      <c r="I2882" s="231"/>
      <c r="J2882" s="229"/>
      <c r="K2882" s="232"/>
      <c r="L2882" s="229"/>
      <c r="M2882" s="229"/>
      <c r="N2882" s="229"/>
      <c r="O2882" s="229"/>
      <c r="P2882" s="229"/>
      <c r="Q2882" s="232"/>
      <c r="R2882" s="232"/>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29"/>
      <c r="I2883" s="231"/>
      <c r="J2883" s="229"/>
      <c r="K2883" s="232"/>
      <c r="L2883" s="229"/>
      <c r="M2883" s="229"/>
      <c r="N2883" s="229"/>
      <c r="O2883" s="229"/>
      <c r="P2883" s="229"/>
      <c r="Q2883" s="232"/>
      <c r="R2883" s="232"/>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29"/>
      <c r="I2884" s="231"/>
      <c r="J2884" s="229"/>
      <c r="K2884" s="232"/>
      <c r="L2884" s="229"/>
      <c r="M2884" s="229"/>
      <c r="N2884" s="229"/>
      <c r="O2884" s="229"/>
      <c r="P2884" s="229"/>
      <c r="Q2884" s="232"/>
      <c r="R2884" s="232"/>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29"/>
      <c r="I2885" s="231"/>
      <c r="J2885" s="229"/>
      <c r="K2885" s="232"/>
      <c r="L2885" s="229"/>
      <c r="M2885" s="229"/>
      <c r="N2885" s="229"/>
      <c r="O2885" s="229"/>
      <c r="P2885" s="229"/>
      <c r="Q2885" s="232"/>
      <c r="R2885" s="232"/>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29"/>
      <c r="I2886" s="231"/>
      <c r="J2886" s="229"/>
      <c r="K2886" s="232"/>
      <c r="L2886" s="229"/>
      <c r="M2886" s="229"/>
      <c r="N2886" s="229"/>
      <c r="O2886" s="229"/>
      <c r="P2886" s="229"/>
      <c r="Q2886" s="232"/>
      <c r="R2886" s="232"/>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29"/>
      <c r="I2887" s="231"/>
      <c r="J2887" s="229"/>
      <c r="K2887" s="232"/>
      <c r="L2887" s="229"/>
      <c r="M2887" s="229"/>
      <c r="N2887" s="229"/>
      <c r="O2887" s="229"/>
      <c r="P2887" s="229"/>
      <c r="Q2887" s="232"/>
      <c r="R2887" s="232"/>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29"/>
      <c r="I2888" s="231"/>
      <c r="J2888" s="229"/>
      <c r="K2888" s="232"/>
      <c r="L2888" s="229"/>
      <c r="M2888" s="229"/>
      <c r="N2888" s="229"/>
      <c r="O2888" s="229"/>
      <c r="P2888" s="229"/>
      <c r="Q2888" s="232"/>
      <c r="R2888" s="232"/>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29"/>
      <c r="I2889" s="231"/>
      <c r="J2889" s="229"/>
      <c r="K2889" s="232"/>
      <c r="L2889" s="229"/>
      <c r="M2889" s="229"/>
      <c r="N2889" s="229"/>
      <c r="O2889" s="229"/>
      <c r="P2889" s="229"/>
      <c r="Q2889" s="232"/>
      <c r="R2889" s="232"/>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29"/>
      <c r="I2890" s="231"/>
      <c r="J2890" s="229"/>
      <c r="K2890" s="232"/>
      <c r="L2890" s="229"/>
      <c r="M2890" s="229"/>
      <c r="N2890" s="229"/>
      <c r="O2890" s="229"/>
      <c r="P2890" s="229"/>
      <c r="Q2890" s="232"/>
      <c r="R2890" s="232"/>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29"/>
      <c r="I2891" s="231"/>
      <c r="J2891" s="229"/>
      <c r="K2891" s="232"/>
      <c r="L2891" s="229"/>
      <c r="M2891" s="229"/>
      <c r="N2891" s="229"/>
      <c r="O2891" s="229"/>
      <c r="P2891" s="229"/>
      <c r="Q2891" s="232"/>
      <c r="R2891" s="232"/>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29"/>
      <c r="I2892" s="231"/>
      <c r="J2892" s="229"/>
      <c r="K2892" s="232"/>
      <c r="L2892" s="229"/>
      <c r="M2892" s="229"/>
      <c r="N2892" s="229"/>
      <c r="O2892" s="229"/>
      <c r="P2892" s="229"/>
      <c r="Q2892" s="232"/>
      <c r="R2892" s="232"/>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29"/>
      <c r="I2893" s="231"/>
      <c r="J2893" s="229"/>
      <c r="K2893" s="232"/>
      <c r="L2893" s="229"/>
      <c r="M2893" s="229"/>
      <c r="N2893" s="229"/>
      <c r="O2893" s="229"/>
      <c r="P2893" s="229"/>
      <c r="Q2893" s="232"/>
      <c r="R2893" s="232"/>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29"/>
      <c r="I2894" s="231"/>
      <c r="J2894" s="229"/>
      <c r="K2894" s="232"/>
      <c r="L2894" s="229"/>
      <c r="M2894" s="229"/>
      <c r="N2894" s="229"/>
      <c r="O2894" s="229"/>
      <c r="P2894" s="229"/>
      <c r="Q2894" s="232"/>
      <c r="R2894" s="232"/>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29"/>
      <c r="I2895" s="231"/>
      <c r="J2895" s="229"/>
      <c r="K2895" s="232"/>
      <c r="L2895" s="229"/>
      <c r="M2895" s="229"/>
      <c r="N2895" s="229"/>
      <c r="O2895" s="229"/>
      <c r="P2895" s="229"/>
      <c r="Q2895" s="232"/>
      <c r="R2895" s="232"/>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29"/>
      <c r="I2896" s="231"/>
      <c r="J2896" s="229"/>
      <c r="K2896" s="232"/>
      <c r="L2896" s="229"/>
      <c r="M2896" s="229"/>
      <c r="N2896" s="229"/>
      <c r="O2896" s="229"/>
      <c r="P2896" s="229"/>
      <c r="Q2896" s="232"/>
      <c r="R2896" s="232"/>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29"/>
      <c r="I2897" s="231"/>
      <c r="J2897" s="229"/>
      <c r="K2897" s="232"/>
      <c r="L2897" s="229"/>
      <c r="M2897" s="229"/>
      <c r="N2897" s="229"/>
      <c r="O2897" s="229"/>
      <c r="P2897" s="229"/>
      <c r="Q2897" s="232"/>
      <c r="R2897" s="232"/>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29"/>
      <c r="I2898" s="231"/>
      <c r="J2898" s="229"/>
      <c r="K2898" s="232"/>
      <c r="L2898" s="229"/>
      <c r="M2898" s="229"/>
      <c r="N2898" s="229"/>
      <c r="O2898" s="229"/>
      <c r="P2898" s="229"/>
      <c r="Q2898" s="232"/>
      <c r="R2898" s="232"/>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29"/>
      <c r="I2899" s="231"/>
      <c r="J2899" s="229"/>
      <c r="K2899" s="232"/>
      <c r="L2899" s="229"/>
      <c r="M2899" s="229"/>
      <c r="N2899" s="229"/>
      <c r="O2899" s="229"/>
      <c r="P2899" s="229"/>
      <c r="Q2899" s="232"/>
      <c r="R2899" s="232"/>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29"/>
      <c r="I2900" s="231"/>
      <c r="J2900" s="229"/>
      <c r="K2900" s="232"/>
      <c r="L2900" s="229"/>
      <c r="M2900" s="229"/>
      <c r="N2900" s="229"/>
      <c r="O2900" s="229"/>
      <c r="P2900" s="229"/>
      <c r="Q2900" s="232"/>
      <c r="R2900" s="232"/>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29"/>
      <c r="I2901" s="231"/>
      <c r="J2901" s="229"/>
      <c r="K2901" s="232"/>
      <c r="L2901" s="229"/>
      <c r="M2901" s="229"/>
      <c r="N2901" s="229"/>
      <c r="O2901" s="229"/>
      <c r="P2901" s="229"/>
      <c r="Q2901" s="232"/>
      <c r="R2901" s="232"/>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29"/>
      <c r="I2902" s="231"/>
      <c r="J2902" s="229"/>
      <c r="K2902" s="232"/>
      <c r="L2902" s="229"/>
      <c r="M2902" s="229"/>
      <c r="N2902" s="229"/>
      <c r="O2902" s="229"/>
      <c r="P2902" s="229"/>
      <c r="Q2902" s="232"/>
      <c r="R2902" s="232"/>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29"/>
      <c r="I2903" s="231"/>
      <c r="J2903" s="229"/>
      <c r="K2903" s="232"/>
      <c r="L2903" s="229"/>
      <c r="M2903" s="229"/>
      <c r="N2903" s="229"/>
      <c r="O2903" s="229"/>
      <c r="P2903" s="229"/>
      <c r="Q2903" s="232"/>
      <c r="R2903" s="232"/>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29"/>
      <c r="I2904" s="231"/>
      <c r="J2904" s="229"/>
      <c r="K2904" s="232"/>
      <c r="L2904" s="229"/>
      <c r="M2904" s="229"/>
      <c r="N2904" s="229"/>
      <c r="O2904" s="229"/>
      <c r="P2904" s="229"/>
      <c r="Q2904" s="232"/>
      <c r="R2904" s="232"/>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29"/>
      <c r="I2905" s="231"/>
      <c r="J2905" s="229"/>
      <c r="K2905" s="232"/>
      <c r="L2905" s="229"/>
      <c r="M2905" s="229"/>
      <c r="N2905" s="229"/>
      <c r="O2905" s="229"/>
      <c r="P2905" s="229"/>
      <c r="Q2905" s="232"/>
      <c r="R2905" s="232"/>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29"/>
      <c r="I2906" s="231"/>
      <c r="J2906" s="229"/>
      <c r="K2906" s="232"/>
      <c r="L2906" s="229"/>
      <c r="M2906" s="229"/>
      <c r="N2906" s="229"/>
      <c r="O2906" s="229"/>
      <c r="P2906" s="229"/>
      <c r="Q2906" s="232"/>
      <c r="R2906" s="232"/>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29"/>
      <c r="I2907" s="231"/>
      <c r="J2907" s="229"/>
      <c r="K2907" s="232"/>
      <c r="L2907" s="229"/>
      <c r="M2907" s="229"/>
      <c r="N2907" s="229"/>
      <c r="O2907" s="229"/>
      <c r="P2907" s="229"/>
      <c r="Q2907" s="232"/>
      <c r="R2907" s="232"/>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29"/>
      <c r="I2908" s="231"/>
      <c r="J2908" s="229"/>
      <c r="K2908" s="232"/>
      <c r="L2908" s="229"/>
      <c r="M2908" s="229"/>
      <c r="N2908" s="229"/>
      <c r="O2908" s="229"/>
      <c r="P2908" s="229"/>
      <c r="Q2908" s="232"/>
      <c r="R2908" s="232"/>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29"/>
      <c r="I2909" s="231"/>
      <c r="J2909" s="229"/>
      <c r="K2909" s="232"/>
      <c r="L2909" s="229"/>
      <c r="M2909" s="229"/>
      <c r="N2909" s="229"/>
      <c r="O2909" s="229"/>
      <c r="P2909" s="229"/>
      <c r="Q2909" s="232"/>
      <c r="R2909" s="232"/>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29"/>
      <c r="I2910" s="231"/>
      <c r="J2910" s="229"/>
      <c r="K2910" s="232"/>
      <c r="L2910" s="229"/>
      <c r="M2910" s="229"/>
      <c r="N2910" s="229"/>
      <c r="O2910" s="229"/>
      <c r="P2910" s="229"/>
      <c r="Q2910" s="232"/>
      <c r="R2910" s="232"/>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29"/>
      <c r="I2911" s="231"/>
      <c r="J2911" s="229"/>
      <c r="K2911" s="232"/>
      <c r="L2911" s="229"/>
      <c r="M2911" s="229"/>
      <c r="N2911" s="229"/>
      <c r="O2911" s="229"/>
      <c r="P2911" s="229"/>
      <c r="Q2911" s="232"/>
      <c r="R2911" s="232"/>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29"/>
      <c r="I2912" s="231"/>
      <c r="J2912" s="229"/>
      <c r="K2912" s="232"/>
      <c r="L2912" s="229"/>
      <c r="M2912" s="229"/>
      <c r="N2912" s="229"/>
      <c r="O2912" s="229"/>
      <c r="P2912" s="229"/>
      <c r="Q2912" s="232"/>
      <c r="R2912" s="232"/>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29"/>
      <c r="I2913" s="231"/>
      <c r="J2913" s="229"/>
      <c r="K2913" s="232"/>
      <c r="L2913" s="229"/>
      <c r="M2913" s="229"/>
      <c r="N2913" s="229"/>
      <c r="O2913" s="229"/>
      <c r="P2913" s="229"/>
      <c r="Q2913" s="232"/>
      <c r="R2913" s="232"/>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29"/>
      <c r="I2914" s="231"/>
      <c r="J2914" s="229"/>
      <c r="K2914" s="232"/>
      <c r="L2914" s="229"/>
      <c r="M2914" s="229"/>
      <c r="N2914" s="229"/>
      <c r="O2914" s="229"/>
      <c r="P2914" s="229"/>
      <c r="Q2914" s="232"/>
      <c r="R2914" s="232"/>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29"/>
      <c r="I2915" s="231"/>
      <c r="J2915" s="229"/>
      <c r="K2915" s="232"/>
      <c r="L2915" s="229"/>
      <c r="M2915" s="229"/>
      <c r="N2915" s="229"/>
      <c r="O2915" s="229"/>
      <c r="P2915" s="229"/>
      <c r="Q2915" s="232"/>
      <c r="R2915" s="232"/>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29"/>
      <c r="I2916" s="231"/>
      <c r="J2916" s="229"/>
      <c r="K2916" s="232"/>
      <c r="L2916" s="229"/>
      <c r="M2916" s="229"/>
      <c r="N2916" s="229"/>
      <c r="O2916" s="229"/>
      <c r="P2916" s="229"/>
      <c r="Q2916" s="232"/>
      <c r="R2916" s="232"/>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29"/>
      <c r="I2917" s="231"/>
      <c r="J2917" s="229"/>
      <c r="K2917" s="232"/>
      <c r="L2917" s="229"/>
      <c r="M2917" s="229"/>
      <c r="N2917" s="229"/>
      <c r="O2917" s="229"/>
      <c r="P2917" s="229"/>
      <c r="Q2917" s="232"/>
      <c r="R2917" s="232"/>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29"/>
      <c r="I2918" s="231"/>
      <c r="J2918" s="229"/>
      <c r="K2918" s="232"/>
      <c r="L2918" s="229"/>
      <c r="M2918" s="229"/>
      <c r="N2918" s="229"/>
      <c r="O2918" s="229"/>
      <c r="P2918" s="229"/>
      <c r="Q2918" s="232"/>
      <c r="R2918" s="232"/>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29"/>
      <c r="I2919" s="231"/>
      <c r="J2919" s="229"/>
      <c r="K2919" s="232"/>
      <c r="L2919" s="229"/>
      <c r="M2919" s="229"/>
      <c r="N2919" s="229"/>
      <c r="O2919" s="229"/>
      <c r="P2919" s="229"/>
      <c r="Q2919" s="232"/>
      <c r="R2919" s="232"/>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29"/>
      <c r="I2920" s="231"/>
      <c r="J2920" s="229"/>
      <c r="K2920" s="232"/>
      <c r="L2920" s="229"/>
      <c r="M2920" s="229"/>
      <c r="N2920" s="229"/>
      <c r="O2920" s="229"/>
      <c r="P2920" s="229"/>
      <c r="Q2920" s="232"/>
      <c r="R2920" s="232"/>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29"/>
      <c r="I2921" s="231"/>
      <c r="J2921" s="229"/>
      <c r="K2921" s="232"/>
      <c r="L2921" s="229"/>
      <c r="M2921" s="229"/>
      <c r="N2921" s="229"/>
      <c r="O2921" s="229"/>
      <c r="P2921" s="229"/>
      <c r="Q2921" s="232"/>
      <c r="R2921" s="232"/>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29"/>
      <c r="I2922" s="231"/>
      <c r="J2922" s="229"/>
      <c r="K2922" s="232"/>
      <c r="L2922" s="229"/>
      <c r="M2922" s="229"/>
      <c r="N2922" s="229"/>
      <c r="O2922" s="229"/>
      <c r="P2922" s="229"/>
      <c r="Q2922" s="232"/>
      <c r="R2922" s="232"/>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29"/>
      <c r="I2923" s="231"/>
      <c r="J2923" s="229"/>
      <c r="K2923" s="232"/>
      <c r="L2923" s="229"/>
      <c r="M2923" s="229"/>
      <c r="N2923" s="229"/>
      <c r="O2923" s="229"/>
      <c r="P2923" s="229"/>
      <c r="Q2923" s="232"/>
      <c r="R2923" s="232"/>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29"/>
      <c r="I2924" s="231"/>
      <c r="J2924" s="229"/>
      <c r="K2924" s="232"/>
      <c r="L2924" s="229"/>
      <c r="M2924" s="229"/>
      <c r="N2924" s="229"/>
      <c r="O2924" s="229"/>
      <c r="P2924" s="229"/>
      <c r="Q2924" s="232"/>
      <c r="R2924" s="232"/>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29"/>
      <c r="I2925" s="231"/>
      <c r="J2925" s="229"/>
      <c r="K2925" s="232"/>
      <c r="L2925" s="229"/>
      <c r="M2925" s="229"/>
      <c r="N2925" s="229"/>
      <c r="O2925" s="229"/>
      <c r="P2925" s="229"/>
      <c r="Q2925" s="232"/>
      <c r="R2925" s="232"/>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29"/>
      <c r="I2926" s="231"/>
      <c r="J2926" s="229"/>
      <c r="K2926" s="232"/>
      <c r="L2926" s="229"/>
      <c r="M2926" s="229"/>
      <c r="N2926" s="229"/>
      <c r="O2926" s="229"/>
      <c r="P2926" s="229"/>
      <c r="Q2926" s="232"/>
      <c r="R2926" s="232"/>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29"/>
      <c r="I2927" s="231"/>
      <c r="J2927" s="229"/>
      <c r="K2927" s="232"/>
      <c r="L2927" s="229"/>
      <c r="M2927" s="229"/>
      <c r="N2927" s="229"/>
      <c r="O2927" s="229"/>
      <c r="P2927" s="229"/>
      <c r="Q2927" s="232"/>
      <c r="R2927" s="232"/>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29"/>
      <c r="I2928" s="231"/>
      <c r="J2928" s="229"/>
      <c r="K2928" s="232"/>
      <c r="L2928" s="229"/>
      <c r="M2928" s="229"/>
      <c r="N2928" s="229"/>
      <c r="O2928" s="229"/>
      <c r="P2928" s="229"/>
      <c r="Q2928" s="232"/>
      <c r="R2928" s="232"/>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29"/>
      <c r="I2929" s="231"/>
      <c r="J2929" s="229"/>
      <c r="K2929" s="232"/>
      <c r="L2929" s="229"/>
      <c r="M2929" s="229"/>
      <c r="N2929" s="229"/>
      <c r="O2929" s="229"/>
      <c r="P2929" s="229"/>
      <c r="Q2929" s="232"/>
      <c r="R2929" s="232"/>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29"/>
      <c r="I2930" s="231"/>
      <c r="J2930" s="229"/>
      <c r="K2930" s="232"/>
      <c r="L2930" s="229"/>
      <c r="M2930" s="229"/>
      <c r="N2930" s="229"/>
      <c r="O2930" s="229"/>
      <c r="P2930" s="229"/>
      <c r="Q2930" s="232"/>
      <c r="R2930" s="232"/>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29"/>
      <c r="I2931" s="231"/>
      <c r="J2931" s="229"/>
      <c r="K2931" s="232"/>
      <c r="L2931" s="229"/>
      <c r="M2931" s="229"/>
      <c r="N2931" s="229"/>
      <c r="O2931" s="229"/>
      <c r="P2931" s="229"/>
      <c r="Q2931" s="232"/>
      <c r="R2931" s="232"/>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29"/>
      <c r="I2932" s="231"/>
      <c r="J2932" s="229"/>
      <c r="K2932" s="232"/>
      <c r="L2932" s="229"/>
      <c r="M2932" s="229"/>
      <c r="N2932" s="229"/>
      <c r="O2932" s="229"/>
      <c r="P2932" s="229"/>
      <c r="Q2932" s="232"/>
      <c r="R2932" s="232"/>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29"/>
      <c r="I2933" s="231"/>
      <c r="J2933" s="229"/>
      <c r="K2933" s="232"/>
      <c r="L2933" s="229"/>
      <c r="M2933" s="229"/>
      <c r="N2933" s="229"/>
      <c r="O2933" s="229"/>
      <c r="P2933" s="229"/>
      <c r="Q2933" s="232"/>
      <c r="R2933" s="232"/>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29"/>
      <c r="I2934" s="231"/>
      <c r="J2934" s="229"/>
      <c r="K2934" s="232"/>
      <c r="L2934" s="229"/>
      <c r="M2934" s="229"/>
      <c r="N2934" s="229"/>
      <c r="O2934" s="229"/>
      <c r="P2934" s="229"/>
      <c r="Q2934" s="232"/>
      <c r="R2934" s="232"/>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29"/>
      <c r="I2935" s="231"/>
      <c r="J2935" s="229"/>
      <c r="K2935" s="232"/>
      <c r="L2935" s="229"/>
      <c r="M2935" s="229"/>
      <c r="N2935" s="229"/>
      <c r="O2935" s="229"/>
      <c r="P2935" s="229"/>
      <c r="Q2935" s="232"/>
      <c r="R2935" s="232"/>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29"/>
      <c r="I2936" s="231"/>
      <c r="J2936" s="229"/>
      <c r="K2936" s="232"/>
      <c r="L2936" s="229"/>
      <c r="M2936" s="229"/>
      <c r="N2936" s="229"/>
      <c r="O2936" s="229"/>
      <c r="P2936" s="229"/>
      <c r="Q2936" s="232"/>
      <c r="R2936" s="232"/>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29"/>
      <c r="I2937" s="231"/>
      <c r="J2937" s="229"/>
      <c r="K2937" s="232"/>
      <c r="L2937" s="229"/>
      <c r="M2937" s="229"/>
      <c r="N2937" s="229"/>
      <c r="O2937" s="229"/>
      <c r="P2937" s="229"/>
      <c r="Q2937" s="232"/>
      <c r="R2937" s="232"/>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29"/>
      <c r="I2938" s="231"/>
      <c r="J2938" s="229"/>
      <c r="K2938" s="232"/>
      <c r="L2938" s="229"/>
      <c r="M2938" s="229"/>
      <c r="N2938" s="229"/>
      <c r="O2938" s="229"/>
      <c r="P2938" s="229"/>
      <c r="Q2938" s="232"/>
      <c r="R2938" s="232"/>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29"/>
      <c r="I2939" s="231"/>
      <c r="J2939" s="229"/>
      <c r="K2939" s="232"/>
      <c r="L2939" s="229"/>
      <c r="M2939" s="229"/>
      <c r="N2939" s="229"/>
      <c r="O2939" s="229"/>
      <c r="P2939" s="229"/>
      <c r="Q2939" s="232"/>
      <c r="R2939" s="232"/>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29"/>
      <c r="I2940" s="231"/>
      <c r="J2940" s="229"/>
      <c r="K2940" s="232"/>
      <c r="L2940" s="229"/>
      <c r="M2940" s="229"/>
      <c r="N2940" s="229"/>
      <c r="O2940" s="229"/>
      <c r="P2940" s="229"/>
      <c r="Q2940" s="232"/>
      <c r="R2940" s="232"/>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29"/>
      <c r="I2941" s="231"/>
      <c r="J2941" s="229"/>
      <c r="K2941" s="232"/>
      <c r="L2941" s="229"/>
      <c r="M2941" s="229"/>
      <c r="N2941" s="229"/>
      <c r="O2941" s="229"/>
      <c r="P2941" s="229"/>
      <c r="Q2941" s="232"/>
      <c r="R2941" s="232"/>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29"/>
      <c r="I2942" s="231"/>
      <c r="J2942" s="229"/>
      <c r="K2942" s="232"/>
      <c r="L2942" s="229"/>
      <c r="M2942" s="229"/>
      <c r="N2942" s="229"/>
      <c r="O2942" s="229"/>
      <c r="P2942" s="229"/>
      <c r="Q2942" s="232"/>
      <c r="R2942" s="232"/>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29"/>
      <c r="I2943" s="231"/>
      <c r="J2943" s="229"/>
      <c r="K2943" s="232"/>
      <c r="L2943" s="229"/>
      <c r="M2943" s="229"/>
      <c r="N2943" s="229"/>
      <c r="O2943" s="229"/>
      <c r="P2943" s="229"/>
      <c r="Q2943" s="232"/>
      <c r="R2943" s="232"/>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29"/>
      <c r="I2944" s="231"/>
      <c r="J2944" s="229"/>
      <c r="K2944" s="232"/>
      <c r="L2944" s="229"/>
      <c r="M2944" s="229"/>
      <c r="N2944" s="229"/>
      <c r="O2944" s="229"/>
      <c r="P2944" s="229"/>
      <c r="Q2944" s="232"/>
      <c r="R2944" s="232"/>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29"/>
      <c r="I2945" s="231"/>
      <c r="J2945" s="229"/>
      <c r="K2945" s="232"/>
      <c r="L2945" s="229"/>
      <c r="M2945" s="229"/>
      <c r="N2945" s="229"/>
      <c r="O2945" s="229"/>
      <c r="P2945" s="229"/>
      <c r="Q2945" s="232"/>
      <c r="R2945" s="232"/>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29"/>
      <c r="I2946" s="231"/>
      <c r="J2946" s="229"/>
      <c r="K2946" s="232"/>
      <c r="L2946" s="229"/>
      <c r="M2946" s="229"/>
      <c r="N2946" s="229"/>
      <c r="O2946" s="229"/>
      <c r="P2946" s="229"/>
      <c r="Q2946" s="232"/>
      <c r="R2946" s="232"/>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29"/>
      <c r="I2947" s="231"/>
      <c r="J2947" s="229"/>
      <c r="K2947" s="232"/>
      <c r="L2947" s="229"/>
      <c r="M2947" s="229"/>
      <c r="N2947" s="229"/>
      <c r="O2947" s="229"/>
      <c r="P2947" s="229"/>
      <c r="Q2947" s="232"/>
      <c r="R2947" s="232"/>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29"/>
      <c r="I2948" s="231"/>
      <c r="J2948" s="229"/>
      <c r="K2948" s="232"/>
      <c r="L2948" s="229"/>
      <c r="M2948" s="229"/>
      <c r="N2948" s="229"/>
      <c r="O2948" s="229"/>
      <c r="P2948" s="229"/>
      <c r="Q2948" s="232"/>
      <c r="R2948" s="232"/>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29"/>
      <c r="I2949" s="231"/>
      <c r="J2949" s="229"/>
      <c r="K2949" s="232"/>
      <c r="L2949" s="229"/>
      <c r="M2949" s="229"/>
      <c r="N2949" s="229"/>
      <c r="O2949" s="229"/>
      <c r="P2949" s="229"/>
      <c r="Q2949" s="232"/>
      <c r="R2949" s="232"/>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29"/>
      <c r="I2950" s="231"/>
      <c r="J2950" s="229"/>
      <c r="K2950" s="232"/>
      <c r="L2950" s="229"/>
      <c r="M2950" s="229"/>
      <c r="N2950" s="229"/>
      <c r="O2950" s="229"/>
      <c r="P2950" s="229"/>
      <c r="Q2950" s="232"/>
      <c r="R2950" s="232"/>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29"/>
      <c r="I2951" s="231"/>
      <c r="J2951" s="229"/>
      <c r="K2951" s="232"/>
      <c r="L2951" s="229"/>
      <c r="M2951" s="229"/>
      <c r="N2951" s="229"/>
      <c r="O2951" s="229"/>
      <c r="P2951" s="229"/>
      <c r="Q2951" s="232"/>
      <c r="R2951" s="232"/>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29"/>
      <c r="I2952" s="231"/>
      <c r="J2952" s="229"/>
      <c r="K2952" s="232"/>
      <c r="L2952" s="229"/>
      <c r="M2952" s="229"/>
      <c r="N2952" s="229"/>
      <c r="O2952" s="229"/>
      <c r="P2952" s="229"/>
      <c r="Q2952" s="232"/>
      <c r="R2952" s="232"/>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29"/>
      <c r="I2953" s="231"/>
      <c r="J2953" s="229"/>
      <c r="K2953" s="232"/>
      <c r="L2953" s="229"/>
      <c r="M2953" s="229"/>
      <c r="N2953" s="229"/>
      <c r="O2953" s="229"/>
      <c r="P2953" s="229"/>
      <c r="Q2953" s="232"/>
      <c r="R2953" s="232"/>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29"/>
      <c r="I2954" s="231"/>
      <c r="J2954" s="229"/>
      <c r="K2954" s="232"/>
      <c r="L2954" s="229"/>
      <c r="M2954" s="229"/>
      <c r="N2954" s="229"/>
      <c r="O2954" s="229"/>
      <c r="P2954" s="229"/>
      <c r="Q2954" s="232"/>
      <c r="R2954" s="232"/>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29"/>
      <c r="I2955" s="231"/>
      <c r="J2955" s="229"/>
      <c r="K2955" s="232"/>
      <c r="L2955" s="229"/>
      <c r="M2955" s="229"/>
      <c r="N2955" s="229"/>
      <c r="O2955" s="229"/>
      <c r="P2955" s="229"/>
      <c r="Q2955" s="232"/>
      <c r="R2955" s="232"/>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29"/>
      <c r="I2956" s="231"/>
      <c r="J2956" s="229"/>
      <c r="K2956" s="232"/>
      <c r="L2956" s="229"/>
      <c r="M2956" s="229"/>
      <c r="N2956" s="229"/>
      <c r="O2956" s="229"/>
      <c r="P2956" s="229"/>
      <c r="Q2956" s="232"/>
      <c r="R2956" s="232"/>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29"/>
      <c r="I2957" s="231"/>
      <c r="J2957" s="229"/>
      <c r="K2957" s="232"/>
      <c r="L2957" s="229"/>
      <c r="M2957" s="229"/>
      <c r="N2957" s="229"/>
      <c r="O2957" s="229"/>
      <c r="P2957" s="229"/>
      <c r="Q2957" s="232"/>
      <c r="R2957" s="232"/>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29"/>
      <c r="I2958" s="231"/>
      <c r="J2958" s="229"/>
      <c r="K2958" s="232"/>
      <c r="L2958" s="229"/>
      <c r="M2958" s="229"/>
      <c r="N2958" s="229"/>
      <c r="O2958" s="229"/>
      <c r="P2958" s="229"/>
      <c r="Q2958" s="232"/>
      <c r="R2958" s="232"/>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29"/>
      <c r="I2959" s="231"/>
      <c r="J2959" s="229"/>
      <c r="K2959" s="232"/>
      <c r="L2959" s="229"/>
      <c r="M2959" s="229"/>
      <c r="N2959" s="229"/>
      <c r="O2959" s="229"/>
      <c r="P2959" s="229"/>
      <c r="Q2959" s="232"/>
      <c r="R2959" s="232"/>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29"/>
      <c r="I2960" s="231"/>
      <c r="J2960" s="229"/>
      <c r="K2960" s="232"/>
      <c r="L2960" s="229"/>
      <c r="M2960" s="229"/>
      <c r="N2960" s="229"/>
      <c r="O2960" s="229"/>
      <c r="P2960" s="229"/>
      <c r="Q2960" s="232"/>
      <c r="R2960" s="232"/>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29"/>
      <c r="I2961" s="231"/>
      <c r="J2961" s="229"/>
      <c r="K2961" s="232"/>
      <c r="L2961" s="229"/>
      <c r="M2961" s="229"/>
      <c r="N2961" s="229"/>
      <c r="O2961" s="229"/>
      <c r="P2961" s="229"/>
      <c r="Q2961" s="232"/>
      <c r="R2961" s="232"/>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29"/>
      <c r="I2962" s="231"/>
      <c r="J2962" s="229"/>
      <c r="K2962" s="232"/>
      <c r="L2962" s="229"/>
      <c r="M2962" s="229"/>
      <c r="N2962" s="229"/>
      <c r="O2962" s="229"/>
      <c r="P2962" s="229"/>
      <c r="Q2962" s="232"/>
      <c r="R2962" s="232"/>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29"/>
      <c r="I2963" s="231"/>
      <c r="J2963" s="229"/>
      <c r="K2963" s="232"/>
      <c r="L2963" s="229"/>
      <c r="M2963" s="229"/>
      <c r="N2963" s="229"/>
      <c r="O2963" s="229"/>
      <c r="P2963" s="229"/>
      <c r="Q2963" s="232"/>
      <c r="R2963" s="232"/>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29"/>
      <c r="I2964" s="231"/>
      <c r="J2964" s="229"/>
      <c r="K2964" s="232"/>
      <c r="L2964" s="229"/>
      <c r="M2964" s="229"/>
      <c r="N2964" s="229"/>
      <c r="O2964" s="229"/>
      <c r="P2964" s="229"/>
      <c r="Q2964" s="232"/>
      <c r="R2964" s="232"/>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29"/>
      <c r="I2965" s="231"/>
      <c r="J2965" s="229"/>
      <c r="K2965" s="232"/>
      <c r="L2965" s="229"/>
      <c r="M2965" s="229"/>
      <c r="N2965" s="229"/>
      <c r="O2965" s="229"/>
      <c r="P2965" s="229"/>
      <c r="Q2965" s="232"/>
      <c r="R2965" s="232"/>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29"/>
      <c r="I2966" s="231"/>
      <c r="J2966" s="229"/>
      <c r="K2966" s="232"/>
      <c r="L2966" s="229"/>
      <c r="M2966" s="229"/>
      <c r="N2966" s="229"/>
      <c r="O2966" s="229"/>
      <c r="P2966" s="229"/>
      <c r="Q2966" s="232"/>
      <c r="R2966" s="232"/>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29"/>
      <c r="I2967" s="231"/>
      <c r="J2967" s="229"/>
      <c r="K2967" s="232"/>
      <c r="L2967" s="229"/>
      <c r="M2967" s="229"/>
      <c r="N2967" s="229"/>
      <c r="O2967" s="229"/>
      <c r="P2967" s="229"/>
      <c r="Q2967" s="232"/>
      <c r="R2967" s="232"/>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29"/>
      <c r="I2968" s="231"/>
      <c r="J2968" s="229"/>
      <c r="K2968" s="232"/>
      <c r="L2968" s="229"/>
      <c r="M2968" s="229"/>
      <c r="N2968" s="229"/>
      <c r="O2968" s="229"/>
      <c r="P2968" s="229"/>
      <c r="Q2968" s="232"/>
      <c r="R2968" s="232"/>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29"/>
      <c r="I2969" s="231"/>
      <c r="J2969" s="229"/>
      <c r="K2969" s="232"/>
      <c r="L2969" s="229"/>
      <c r="M2969" s="229"/>
      <c r="N2969" s="229"/>
      <c r="O2969" s="229"/>
      <c r="P2969" s="229"/>
      <c r="Q2969" s="232"/>
      <c r="R2969" s="232"/>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29"/>
      <c r="I2970" s="231"/>
      <c r="J2970" s="229"/>
      <c r="K2970" s="232"/>
      <c r="L2970" s="229"/>
      <c r="M2970" s="229"/>
      <c r="N2970" s="229"/>
      <c r="O2970" s="229"/>
      <c r="P2970" s="229"/>
      <c r="Q2970" s="232"/>
      <c r="R2970" s="232"/>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29"/>
      <c r="I2971" s="231"/>
      <c r="J2971" s="229"/>
      <c r="K2971" s="232"/>
      <c r="L2971" s="229"/>
      <c r="M2971" s="229"/>
      <c r="N2971" s="229"/>
      <c r="O2971" s="229"/>
      <c r="P2971" s="229"/>
      <c r="Q2971" s="232"/>
      <c r="R2971" s="232"/>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29"/>
      <c r="I2972" s="231"/>
      <c r="J2972" s="229"/>
      <c r="K2972" s="232"/>
      <c r="L2972" s="229"/>
      <c r="M2972" s="229"/>
      <c r="N2972" s="229"/>
      <c r="O2972" s="229"/>
      <c r="P2972" s="229"/>
      <c r="Q2972" s="232"/>
      <c r="R2972" s="232"/>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29"/>
      <c r="I2973" s="231"/>
      <c r="J2973" s="229"/>
      <c r="K2973" s="232"/>
      <c r="L2973" s="229"/>
      <c r="M2973" s="229"/>
      <c r="N2973" s="229"/>
      <c r="O2973" s="229"/>
      <c r="P2973" s="229"/>
      <c r="Q2973" s="232"/>
      <c r="R2973" s="232"/>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29"/>
      <c r="I2974" s="231"/>
      <c r="J2974" s="229"/>
      <c r="K2974" s="232"/>
      <c r="L2974" s="229"/>
      <c r="M2974" s="229"/>
      <c r="N2974" s="229"/>
      <c r="O2974" s="229"/>
      <c r="P2974" s="229"/>
      <c r="Q2974" s="232"/>
      <c r="R2974" s="232"/>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29"/>
      <c r="I2975" s="231"/>
      <c r="J2975" s="229"/>
      <c r="K2975" s="232"/>
      <c r="L2975" s="229"/>
      <c r="M2975" s="229"/>
      <c r="N2975" s="229"/>
      <c r="O2975" s="229"/>
      <c r="P2975" s="229"/>
      <c r="Q2975" s="232"/>
      <c r="R2975" s="232"/>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29"/>
      <c r="I2976" s="231"/>
      <c r="J2976" s="229"/>
      <c r="K2976" s="232"/>
      <c r="L2976" s="229"/>
      <c r="M2976" s="229"/>
      <c r="N2976" s="229"/>
      <c r="O2976" s="229"/>
      <c r="P2976" s="229"/>
      <c r="Q2976" s="232"/>
      <c r="R2976" s="232"/>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29"/>
      <c r="I2977" s="231"/>
      <c r="J2977" s="229"/>
      <c r="K2977" s="232"/>
      <c r="L2977" s="229"/>
      <c r="M2977" s="229"/>
      <c r="N2977" s="229"/>
      <c r="O2977" s="229"/>
      <c r="P2977" s="229"/>
      <c r="Q2977" s="232"/>
      <c r="R2977" s="232"/>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29"/>
      <c r="I2978" s="231"/>
      <c r="J2978" s="229"/>
      <c r="K2978" s="232"/>
      <c r="L2978" s="229"/>
      <c r="M2978" s="229"/>
      <c r="N2978" s="229"/>
      <c r="O2978" s="229"/>
      <c r="P2978" s="229"/>
      <c r="Q2978" s="232"/>
      <c r="R2978" s="232"/>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29"/>
      <c r="I2979" s="231"/>
      <c r="J2979" s="229"/>
      <c r="K2979" s="232"/>
      <c r="L2979" s="229"/>
      <c r="M2979" s="229"/>
      <c r="N2979" s="229"/>
      <c r="O2979" s="229"/>
      <c r="P2979" s="229"/>
      <c r="Q2979" s="232"/>
      <c r="R2979" s="232"/>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29"/>
      <c r="I2980" s="231"/>
      <c r="J2980" s="229"/>
      <c r="K2980" s="232"/>
      <c r="L2980" s="229"/>
      <c r="M2980" s="229"/>
      <c r="N2980" s="229"/>
      <c r="O2980" s="229"/>
      <c r="P2980" s="229"/>
      <c r="Q2980" s="232"/>
      <c r="R2980" s="232"/>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29"/>
      <c r="I2981" s="231"/>
      <c r="J2981" s="229"/>
      <c r="K2981" s="232"/>
      <c r="L2981" s="229"/>
      <c r="M2981" s="229"/>
      <c r="N2981" s="229"/>
      <c r="O2981" s="229"/>
      <c r="P2981" s="229"/>
      <c r="Q2981" s="232"/>
      <c r="R2981" s="232"/>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29"/>
      <c r="I2982" s="231"/>
      <c r="J2982" s="229"/>
      <c r="K2982" s="232"/>
      <c r="L2982" s="229"/>
      <c r="M2982" s="229"/>
      <c r="N2982" s="229"/>
      <c r="O2982" s="229"/>
      <c r="P2982" s="229"/>
      <c r="Q2982" s="232"/>
      <c r="R2982" s="232"/>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29"/>
      <c r="I2983" s="231"/>
      <c r="J2983" s="229"/>
      <c r="K2983" s="232"/>
      <c r="L2983" s="229"/>
      <c r="M2983" s="229"/>
      <c r="N2983" s="229"/>
      <c r="O2983" s="229"/>
      <c r="P2983" s="229"/>
      <c r="Q2983" s="232"/>
      <c r="R2983" s="232"/>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29"/>
      <c r="I2984" s="231"/>
      <c r="J2984" s="229"/>
      <c r="K2984" s="232"/>
      <c r="L2984" s="229"/>
      <c r="M2984" s="229"/>
      <c r="N2984" s="229"/>
      <c r="O2984" s="229"/>
      <c r="P2984" s="229"/>
      <c r="Q2984" s="232"/>
      <c r="R2984" s="232"/>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29"/>
      <c r="I2985" s="231"/>
      <c r="J2985" s="229"/>
      <c r="K2985" s="232"/>
      <c r="L2985" s="229"/>
      <c r="M2985" s="229"/>
      <c r="N2985" s="229"/>
      <c r="O2985" s="229"/>
      <c r="P2985" s="229"/>
      <c r="Q2985" s="232"/>
      <c r="R2985" s="232"/>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29"/>
      <c r="I2986" s="231"/>
      <c r="J2986" s="229"/>
      <c r="K2986" s="232"/>
      <c r="L2986" s="229"/>
      <c r="M2986" s="229"/>
      <c r="N2986" s="229"/>
      <c r="O2986" s="229"/>
      <c r="P2986" s="229"/>
      <c r="Q2986" s="232"/>
      <c r="R2986" s="232"/>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29"/>
      <c r="I2987" s="231"/>
      <c r="J2987" s="229"/>
      <c r="K2987" s="232"/>
      <c r="L2987" s="229"/>
      <c r="M2987" s="229"/>
      <c r="N2987" s="229"/>
      <c r="O2987" s="229"/>
      <c r="P2987" s="229"/>
      <c r="Q2987" s="232"/>
      <c r="R2987" s="232"/>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29"/>
      <c r="I2988" s="231"/>
      <c r="J2988" s="229"/>
      <c r="K2988" s="232"/>
      <c r="L2988" s="229"/>
      <c r="M2988" s="229"/>
      <c r="N2988" s="229"/>
      <c r="O2988" s="229"/>
      <c r="P2988" s="229"/>
      <c r="Q2988" s="232"/>
      <c r="R2988" s="232"/>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29"/>
      <c r="I2989" s="231"/>
      <c r="J2989" s="229"/>
      <c r="K2989" s="232"/>
      <c r="L2989" s="229"/>
      <c r="M2989" s="229"/>
      <c r="N2989" s="229"/>
      <c r="O2989" s="229"/>
      <c r="P2989" s="229"/>
      <c r="Q2989" s="232"/>
      <c r="R2989" s="232"/>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29"/>
      <c r="I2990" s="231"/>
      <c r="J2990" s="229"/>
      <c r="K2990" s="232"/>
      <c r="L2990" s="229"/>
      <c r="M2990" s="229"/>
      <c r="N2990" s="229"/>
      <c r="O2990" s="229"/>
      <c r="P2990" s="229"/>
      <c r="Q2990" s="232"/>
      <c r="R2990" s="232"/>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29"/>
      <c r="I2991" s="231"/>
      <c r="J2991" s="229"/>
      <c r="K2991" s="232"/>
      <c r="L2991" s="229"/>
      <c r="M2991" s="229"/>
      <c r="N2991" s="229"/>
      <c r="O2991" s="229"/>
      <c r="P2991" s="229"/>
      <c r="Q2991" s="232"/>
      <c r="R2991" s="232"/>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29"/>
      <c r="I2992" s="231"/>
      <c r="J2992" s="229"/>
      <c r="K2992" s="232"/>
      <c r="L2992" s="229"/>
      <c r="M2992" s="229"/>
      <c r="N2992" s="229"/>
      <c r="O2992" s="229"/>
      <c r="P2992" s="229"/>
      <c r="Q2992" s="232"/>
      <c r="R2992" s="232"/>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29"/>
      <c r="I2993" s="231"/>
      <c r="J2993" s="229"/>
      <c r="K2993" s="232"/>
      <c r="L2993" s="229"/>
      <c r="M2993" s="229"/>
      <c r="N2993" s="229"/>
      <c r="O2993" s="229"/>
      <c r="P2993" s="229"/>
      <c r="Q2993" s="232"/>
      <c r="R2993" s="232"/>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29"/>
      <c r="I2994" s="231"/>
      <c r="J2994" s="229"/>
      <c r="K2994" s="232"/>
      <c r="L2994" s="229"/>
      <c r="M2994" s="229"/>
      <c r="N2994" s="229"/>
      <c r="O2994" s="229"/>
      <c r="P2994" s="229"/>
      <c r="Q2994" s="232"/>
      <c r="R2994" s="232"/>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29"/>
      <c r="I2995" s="231"/>
      <c r="J2995" s="229"/>
      <c r="K2995" s="232"/>
      <c r="L2995" s="229"/>
      <c r="M2995" s="229"/>
      <c r="N2995" s="229"/>
      <c r="O2995" s="229"/>
      <c r="P2995" s="229"/>
      <c r="Q2995" s="232"/>
      <c r="R2995" s="232"/>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29"/>
      <c r="I2996" s="231"/>
      <c r="J2996" s="229"/>
      <c r="K2996" s="232"/>
      <c r="L2996" s="229"/>
      <c r="M2996" s="229"/>
      <c r="N2996" s="229"/>
      <c r="O2996" s="229"/>
      <c r="P2996" s="229"/>
      <c r="Q2996" s="232"/>
      <c r="R2996" s="232"/>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29"/>
      <c r="I2997" s="231"/>
      <c r="J2997" s="229"/>
      <c r="K2997" s="232"/>
      <c r="L2997" s="229"/>
      <c r="M2997" s="229"/>
      <c r="N2997" s="229"/>
      <c r="O2997" s="229"/>
      <c r="P2997" s="229"/>
      <c r="Q2997" s="232"/>
      <c r="R2997" s="232"/>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29"/>
      <c r="I2998" s="231"/>
      <c r="J2998" s="229"/>
      <c r="K2998" s="232"/>
      <c r="L2998" s="229"/>
      <c r="M2998" s="229"/>
      <c r="N2998" s="229"/>
      <c r="O2998" s="229"/>
      <c r="P2998" s="229"/>
      <c r="Q2998" s="232"/>
      <c r="R2998" s="232"/>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29"/>
      <c r="I2999" s="231"/>
      <c r="J2999" s="229"/>
      <c r="K2999" s="232"/>
      <c r="L2999" s="229"/>
      <c r="M2999" s="229"/>
      <c r="N2999" s="229"/>
      <c r="O2999" s="229"/>
      <c r="P2999" s="229"/>
      <c r="Q2999" s="232"/>
      <c r="R2999" s="232"/>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29"/>
      <c r="I3000" s="231"/>
      <c r="J3000" s="229"/>
      <c r="K3000" s="232"/>
      <c r="L3000" s="229"/>
      <c r="M3000" s="229"/>
      <c r="N3000" s="229"/>
      <c r="O3000" s="229"/>
      <c r="P3000" s="229"/>
      <c r="Q3000" s="232"/>
      <c r="R3000" s="232"/>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29"/>
      <c r="I3001" s="231"/>
      <c r="J3001" s="229"/>
      <c r="K3001" s="232"/>
      <c r="L3001" s="229"/>
      <c r="M3001" s="229"/>
      <c r="N3001" s="229"/>
      <c r="O3001" s="229"/>
      <c r="P3001" s="229"/>
      <c r="Q3001" s="232"/>
      <c r="R3001" s="232"/>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29"/>
      <c r="I3002" s="231"/>
      <c r="J3002" s="229"/>
      <c r="K3002" s="232"/>
      <c r="L3002" s="229"/>
      <c r="M3002" s="229"/>
      <c r="N3002" s="229"/>
      <c r="O3002" s="229"/>
      <c r="P3002" s="229"/>
      <c r="Q3002" s="232"/>
      <c r="R3002" s="232"/>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29"/>
      <c r="I3003" s="231"/>
      <c r="J3003" s="229"/>
      <c r="K3003" s="232"/>
      <c r="L3003" s="229"/>
      <c r="M3003" s="229"/>
      <c r="N3003" s="229"/>
      <c r="O3003" s="229"/>
      <c r="P3003" s="229"/>
      <c r="Q3003" s="232"/>
      <c r="R3003" s="232"/>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29"/>
      <c r="I3004" s="231"/>
      <c r="J3004" s="229"/>
      <c r="K3004" s="232"/>
      <c r="L3004" s="229"/>
      <c r="M3004" s="229"/>
      <c r="N3004" s="229"/>
      <c r="O3004" s="229"/>
      <c r="P3004" s="229"/>
      <c r="Q3004" s="232"/>
      <c r="R3004" s="232"/>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29"/>
      <c r="I3005" s="231"/>
      <c r="J3005" s="229"/>
      <c r="K3005" s="232"/>
      <c r="L3005" s="229"/>
      <c r="M3005" s="229"/>
      <c r="N3005" s="229"/>
      <c r="O3005" s="229"/>
      <c r="P3005" s="229"/>
      <c r="Q3005" s="232"/>
      <c r="R3005" s="232"/>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29"/>
      <c r="I3006" s="231"/>
      <c r="J3006" s="229"/>
      <c r="K3006" s="232"/>
      <c r="L3006" s="229"/>
      <c r="M3006" s="229"/>
      <c r="N3006" s="229"/>
      <c r="O3006" s="229"/>
      <c r="P3006" s="229"/>
      <c r="Q3006" s="232"/>
      <c r="R3006" s="232"/>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29"/>
      <c r="I3007" s="231"/>
      <c r="J3007" s="229"/>
      <c r="K3007" s="232"/>
      <c r="L3007" s="229"/>
      <c r="M3007" s="229"/>
      <c r="N3007" s="229"/>
      <c r="O3007" s="229"/>
      <c r="P3007" s="229"/>
      <c r="Q3007" s="232"/>
      <c r="R3007" s="232"/>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29"/>
      <c r="I3008" s="231"/>
      <c r="J3008" s="229"/>
      <c r="K3008" s="232"/>
      <c r="L3008" s="229"/>
      <c r="M3008" s="229"/>
      <c r="N3008" s="229"/>
      <c r="O3008" s="229"/>
      <c r="P3008" s="229"/>
      <c r="Q3008" s="232"/>
      <c r="R3008" s="232"/>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29"/>
      <c r="I3009" s="231"/>
      <c r="J3009" s="229"/>
      <c r="K3009" s="232"/>
      <c r="L3009" s="229"/>
      <c r="M3009" s="229"/>
      <c r="N3009" s="229"/>
      <c r="O3009" s="229"/>
      <c r="P3009" s="229"/>
      <c r="Q3009" s="232"/>
      <c r="R3009" s="232"/>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29"/>
      <c r="I3010" s="231"/>
      <c r="J3010" s="229"/>
      <c r="K3010" s="232"/>
      <c r="L3010" s="229"/>
      <c r="M3010" s="229"/>
      <c r="N3010" s="229"/>
      <c r="O3010" s="229"/>
      <c r="P3010" s="229"/>
      <c r="Q3010" s="232"/>
      <c r="R3010" s="232"/>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29"/>
      <c r="I3011" s="231"/>
      <c r="J3011" s="229"/>
      <c r="K3011" s="232"/>
      <c r="L3011" s="229"/>
      <c r="M3011" s="229"/>
      <c r="N3011" s="229"/>
      <c r="O3011" s="229"/>
      <c r="P3011" s="229"/>
      <c r="Q3011" s="232"/>
      <c r="R3011" s="232"/>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29"/>
      <c r="I3012" s="231"/>
      <c r="J3012" s="229"/>
      <c r="K3012" s="232"/>
      <c r="L3012" s="229"/>
      <c r="M3012" s="229"/>
      <c r="N3012" s="229"/>
      <c r="O3012" s="229"/>
      <c r="P3012" s="229"/>
      <c r="Q3012" s="232"/>
      <c r="R3012" s="232"/>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29"/>
      <c r="I3013" s="231"/>
      <c r="J3013" s="229"/>
      <c r="K3013" s="232"/>
      <c r="L3013" s="229"/>
      <c r="M3013" s="229"/>
      <c r="N3013" s="229"/>
      <c r="O3013" s="229"/>
      <c r="P3013" s="229"/>
      <c r="Q3013" s="232"/>
      <c r="R3013" s="232"/>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29"/>
      <c r="I3014" s="231"/>
      <c r="J3014" s="229"/>
      <c r="K3014" s="232"/>
      <c r="L3014" s="229"/>
      <c r="M3014" s="229"/>
      <c r="N3014" s="229"/>
      <c r="O3014" s="229"/>
      <c r="P3014" s="229"/>
      <c r="Q3014" s="232"/>
      <c r="R3014" s="232"/>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29"/>
      <c r="I3015" s="231"/>
      <c r="J3015" s="229"/>
      <c r="K3015" s="232"/>
      <c r="L3015" s="229"/>
      <c r="M3015" s="229"/>
      <c r="N3015" s="229"/>
      <c r="O3015" s="229"/>
      <c r="P3015" s="229"/>
      <c r="Q3015" s="232"/>
      <c r="R3015" s="232"/>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29"/>
      <c r="I3016" s="231"/>
      <c r="J3016" s="229"/>
      <c r="K3016" s="232"/>
      <c r="L3016" s="229"/>
      <c r="M3016" s="229"/>
      <c r="N3016" s="229"/>
      <c r="O3016" s="229"/>
      <c r="P3016" s="229"/>
      <c r="Q3016" s="232"/>
      <c r="R3016" s="232"/>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29"/>
      <c r="I3017" s="231"/>
      <c r="J3017" s="229"/>
      <c r="K3017" s="232"/>
      <c r="L3017" s="229"/>
      <c r="M3017" s="229"/>
      <c r="N3017" s="229"/>
      <c r="O3017" s="229"/>
      <c r="P3017" s="229"/>
      <c r="Q3017" s="232"/>
      <c r="R3017" s="232"/>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29"/>
      <c r="I3018" s="231"/>
      <c r="J3018" s="229"/>
      <c r="K3018" s="232"/>
      <c r="L3018" s="229"/>
      <c r="M3018" s="229"/>
      <c r="N3018" s="229"/>
      <c r="O3018" s="229"/>
      <c r="P3018" s="229"/>
      <c r="Q3018" s="232"/>
      <c r="R3018" s="232"/>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29"/>
      <c r="I3019" s="231"/>
      <c r="J3019" s="229"/>
      <c r="K3019" s="232"/>
      <c r="L3019" s="229"/>
      <c r="M3019" s="229"/>
      <c r="N3019" s="229"/>
      <c r="O3019" s="229"/>
      <c r="P3019" s="229"/>
      <c r="Q3019" s="232"/>
      <c r="R3019" s="232"/>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29"/>
      <c r="I3020" s="231"/>
      <c r="J3020" s="229"/>
      <c r="K3020" s="232"/>
      <c r="L3020" s="229"/>
      <c r="M3020" s="229"/>
      <c r="N3020" s="229"/>
      <c r="O3020" s="229"/>
      <c r="P3020" s="229"/>
      <c r="Q3020" s="232"/>
      <c r="R3020" s="232"/>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29"/>
      <c r="I3021" s="231"/>
      <c r="J3021" s="229"/>
      <c r="K3021" s="232"/>
      <c r="L3021" s="229"/>
      <c r="M3021" s="229"/>
      <c r="N3021" s="229"/>
      <c r="O3021" s="229"/>
      <c r="P3021" s="229"/>
      <c r="Q3021" s="232"/>
      <c r="R3021" s="232"/>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29"/>
      <c r="I3022" s="231"/>
      <c r="J3022" s="229"/>
      <c r="K3022" s="232"/>
      <c r="L3022" s="229"/>
      <c r="M3022" s="229"/>
      <c r="N3022" s="229"/>
      <c r="O3022" s="229"/>
      <c r="P3022" s="229"/>
      <c r="Q3022" s="232"/>
      <c r="R3022" s="232"/>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29"/>
      <c r="I3023" s="231"/>
      <c r="J3023" s="229"/>
      <c r="K3023" s="232"/>
      <c r="L3023" s="229"/>
      <c r="M3023" s="229"/>
      <c r="N3023" s="229"/>
      <c r="O3023" s="229"/>
      <c r="P3023" s="229"/>
      <c r="Q3023" s="232"/>
      <c r="R3023" s="232"/>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29"/>
      <c r="I3024" s="231"/>
      <c r="J3024" s="229"/>
      <c r="K3024" s="232"/>
      <c r="L3024" s="229"/>
      <c r="M3024" s="229"/>
      <c r="N3024" s="229"/>
      <c r="O3024" s="229"/>
      <c r="P3024" s="229"/>
      <c r="Q3024" s="232"/>
      <c r="R3024" s="232"/>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29"/>
      <c r="I3025" s="231"/>
      <c r="J3025" s="229"/>
      <c r="K3025" s="232"/>
      <c r="L3025" s="229"/>
      <c r="M3025" s="229"/>
      <c r="N3025" s="229"/>
      <c r="O3025" s="229"/>
      <c r="P3025" s="229"/>
      <c r="Q3025" s="232"/>
      <c r="R3025" s="232"/>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29"/>
      <c r="I3026" s="231"/>
      <c r="J3026" s="229"/>
      <c r="K3026" s="232"/>
      <c r="L3026" s="229"/>
      <c r="M3026" s="229"/>
      <c r="N3026" s="229"/>
      <c r="O3026" s="229"/>
      <c r="P3026" s="229"/>
      <c r="Q3026" s="232"/>
      <c r="R3026" s="232"/>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29"/>
      <c r="I3027" s="231"/>
      <c r="J3027" s="229"/>
      <c r="K3027" s="232"/>
      <c r="L3027" s="229"/>
      <c r="M3027" s="229"/>
      <c r="N3027" s="229"/>
      <c r="O3027" s="229"/>
      <c r="P3027" s="229"/>
      <c r="Q3027" s="232"/>
      <c r="R3027" s="232"/>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29"/>
      <c r="I3028" s="231"/>
      <c r="J3028" s="229"/>
      <c r="K3028" s="232"/>
      <c r="L3028" s="229"/>
      <c r="M3028" s="229"/>
      <c r="N3028" s="229"/>
      <c r="O3028" s="229"/>
      <c r="P3028" s="229"/>
      <c r="Q3028" s="232"/>
      <c r="R3028" s="232"/>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29"/>
      <c r="I3029" s="231"/>
      <c r="J3029" s="229"/>
      <c r="K3029" s="232"/>
      <c r="L3029" s="229"/>
      <c r="M3029" s="229"/>
      <c r="N3029" s="229"/>
      <c r="O3029" s="229"/>
      <c r="P3029" s="229"/>
      <c r="Q3029" s="232"/>
      <c r="R3029" s="232"/>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29"/>
      <c r="I3030" s="231"/>
      <c r="J3030" s="229"/>
      <c r="K3030" s="232"/>
      <c r="L3030" s="229"/>
      <c r="M3030" s="229"/>
      <c r="N3030" s="229"/>
      <c r="O3030" s="229"/>
      <c r="P3030" s="229"/>
      <c r="Q3030" s="232"/>
      <c r="R3030" s="232"/>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29"/>
      <c r="I3031" s="231"/>
      <c r="J3031" s="229"/>
      <c r="K3031" s="232"/>
      <c r="L3031" s="229"/>
      <c r="M3031" s="229"/>
      <c r="N3031" s="229"/>
      <c r="O3031" s="229"/>
      <c r="P3031" s="229"/>
      <c r="Q3031" s="232"/>
      <c r="R3031" s="232"/>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29"/>
      <c r="I3032" s="231"/>
      <c r="J3032" s="229"/>
      <c r="K3032" s="232"/>
      <c r="L3032" s="229"/>
      <c r="M3032" s="229"/>
      <c r="N3032" s="229"/>
      <c r="O3032" s="229"/>
      <c r="P3032" s="229"/>
      <c r="Q3032" s="232"/>
      <c r="R3032" s="232"/>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29"/>
      <c r="I3033" s="231"/>
      <c r="J3033" s="229"/>
      <c r="K3033" s="232"/>
      <c r="L3033" s="229"/>
      <c r="M3033" s="229"/>
      <c r="N3033" s="229"/>
      <c r="O3033" s="229"/>
      <c r="P3033" s="229"/>
      <c r="Q3033" s="232"/>
      <c r="R3033" s="232"/>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29"/>
      <c r="I3034" s="231"/>
      <c r="J3034" s="229"/>
      <c r="K3034" s="232"/>
      <c r="L3034" s="229"/>
      <c r="M3034" s="229"/>
      <c r="N3034" s="229"/>
      <c r="O3034" s="229"/>
      <c r="P3034" s="229"/>
      <c r="Q3034" s="232"/>
      <c r="R3034" s="232"/>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29"/>
      <c r="I3035" s="231"/>
      <c r="J3035" s="229"/>
      <c r="K3035" s="232"/>
      <c r="L3035" s="229"/>
      <c r="M3035" s="229"/>
      <c r="N3035" s="229"/>
      <c r="O3035" s="229"/>
      <c r="P3035" s="229"/>
      <c r="Q3035" s="232"/>
      <c r="R3035" s="232"/>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29"/>
      <c r="I3036" s="231"/>
      <c r="J3036" s="229"/>
      <c r="K3036" s="232"/>
      <c r="L3036" s="229"/>
      <c r="M3036" s="229"/>
      <c r="N3036" s="229"/>
      <c r="O3036" s="229"/>
      <c r="P3036" s="229"/>
      <c r="Q3036" s="232"/>
      <c r="R3036" s="232"/>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29"/>
      <c r="I3037" s="231"/>
      <c r="J3037" s="229"/>
      <c r="K3037" s="232"/>
      <c r="L3037" s="229"/>
      <c r="M3037" s="229"/>
      <c r="N3037" s="229"/>
      <c r="O3037" s="229"/>
      <c r="P3037" s="229"/>
      <c r="Q3037" s="232"/>
      <c r="R3037" s="232"/>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29"/>
      <c r="I3038" s="231"/>
      <c r="J3038" s="229"/>
      <c r="K3038" s="232"/>
      <c r="L3038" s="229"/>
      <c r="M3038" s="229"/>
      <c r="N3038" s="229"/>
      <c r="O3038" s="229"/>
      <c r="P3038" s="229"/>
      <c r="Q3038" s="232"/>
      <c r="R3038" s="232"/>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29"/>
      <c r="I3039" s="231"/>
      <c r="J3039" s="229"/>
      <c r="K3039" s="232"/>
      <c r="L3039" s="229"/>
      <c r="M3039" s="229"/>
      <c r="N3039" s="229"/>
      <c r="O3039" s="229"/>
      <c r="P3039" s="229"/>
      <c r="Q3039" s="232"/>
      <c r="R3039" s="232"/>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29"/>
      <c r="I3040" s="231"/>
      <c r="J3040" s="229"/>
      <c r="K3040" s="232"/>
      <c r="L3040" s="229"/>
      <c r="M3040" s="229"/>
      <c r="N3040" s="229"/>
      <c r="O3040" s="229"/>
      <c r="P3040" s="229"/>
      <c r="Q3040" s="232"/>
      <c r="R3040" s="232"/>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29"/>
      <c r="I3041" s="231"/>
      <c r="J3041" s="229"/>
      <c r="K3041" s="232"/>
      <c r="L3041" s="229"/>
      <c r="M3041" s="229"/>
      <c r="N3041" s="229"/>
      <c r="O3041" s="229"/>
      <c r="P3041" s="229"/>
      <c r="Q3041" s="232"/>
      <c r="R3041" s="232"/>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29"/>
      <c r="I3042" s="231"/>
      <c r="J3042" s="229"/>
      <c r="K3042" s="232"/>
      <c r="L3042" s="229"/>
      <c r="M3042" s="229"/>
      <c r="N3042" s="229"/>
      <c r="O3042" s="229"/>
      <c r="P3042" s="229"/>
      <c r="Q3042" s="232"/>
      <c r="R3042" s="232"/>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29"/>
      <c r="I3043" s="231"/>
      <c r="J3043" s="229"/>
      <c r="K3043" s="232"/>
      <c r="L3043" s="229"/>
      <c r="M3043" s="229"/>
      <c r="N3043" s="229"/>
      <c r="O3043" s="229"/>
      <c r="P3043" s="229"/>
      <c r="Q3043" s="232"/>
      <c r="R3043" s="232"/>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29"/>
      <c r="I3044" s="231"/>
      <c r="J3044" s="229"/>
      <c r="K3044" s="232"/>
      <c r="L3044" s="229"/>
      <c r="M3044" s="229"/>
      <c r="N3044" s="229"/>
      <c r="O3044" s="229"/>
      <c r="P3044" s="229"/>
      <c r="Q3044" s="232"/>
      <c r="R3044" s="232"/>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29"/>
      <c r="I3045" s="231"/>
      <c r="J3045" s="229"/>
      <c r="K3045" s="232"/>
      <c r="L3045" s="229"/>
      <c r="M3045" s="229"/>
      <c r="N3045" s="229"/>
      <c r="O3045" s="229"/>
      <c r="P3045" s="229"/>
      <c r="Q3045" s="232"/>
      <c r="R3045" s="232"/>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29"/>
      <c r="I3046" s="231"/>
      <c r="J3046" s="229"/>
      <c r="K3046" s="232"/>
      <c r="L3046" s="229"/>
      <c r="M3046" s="229"/>
      <c r="N3046" s="229"/>
      <c r="O3046" s="229"/>
      <c r="P3046" s="229"/>
      <c r="Q3046" s="232"/>
      <c r="R3046" s="232"/>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29"/>
      <c r="I3047" s="231"/>
      <c r="J3047" s="229"/>
      <c r="K3047" s="232"/>
      <c r="L3047" s="229"/>
      <c r="M3047" s="229"/>
      <c r="N3047" s="229"/>
      <c r="O3047" s="229"/>
      <c r="P3047" s="229"/>
      <c r="Q3047" s="232"/>
      <c r="R3047" s="232"/>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29"/>
      <c r="I3048" s="231"/>
      <c r="J3048" s="229"/>
      <c r="K3048" s="232"/>
      <c r="L3048" s="229"/>
      <c r="M3048" s="229"/>
      <c r="N3048" s="229"/>
      <c r="O3048" s="229"/>
      <c r="P3048" s="229"/>
      <c r="Q3048" s="232"/>
      <c r="R3048" s="232"/>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29"/>
      <c r="I3049" s="231"/>
      <c r="J3049" s="229"/>
      <c r="K3049" s="232"/>
      <c r="L3049" s="229"/>
      <c r="M3049" s="229"/>
      <c r="N3049" s="229"/>
      <c r="O3049" s="229"/>
      <c r="P3049" s="229"/>
      <c r="Q3049" s="232"/>
      <c r="R3049" s="232"/>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29"/>
      <c r="I3050" s="231"/>
      <c r="J3050" s="229"/>
      <c r="K3050" s="232"/>
      <c r="L3050" s="229"/>
      <c r="M3050" s="229"/>
      <c r="N3050" s="229"/>
      <c r="O3050" s="229"/>
      <c r="P3050" s="229"/>
      <c r="Q3050" s="232"/>
      <c r="R3050" s="232"/>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29"/>
      <c r="I3051" s="231"/>
      <c r="J3051" s="229"/>
      <c r="K3051" s="232"/>
      <c r="L3051" s="229"/>
      <c r="M3051" s="229"/>
      <c r="N3051" s="229"/>
      <c r="O3051" s="229"/>
      <c r="P3051" s="229"/>
      <c r="Q3051" s="232"/>
      <c r="R3051" s="232"/>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29"/>
      <c r="I3052" s="231"/>
      <c r="J3052" s="229"/>
      <c r="K3052" s="232"/>
      <c r="L3052" s="229"/>
      <c r="M3052" s="229"/>
      <c r="N3052" s="229"/>
      <c r="O3052" s="229"/>
      <c r="P3052" s="229"/>
      <c r="Q3052" s="232"/>
      <c r="R3052" s="232"/>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29"/>
      <c r="I3053" s="231"/>
      <c r="J3053" s="229"/>
      <c r="K3053" s="232"/>
      <c r="L3053" s="229"/>
      <c r="M3053" s="229"/>
      <c r="N3053" s="229"/>
      <c r="O3053" s="229"/>
      <c r="P3053" s="229"/>
      <c r="Q3053" s="232"/>
      <c r="R3053" s="232"/>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29"/>
      <c r="I3054" s="231"/>
      <c r="J3054" s="229"/>
      <c r="K3054" s="232"/>
      <c r="L3054" s="229"/>
      <c r="M3054" s="229"/>
      <c r="N3054" s="229"/>
      <c r="O3054" s="229"/>
      <c r="P3054" s="229"/>
      <c r="Q3054" s="232"/>
      <c r="R3054" s="232"/>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29"/>
      <c r="I3055" s="231"/>
      <c r="J3055" s="229"/>
      <c r="K3055" s="232"/>
      <c r="L3055" s="229"/>
      <c r="M3055" s="229"/>
      <c r="N3055" s="229"/>
      <c r="O3055" s="229"/>
      <c r="P3055" s="229"/>
      <c r="Q3055" s="232"/>
      <c r="R3055" s="232"/>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29"/>
      <c r="I3056" s="231"/>
      <c r="J3056" s="229"/>
      <c r="K3056" s="232"/>
      <c r="L3056" s="229"/>
      <c r="M3056" s="229"/>
      <c r="N3056" s="229"/>
      <c r="O3056" s="229"/>
      <c r="P3056" s="229"/>
      <c r="Q3056" s="232"/>
      <c r="R3056" s="232"/>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29"/>
      <c r="I3057" s="231"/>
      <c r="J3057" s="229"/>
      <c r="K3057" s="232"/>
      <c r="L3057" s="229"/>
      <c r="M3057" s="229"/>
      <c r="N3057" s="229"/>
      <c r="O3057" s="229"/>
      <c r="P3057" s="229"/>
      <c r="Q3057" s="232"/>
      <c r="R3057" s="232"/>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29"/>
      <c r="I3058" s="231"/>
      <c r="J3058" s="229"/>
      <c r="K3058" s="232"/>
      <c r="L3058" s="229"/>
      <c r="M3058" s="229"/>
      <c r="N3058" s="229"/>
      <c r="O3058" s="229"/>
      <c r="P3058" s="229"/>
      <c r="Q3058" s="232"/>
      <c r="R3058" s="232"/>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29"/>
      <c r="I3059" s="231"/>
      <c r="J3059" s="229"/>
      <c r="K3059" s="232"/>
      <c r="L3059" s="229"/>
      <c r="M3059" s="229"/>
      <c r="N3059" s="229"/>
      <c r="O3059" s="229"/>
      <c r="P3059" s="229"/>
      <c r="Q3059" s="232"/>
      <c r="R3059" s="232"/>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29"/>
      <c r="I3060" s="231"/>
      <c r="J3060" s="229"/>
      <c r="K3060" s="232"/>
      <c r="L3060" s="229"/>
      <c r="M3060" s="229"/>
      <c r="N3060" s="229"/>
      <c r="O3060" s="229"/>
      <c r="P3060" s="229"/>
      <c r="Q3060" s="232"/>
      <c r="R3060" s="232"/>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29"/>
      <c r="I3061" s="231"/>
      <c r="J3061" s="229"/>
      <c r="K3061" s="232"/>
      <c r="L3061" s="229"/>
      <c r="M3061" s="229"/>
      <c r="N3061" s="229"/>
      <c r="O3061" s="229"/>
      <c r="P3061" s="229"/>
      <c r="Q3061" s="232"/>
      <c r="R3061" s="232"/>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29"/>
      <c r="I3062" s="231"/>
      <c r="J3062" s="229"/>
      <c r="K3062" s="232"/>
      <c r="L3062" s="229"/>
      <c r="M3062" s="229"/>
      <c r="N3062" s="229"/>
      <c r="O3062" s="229"/>
      <c r="P3062" s="229"/>
      <c r="Q3062" s="232"/>
      <c r="R3062" s="232"/>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29"/>
      <c r="I3063" s="231"/>
      <c r="J3063" s="229"/>
      <c r="K3063" s="232"/>
      <c r="L3063" s="229"/>
      <c r="M3063" s="229"/>
      <c r="N3063" s="229"/>
      <c r="O3063" s="229"/>
      <c r="P3063" s="229"/>
      <c r="Q3063" s="232"/>
      <c r="R3063" s="232"/>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29"/>
      <c r="I3064" s="231"/>
      <c r="J3064" s="229"/>
      <c r="K3064" s="232"/>
      <c r="L3064" s="229"/>
      <c r="M3064" s="229"/>
      <c r="N3064" s="229"/>
      <c r="O3064" s="229"/>
      <c r="P3064" s="229"/>
      <c r="Q3064" s="232"/>
      <c r="R3064" s="232"/>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29"/>
      <c r="I3065" s="231"/>
      <c r="J3065" s="229"/>
      <c r="K3065" s="232"/>
      <c r="L3065" s="229"/>
      <c r="M3065" s="229"/>
      <c r="N3065" s="229"/>
      <c r="O3065" s="229"/>
      <c r="P3065" s="229"/>
      <c r="Q3065" s="232"/>
      <c r="R3065" s="232"/>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29"/>
      <c r="I3066" s="231"/>
      <c r="J3066" s="229"/>
      <c r="K3066" s="232"/>
      <c r="L3066" s="229"/>
      <c r="M3066" s="229"/>
      <c r="N3066" s="229"/>
      <c r="O3066" s="229"/>
      <c r="P3066" s="229"/>
      <c r="Q3066" s="232"/>
      <c r="R3066" s="232"/>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29"/>
      <c r="I3067" s="231"/>
      <c r="J3067" s="229"/>
      <c r="K3067" s="232"/>
      <c r="L3067" s="229"/>
      <c r="M3067" s="229"/>
      <c r="N3067" s="229"/>
      <c r="O3067" s="229"/>
      <c r="P3067" s="229"/>
      <c r="Q3067" s="232"/>
      <c r="R3067" s="232"/>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29"/>
      <c r="I3068" s="231"/>
      <c r="J3068" s="229"/>
      <c r="K3068" s="232"/>
      <c r="L3068" s="229"/>
      <c r="M3068" s="229"/>
      <c r="N3068" s="229"/>
      <c r="O3068" s="229"/>
      <c r="P3068" s="229"/>
      <c r="Q3068" s="232"/>
      <c r="R3068" s="232"/>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29"/>
      <c r="I3069" s="231"/>
      <c r="J3069" s="229"/>
      <c r="K3069" s="232"/>
      <c r="L3069" s="229"/>
      <c r="M3069" s="229"/>
      <c r="N3069" s="229"/>
      <c r="O3069" s="229"/>
      <c r="P3069" s="229"/>
      <c r="Q3069" s="232"/>
      <c r="R3069" s="232"/>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29"/>
      <c r="I3070" s="231"/>
      <c r="J3070" s="229"/>
      <c r="K3070" s="232"/>
      <c r="L3070" s="229"/>
      <c r="M3070" s="229"/>
      <c r="N3070" s="229"/>
      <c r="O3070" s="229"/>
      <c r="P3070" s="229"/>
      <c r="Q3070" s="232"/>
      <c r="R3070" s="232"/>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29"/>
      <c r="I3071" s="231"/>
      <c r="J3071" s="229"/>
      <c r="K3071" s="232"/>
      <c r="L3071" s="229"/>
      <c r="M3071" s="229"/>
      <c r="N3071" s="229"/>
      <c r="O3071" s="229"/>
      <c r="P3071" s="229"/>
      <c r="Q3071" s="232"/>
      <c r="R3071" s="232"/>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29"/>
      <c r="I3072" s="231"/>
      <c r="J3072" s="229"/>
      <c r="K3072" s="232"/>
      <c r="L3072" s="229"/>
      <c r="M3072" s="229"/>
      <c r="N3072" s="229"/>
      <c r="O3072" s="229"/>
      <c r="P3072" s="229"/>
      <c r="Q3072" s="232"/>
      <c r="R3072" s="232"/>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29"/>
      <c r="I3073" s="231"/>
      <c r="J3073" s="229"/>
      <c r="K3073" s="232"/>
      <c r="L3073" s="229"/>
      <c r="M3073" s="229"/>
      <c r="N3073" s="229"/>
      <c r="O3073" s="229"/>
      <c r="P3073" s="229"/>
      <c r="Q3073" s="232"/>
      <c r="R3073" s="232"/>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29"/>
      <c r="I3074" s="231"/>
      <c r="J3074" s="229"/>
      <c r="K3074" s="232"/>
      <c r="L3074" s="229"/>
      <c r="M3074" s="229"/>
      <c r="N3074" s="229"/>
      <c r="O3074" s="229"/>
      <c r="P3074" s="229"/>
      <c r="Q3074" s="232"/>
      <c r="R3074" s="232"/>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29"/>
      <c r="I3075" s="231"/>
      <c r="J3075" s="229"/>
      <c r="K3075" s="232"/>
      <c r="L3075" s="229"/>
      <c r="M3075" s="229"/>
      <c r="N3075" s="229"/>
      <c r="O3075" s="229"/>
      <c r="P3075" s="229"/>
      <c r="Q3075" s="232"/>
      <c r="R3075" s="232"/>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29"/>
      <c r="I3076" s="231"/>
      <c r="J3076" s="229"/>
      <c r="K3076" s="232"/>
      <c r="L3076" s="229"/>
      <c r="M3076" s="229"/>
      <c r="N3076" s="229"/>
      <c r="O3076" s="229"/>
      <c r="P3076" s="229"/>
      <c r="Q3076" s="232"/>
      <c r="R3076" s="232"/>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29"/>
      <c r="I3077" s="231"/>
      <c r="J3077" s="229"/>
      <c r="K3077" s="232"/>
      <c r="L3077" s="229"/>
      <c r="M3077" s="229"/>
      <c r="N3077" s="229"/>
      <c r="O3077" s="229"/>
      <c r="P3077" s="229"/>
      <c r="Q3077" s="232"/>
      <c r="R3077" s="232"/>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29"/>
      <c r="I3078" s="231"/>
      <c r="J3078" s="229"/>
      <c r="K3078" s="232"/>
      <c r="L3078" s="229"/>
      <c r="M3078" s="229"/>
      <c r="N3078" s="229"/>
      <c r="O3078" s="229"/>
      <c r="P3078" s="229"/>
      <c r="Q3078" s="232"/>
      <c r="R3078" s="232"/>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29"/>
      <c r="I3079" s="231"/>
      <c r="J3079" s="229"/>
      <c r="K3079" s="232"/>
      <c r="L3079" s="229"/>
      <c r="M3079" s="229"/>
      <c r="N3079" s="229"/>
      <c r="O3079" s="229"/>
      <c r="P3079" s="229"/>
      <c r="Q3079" s="232"/>
      <c r="R3079" s="232"/>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29"/>
      <c r="I3080" s="231"/>
      <c r="J3080" s="229"/>
      <c r="K3080" s="232"/>
      <c r="L3080" s="229"/>
      <c r="M3080" s="229"/>
      <c r="N3080" s="229"/>
      <c r="O3080" s="229"/>
      <c r="P3080" s="229"/>
      <c r="Q3080" s="232"/>
      <c r="R3080" s="232"/>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29"/>
      <c r="I3081" s="231"/>
      <c r="J3081" s="229"/>
      <c r="K3081" s="232"/>
      <c r="L3081" s="229"/>
      <c r="M3081" s="229"/>
      <c r="N3081" s="229"/>
      <c r="O3081" s="229"/>
      <c r="P3081" s="229"/>
      <c r="Q3081" s="232"/>
      <c r="R3081" s="232"/>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29"/>
      <c r="I3082" s="231"/>
      <c r="J3082" s="229"/>
      <c r="K3082" s="232"/>
      <c r="L3082" s="229"/>
      <c r="M3082" s="229"/>
      <c r="N3082" s="229"/>
      <c r="O3082" s="229"/>
      <c r="P3082" s="229"/>
      <c r="Q3082" s="232"/>
      <c r="R3082" s="232"/>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29"/>
      <c r="I3083" s="231"/>
      <c r="J3083" s="229"/>
      <c r="K3083" s="232"/>
      <c r="L3083" s="229"/>
      <c r="M3083" s="229"/>
      <c r="N3083" s="229"/>
      <c r="O3083" s="229"/>
      <c r="P3083" s="229"/>
      <c r="Q3083" s="232"/>
      <c r="R3083" s="232"/>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29"/>
      <c r="I3084" s="231"/>
      <c r="J3084" s="229"/>
      <c r="K3084" s="232"/>
      <c r="L3084" s="229"/>
      <c r="M3084" s="229"/>
      <c r="N3084" s="229"/>
      <c r="O3084" s="229"/>
      <c r="P3084" s="229"/>
      <c r="Q3084" s="232"/>
      <c r="R3084" s="232"/>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29"/>
      <c r="I3085" s="231"/>
      <c r="J3085" s="229"/>
      <c r="K3085" s="232"/>
      <c r="L3085" s="229"/>
      <c r="M3085" s="229"/>
      <c r="N3085" s="229"/>
      <c r="O3085" s="229"/>
      <c r="P3085" s="229"/>
      <c r="Q3085" s="232"/>
      <c r="R3085" s="232"/>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29"/>
      <c r="I3086" s="231"/>
      <c r="J3086" s="229"/>
      <c r="K3086" s="232"/>
      <c r="L3086" s="229"/>
      <c r="M3086" s="229"/>
      <c r="N3086" s="229"/>
      <c r="O3086" s="229"/>
      <c r="P3086" s="229"/>
      <c r="Q3086" s="232"/>
      <c r="R3086" s="232"/>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29"/>
      <c r="I3087" s="231"/>
      <c r="J3087" s="229"/>
      <c r="K3087" s="232"/>
      <c r="L3087" s="229"/>
      <c r="M3087" s="229"/>
      <c r="N3087" s="229"/>
      <c r="O3087" s="229"/>
      <c r="P3087" s="229"/>
      <c r="Q3087" s="232"/>
      <c r="R3087" s="232"/>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29"/>
      <c r="I3088" s="231"/>
      <c r="J3088" s="229"/>
      <c r="K3088" s="232"/>
      <c r="L3088" s="229"/>
      <c r="M3088" s="229"/>
      <c r="N3088" s="229"/>
      <c r="O3088" s="229"/>
      <c r="P3088" s="229"/>
      <c r="Q3088" s="232"/>
      <c r="R3088" s="232"/>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29"/>
      <c r="I3089" s="231"/>
      <c r="J3089" s="229"/>
      <c r="K3089" s="232"/>
      <c r="L3089" s="229"/>
      <c r="M3089" s="229"/>
      <c r="N3089" s="229"/>
      <c r="O3089" s="229"/>
      <c r="P3089" s="229"/>
      <c r="Q3089" s="232"/>
      <c r="R3089" s="232"/>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29"/>
      <c r="I3090" s="231"/>
      <c r="J3090" s="229"/>
      <c r="K3090" s="232"/>
      <c r="L3090" s="229"/>
      <c r="M3090" s="229"/>
      <c r="N3090" s="229"/>
      <c r="O3090" s="229"/>
      <c r="P3090" s="229"/>
      <c r="Q3090" s="232"/>
      <c r="R3090" s="232"/>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29"/>
      <c r="I3091" s="231"/>
      <c r="J3091" s="229"/>
      <c r="K3091" s="232"/>
      <c r="L3091" s="229"/>
      <c r="M3091" s="229"/>
      <c r="N3091" s="229"/>
      <c r="O3091" s="229"/>
      <c r="P3091" s="229"/>
      <c r="Q3091" s="232"/>
      <c r="R3091" s="232"/>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29"/>
      <c r="I3092" s="231"/>
      <c r="J3092" s="229"/>
      <c r="K3092" s="232"/>
      <c r="L3092" s="229"/>
      <c r="M3092" s="229"/>
      <c r="N3092" s="229"/>
      <c r="O3092" s="229"/>
      <c r="P3092" s="229"/>
      <c r="Q3092" s="232"/>
      <c r="R3092" s="232"/>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29"/>
      <c r="I3093" s="231"/>
      <c r="J3093" s="229"/>
      <c r="K3093" s="232"/>
      <c r="L3093" s="229"/>
      <c r="M3093" s="229"/>
      <c r="N3093" s="229"/>
      <c r="O3093" s="229"/>
      <c r="P3093" s="229"/>
      <c r="Q3093" s="232"/>
      <c r="R3093" s="232"/>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29"/>
      <c r="I3094" s="231"/>
      <c r="J3094" s="229"/>
      <c r="K3094" s="232"/>
      <c r="L3094" s="229"/>
      <c r="M3094" s="229"/>
      <c r="N3094" s="229"/>
      <c r="O3094" s="229"/>
      <c r="P3094" s="229"/>
      <c r="Q3094" s="232"/>
      <c r="R3094" s="232"/>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29"/>
      <c r="I3095" s="231"/>
      <c r="J3095" s="229"/>
      <c r="K3095" s="232"/>
      <c r="L3095" s="229"/>
      <c r="M3095" s="229"/>
      <c r="N3095" s="229"/>
      <c r="O3095" s="229"/>
      <c r="P3095" s="229"/>
      <c r="Q3095" s="232"/>
      <c r="R3095" s="232"/>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29"/>
      <c r="I3096" s="231"/>
      <c r="J3096" s="229"/>
      <c r="K3096" s="232"/>
      <c r="L3096" s="229"/>
      <c r="M3096" s="229"/>
      <c r="N3096" s="229"/>
      <c r="O3096" s="229"/>
      <c r="P3096" s="229"/>
      <c r="Q3096" s="232"/>
      <c r="R3096" s="232"/>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29"/>
      <c r="I3097" s="231"/>
      <c r="J3097" s="229"/>
      <c r="K3097" s="232"/>
      <c r="L3097" s="229"/>
      <c r="M3097" s="229"/>
      <c r="N3097" s="229"/>
      <c r="O3097" s="229"/>
      <c r="P3097" s="229"/>
      <c r="Q3097" s="232"/>
      <c r="R3097" s="232"/>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29"/>
      <c r="I3098" s="231"/>
      <c r="J3098" s="229"/>
      <c r="K3098" s="232"/>
      <c r="L3098" s="229"/>
      <c r="M3098" s="229"/>
      <c r="N3098" s="229"/>
      <c r="O3098" s="229"/>
      <c r="P3098" s="229"/>
      <c r="Q3098" s="232"/>
      <c r="R3098" s="232"/>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29"/>
      <c r="I3099" s="231"/>
      <c r="J3099" s="229"/>
      <c r="K3099" s="232"/>
      <c r="L3099" s="229"/>
      <c r="M3099" s="229"/>
      <c r="N3099" s="229"/>
      <c r="O3099" s="229"/>
      <c r="P3099" s="229"/>
      <c r="Q3099" s="232"/>
      <c r="R3099" s="232"/>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29"/>
      <c r="I3100" s="231"/>
      <c r="J3100" s="229"/>
      <c r="K3100" s="232"/>
      <c r="L3100" s="229"/>
      <c r="M3100" s="229"/>
      <c r="N3100" s="229"/>
      <c r="O3100" s="229"/>
      <c r="P3100" s="229"/>
      <c r="Q3100" s="232"/>
      <c r="R3100" s="232"/>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29"/>
      <c r="I3101" s="231"/>
      <c r="J3101" s="229"/>
      <c r="K3101" s="232"/>
      <c r="L3101" s="229"/>
      <c r="M3101" s="229"/>
      <c r="N3101" s="229"/>
      <c r="O3101" s="229"/>
      <c r="P3101" s="229"/>
      <c r="Q3101" s="232"/>
      <c r="R3101" s="232"/>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29"/>
      <c r="I3102" s="231"/>
      <c r="J3102" s="229"/>
      <c r="K3102" s="232"/>
      <c r="L3102" s="229"/>
      <c r="M3102" s="229"/>
      <c r="N3102" s="229"/>
      <c r="O3102" s="229"/>
      <c r="P3102" s="229"/>
      <c r="Q3102" s="232"/>
      <c r="R3102" s="232"/>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29"/>
      <c r="I3103" s="231"/>
      <c r="J3103" s="229"/>
      <c r="K3103" s="232"/>
      <c r="L3103" s="229"/>
      <c r="M3103" s="229"/>
      <c r="N3103" s="229"/>
      <c r="O3103" s="229"/>
      <c r="P3103" s="229"/>
      <c r="Q3103" s="232"/>
      <c r="R3103" s="232"/>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29"/>
      <c r="I3104" s="231"/>
      <c r="J3104" s="229"/>
      <c r="K3104" s="232"/>
      <c r="L3104" s="229"/>
      <c r="M3104" s="229"/>
      <c r="N3104" s="229"/>
      <c r="O3104" s="229"/>
      <c r="P3104" s="229"/>
      <c r="Q3104" s="232"/>
      <c r="R3104" s="232"/>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29"/>
      <c r="I3105" s="231"/>
      <c r="J3105" s="229"/>
      <c r="K3105" s="232"/>
      <c r="L3105" s="229"/>
      <c r="M3105" s="229"/>
      <c r="N3105" s="229"/>
      <c r="O3105" s="229"/>
      <c r="P3105" s="229"/>
      <c r="Q3105" s="232"/>
      <c r="R3105" s="232"/>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29"/>
      <c r="I3106" s="231"/>
      <c r="J3106" s="229"/>
      <c r="K3106" s="232"/>
      <c r="L3106" s="229"/>
      <c r="M3106" s="229"/>
      <c r="N3106" s="229"/>
      <c r="O3106" s="229"/>
      <c r="P3106" s="229"/>
      <c r="Q3106" s="232"/>
      <c r="R3106" s="232"/>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29"/>
      <c r="I3107" s="231"/>
      <c r="J3107" s="229"/>
      <c r="K3107" s="232"/>
      <c r="L3107" s="229"/>
      <c r="M3107" s="229"/>
      <c r="N3107" s="229"/>
      <c r="O3107" s="229"/>
      <c r="P3107" s="229"/>
      <c r="Q3107" s="232"/>
      <c r="R3107" s="232"/>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29"/>
      <c r="I3108" s="231"/>
      <c r="J3108" s="229"/>
      <c r="K3108" s="232"/>
      <c r="L3108" s="229"/>
      <c r="M3108" s="229"/>
      <c r="N3108" s="229"/>
      <c r="O3108" s="229"/>
      <c r="P3108" s="229"/>
      <c r="Q3108" s="232"/>
      <c r="R3108" s="232"/>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29"/>
      <c r="I3109" s="231"/>
      <c r="J3109" s="229"/>
      <c r="K3109" s="232"/>
      <c r="L3109" s="229"/>
      <c r="M3109" s="229"/>
      <c r="N3109" s="229"/>
      <c r="O3109" s="229"/>
      <c r="P3109" s="229"/>
      <c r="Q3109" s="232"/>
      <c r="R3109" s="232"/>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29"/>
      <c r="I3110" s="231"/>
      <c r="J3110" s="229"/>
      <c r="K3110" s="232"/>
      <c r="L3110" s="229"/>
      <c r="M3110" s="229"/>
      <c r="N3110" s="229"/>
      <c r="O3110" s="229"/>
      <c r="P3110" s="229"/>
      <c r="Q3110" s="232"/>
      <c r="R3110" s="232"/>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29"/>
      <c r="I3111" s="231"/>
      <c r="J3111" s="229"/>
      <c r="K3111" s="232"/>
      <c r="L3111" s="229"/>
      <c r="M3111" s="229"/>
      <c r="N3111" s="229"/>
      <c r="O3111" s="229"/>
      <c r="P3111" s="229"/>
      <c r="Q3111" s="232"/>
      <c r="R3111" s="232"/>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29"/>
      <c r="I3112" s="231"/>
      <c r="J3112" s="229"/>
      <c r="K3112" s="232"/>
      <c r="L3112" s="229"/>
      <c r="M3112" s="229"/>
      <c r="N3112" s="229"/>
      <c r="O3112" s="229"/>
      <c r="P3112" s="229"/>
      <c r="Q3112" s="232"/>
      <c r="R3112" s="232"/>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29"/>
      <c r="I3113" s="231"/>
      <c r="J3113" s="229"/>
      <c r="K3113" s="232"/>
      <c r="L3113" s="229"/>
      <c r="M3113" s="229"/>
      <c r="N3113" s="229"/>
      <c r="O3113" s="229"/>
      <c r="P3113" s="229"/>
      <c r="Q3113" s="232"/>
      <c r="R3113" s="232"/>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29"/>
      <c r="I3114" s="231"/>
      <c r="J3114" s="229"/>
      <c r="K3114" s="232"/>
      <c r="L3114" s="229"/>
      <c r="M3114" s="229"/>
      <c r="N3114" s="229"/>
      <c r="O3114" s="229"/>
      <c r="P3114" s="229"/>
      <c r="Q3114" s="232"/>
      <c r="R3114" s="232"/>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29"/>
      <c r="I3115" s="231"/>
      <c r="J3115" s="229"/>
      <c r="K3115" s="232"/>
      <c r="L3115" s="229"/>
      <c r="M3115" s="229"/>
      <c r="N3115" s="229"/>
      <c r="O3115" s="229"/>
      <c r="P3115" s="229"/>
      <c r="Q3115" s="232"/>
      <c r="R3115" s="232"/>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29"/>
      <c r="I3116" s="231"/>
      <c r="J3116" s="229"/>
      <c r="K3116" s="232"/>
      <c r="L3116" s="229"/>
      <c r="M3116" s="229"/>
      <c r="N3116" s="229"/>
      <c r="O3116" s="229"/>
      <c r="P3116" s="229"/>
      <c r="Q3116" s="232"/>
      <c r="R3116" s="232"/>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29"/>
      <c r="I3117" s="231"/>
      <c r="J3117" s="229"/>
      <c r="K3117" s="232"/>
      <c r="L3117" s="229"/>
      <c r="M3117" s="229"/>
      <c r="N3117" s="229"/>
      <c r="O3117" s="229"/>
      <c r="P3117" s="229"/>
      <c r="Q3117" s="232"/>
      <c r="R3117" s="232"/>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29"/>
      <c r="I3118" s="231"/>
      <c r="J3118" s="229"/>
      <c r="K3118" s="232"/>
      <c r="L3118" s="229"/>
      <c r="M3118" s="229"/>
      <c r="N3118" s="229"/>
      <c r="O3118" s="229"/>
      <c r="P3118" s="229"/>
      <c r="Q3118" s="232"/>
      <c r="R3118" s="232"/>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29"/>
      <c r="I3119" s="231"/>
      <c r="J3119" s="229"/>
      <c r="K3119" s="232"/>
      <c r="L3119" s="229"/>
      <c r="M3119" s="229"/>
      <c r="N3119" s="229"/>
      <c r="O3119" s="229"/>
      <c r="P3119" s="229"/>
      <c r="Q3119" s="232"/>
      <c r="R3119" s="232"/>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29"/>
      <c r="I3120" s="231"/>
      <c r="J3120" s="229"/>
      <c r="K3120" s="232"/>
      <c r="L3120" s="229"/>
      <c r="M3120" s="229"/>
      <c r="N3120" s="229"/>
      <c r="O3120" s="229"/>
      <c r="P3120" s="229"/>
      <c r="Q3120" s="232"/>
      <c r="R3120" s="232"/>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29"/>
      <c r="I3121" s="231"/>
      <c r="J3121" s="229"/>
      <c r="K3121" s="232"/>
      <c r="L3121" s="229"/>
      <c r="M3121" s="229"/>
      <c r="N3121" s="229"/>
      <c r="O3121" s="229"/>
      <c r="P3121" s="229"/>
      <c r="Q3121" s="232"/>
      <c r="R3121" s="232"/>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29"/>
      <c r="I3122" s="231"/>
      <c r="J3122" s="229"/>
      <c r="K3122" s="232"/>
      <c r="L3122" s="229"/>
      <c r="M3122" s="229"/>
      <c r="N3122" s="229"/>
      <c r="O3122" s="229"/>
      <c r="P3122" s="229"/>
      <c r="Q3122" s="232"/>
      <c r="R3122" s="232"/>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29"/>
      <c r="I3123" s="231"/>
      <c r="J3123" s="229"/>
      <c r="K3123" s="232"/>
      <c r="L3123" s="229"/>
      <c r="M3123" s="229"/>
      <c r="N3123" s="229"/>
      <c r="O3123" s="229"/>
      <c r="P3123" s="229"/>
      <c r="Q3123" s="232"/>
      <c r="R3123" s="232"/>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29"/>
      <c r="I3124" s="231"/>
      <c r="J3124" s="229"/>
      <c r="K3124" s="232"/>
      <c r="L3124" s="229"/>
      <c r="M3124" s="229"/>
      <c r="N3124" s="229"/>
      <c r="O3124" s="229"/>
      <c r="P3124" s="229"/>
      <c r="Q3124" s="232"/>
      <c r="R3124" s="232"/>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29"/>
      <c r="I3125" s="231"/>
      <c r="J3125" s="229"/>
      <c r="K3125" s="232"/>
      <c r="L3125" s="229"/>
      <c r="M3125" s="229"/>
      <c r="N3125" s="229"/>
      <c r="O3125" s="229"/>
      <c r="P3125" s="229"/>
      <c r="Q3125" s="232"/>
      <c r="R3125" s="232"/>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29"/>
      <c r="I3126" s="231"/>
      <c r="J3126" s="229"/>
      <c r="K3126" s="232"/>
      <c r="L3126" s="229"/>
      <c r="M3126" s="229"/>
      <c r="N3126" s="229"/>
      <c r="O3126" s="229"/>
      <c r="P3126" s="229"/>
      <c r="Q3126" s="232"/>
      <c r="R3126" s="232"/>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29"/>
      <c r="I3127" s="231"/>
      <c r="J3127" s="229"/>
      <c r="K3127" s="232"/>
      <c r="L3127" s="229"/>
      <c r="M3127" s="229"/>
      <c r="N3127" s="229"/>
      <c r="O3127" s="229"/>
      <c r="P3127" s="229"/>
      <c r="Q3127" s="232"/>
      <c r="R3127" s="232"/>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29"/>
      <c r="I3128" s="231"/>
      <c r="J3128" s="229"/>
      <c r="K3128" s="232"/>
      <c r="L3128" s="229"/>
      <c r="M3128" s="229"/>
      <c r="N3128" s="229"/>
      <c r="O3128" s="229"/>
      <c r="P3128" s="229"/>
      <c r="Q3128" s="232"/>
      <c r="R3128" s="232"/>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29"/>
      <c r="I3129" s="231"/>
      <c r="J3129" s="229"/>
      <c r="K3129" s="232"/>
      <c r="L3129" s="229"/>
      <c r="M3129" s="229"/>
      <c r="N3129" s="229"/>
      <c r="O3129" s="229"/>
      <c r="P3129" s="229"/>
      <c r="Q3129" s="232"/>
      <c r="R3129" s="232"/>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29"/>
      <c r="I3130" s="231"/>
      <c r="J3130" s="229"/>
      <c r="K3130" s="232"/>
      <c r="L3130" s="229"/>
      <c r="M3130" s="229"/>
      <c r="N3130" s="229"/>
      <c r="O3130" s="229"/>
      <c r="P3130" s="229"/>
      <c r="Q3130" s="232"/>
      <c r="R3130" s="232"/>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29"/>
      <c r="I3131" s="231"/>
      <c r="J3131" s="229"/>
      <c r="K3131" s="232"/>
      <c r="L3131" s="229"/>
      <c r="M3131" s="229"/>
      <c r="N3131" s="229"/>
      <c r="O3131" s="229"/>
      <c r="P3131" s="229"/>
      <c r="Q3131" s="232"/>
      <c r="R3131" s="232"/>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29"/>
      <c r="I3132" s="231"/>
      <c r="J3132" s="229"/>
      <c r="K3132" s="232"/>
      <c r="L3132" s="229"/>
      <c r="M3132" s="229"/>
      <c r="N3132" s="229"/>
      <c r="O3132" s="229"/>
      <c r="P3132" s="229"/>
      <c r="Q3132" s="232"/>
      <c r="R3132" s="232"/>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29"/>
      <c r="I3133" s="231"/>
      <c r="J3133" s="229"/>
      <c r="K3133" s="232"/>
      <c r="L3133" s="229"/>
      <c r="M3133" s="229"/>
      <c r="N3133" s="229"/>
      <c r="O3133" s="229"/>
      <c r="P3133" s="229"/>
      <c r="Q3133" s="232"/>
      <c r="R3133" s="232"/>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29"/>
      <c r="I3134" s="231"/>
      <c r="J3134" s="229"/>
      <c r="K3134" s="232"/>
      <c r="L3134" s="229"/>
      <c r="M3134" s="229"/>
      <c r="N3134" s="229"/>
      <c r="O3134" s="229"/>
      <c r="P3134" s="229"/>
      <c r="Q3134" s="232"/>
      <c r="R3134" s="232"/>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29"/>
      <c r="I3135" s="231"/>
      <c r="J3135" s="229"/>
      <c r="K3135" s="232"/>
      <c r="L3135" s="229"/>
      <c r="M3135" s="229"/>
      <c r="N3135" s="229"/>
      <c r="O3135" s="229"/>
      <c r="P3135" s="229"/>
      <c r="Q3135" s="232"/>
      <c r="R3135" s="232"/>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29"/>
      <c r="I3136" s="231"/>
      <c r="J3136" s="229"/>
      <c r="K3136" s="232"/>
      <c r="L3136" s="229"/>
      <c r="M3136" s="229"/>
      <c r="N3136" s="229"/>
      <c r="O3136" s="229"/>
      <c r="P3136" s="229"/>
      <c r="Q3136" s="232"/>
      <c r="R3136" s="232"/>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29"/>
      <c r="I3137" s="231"/>
      <c r="J3137" s="229"/>
      <c r="K3137" s="232"/>
      <c r="L3137" s="229"/>
      <c r="M3137" s="229"/>
      <c r="N3137" s="229"/>
      <c r="O3137" s="229"/>
      <c r="P3137" s="229"/>
      <c r="Q3137" s="232"/>
      <c r="R3137" s="232"/>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29"/>
      <c r="I3138" s="231"/>
      <c r="J3138" s="229"/>
      <c r="K3138" s="232"/>
      <c r="L3138" s="229"/>
      <c r="M3138" s="229"/>
      <c r="N3138" s="229"/>
      <c r="O3138" s="229"/>
      <c r="P3138" s="229"/>
      <c r="Q3138" s="232"/>
      <c r="R3138" s="232"/>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29"/>
      <c r="I3139" s="231"/>
      <c r="J3139" s="229"/>
      <c r="K3139" s="232"/>
      <c r="L3139" s="229"/>
      <c r="M3139" s="229"/>
      <c r="N3139" s="229"/>
      <c r="O3139" s="229"/>
      <c r="P3139" s="229"/>
      <c r="Q3139" s="232"/>
      <c r="R3139" s="232"/>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29"/>
      <c r="I3140" s="231"/>
      <c r="J3140" s="229"/>
      <c r="K3140" s="232"/>
      <c r="L3140" s="229"/>
      <c r="M3140" s="229"/>
      <c r="N3140" s="229"/>
      <c r="O3140" s="229"/>
      <c r="P3140" s="229"/>
      <c r="Q3140" s="232"/>
      <c r="R3140" s="232"/>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29"/>
      <c r="I3141" s="231"/>
      <c r="J3141" s="229"/>
      <c r="K3141" s="232"/>
      <c r="L3141" s="229"/>
      <c r="M3141" s="229"/>
      <c r="N3141" s="229"/>
      <c r="O3141" s="229"/>
      <c r="P3141" s="229"/>
      <c r="Q3141" s="232"/>
      <c r="R3141" s="232"/>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29"/>
      <c r="I3142" s="231"/>
      <c r="J3142" s="229"/>
      <c r="K3142" s="232"/>
      <c r="L3142" s="229"/>
      <c r="M3142" s="229"/>
      <c r="N3142" s="229"/>
      <c r="O3142" s="229"/>
      <c r="P3142" s="229"/>
      <c r="Q3142" s="232"/>
      <c r="R3142" s="232"/>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29"/>
      <c r="I3143" s="231"/>
      <c r="J3143" s="229"/>
      <c r="K3143" s="232"/>
      <c r="L3143" s="229"/>
      <c r="M3143" s="229"/>
      <c r="N3143" s="229"/>
      <c r="O3143" s="229"/>
      <c r="P3143" s="229"/>
      <c r="Q3143" s="232"/>
      <c r="R3143" s="232"/>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29"/>
      <c r="I3144" s="231"/>
      <c r="J3144" s="229"/>
      <c r="K3144" s="232"/>
      <c r="L3144" s="229"/>
      <c r="M3144" s="229"/>
      <c r="N3144" s="229"/>
      <c r="O3144" s="229"/>
      <c r="P3144" s="229"/>
      <c r="Q3144" s="232"/>
      <c r="R3144" s="232"/>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29"/>
      <c r="I3145" s="231"/>
      <c r="J3145" s="229"/>
      <c r="K3145" s="232"/>
      <c r="L3145" s="229"/>
      <c r="M3145" s="229"/>
      <c r="N3145" s="229"/>
      <c r="O3145" s="229"/>
      <c r="P3145" s="229"/>
      <c r="Q3145" s="232"/>
      <c r="R3145" s="232"/>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29"/>
      <c r="I3146" s="231"/>
      <c r="J3146" s="229"/>
      <c r="K3146" s="232"/>
      <c r="L3146" s="229"/>
      <c r="M3146" s="229"/>
      <c r="N3146" s="229"/>
      <c r="O3146" s="229"/>
      <c r="P3146" s="229"/>
      <c r="Q3146" s="232"/>
      <c r="R3146" s="232"/>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29"/>
      <c r="I3147" s="231"/>
      <c r="J3147" s="229"/>
      <c r="K3147" s="232"/>
      <c r="L3147" s="229"/>
      <c r="M3147" s="229"/>
      <c r="N3147" s="229"/>
      <c r="O3147" s="229"/>
      <c r="P3147" s="229"/>
      <c r="Q3147" s="232"/>
      <c r="R3147" s="232"/>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29"/>
      <c r="I3148" s="231"/>
      <c r="J3148" s="229"/>
      <c r="K3148" s="232"/>
      <c r="L3148" s="229"/>
      <c r="M3148" s="229"/>
      <c r="N3148" s="229"/>
      <c r="O3148" s="229"/>
      <c r="P3148" s="229"/>
      <c r="Q3148" s="232"/>
      <c r="R3148" s="232"/>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29"/>
      <c r="I3149" s="231"/>
      <c r="J3149" s="229"/>
      <c r="K3149" s="232"/>
      <c r="L3149" s="229"/>
      <c r="M3149" s="229"/>
      <c r="N3149" s="229"/>
      <c r="O3149" s="229"/>
      <c r="P3149" s="229"/>
      <c r="Q3149" s="232"/>
      <c r="R3149" s="232"/>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29"/>
      <c r="I3150" s="231"/>
      <c r="J3150" s="229"/>
      <c r="K3150" s="232"/>
      <c r="L3150" s="229"/>
      <c r="M3150" s="229"/>
      <c r="N3150" s="229"/>
      <c r="O3150" s="229"/>
      <c r="P3150" s="229"/>
      <c r="Q3150" s="232"/>
      <c r="R3150" s="232"/>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29"/>
      <c r="I3151" s="231"/>
      <c r="J3151" s="229"/>
      <c r="K3151" s="232"/>
      <c r="L3151" s="229"/>
      <c r="M3151" s="229"/>
      <c r="N3151" s="229"/>
      <c r="O3151" s="229"/>
      <c r="P3151" s="229"/>
      <c r="Q3151" s="232"/>
      <c r="R3151" s="232"/>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29"/>
      <c r="I3152" s="231"/>
      <c r="J3152" s="229"/>
      <c r="K3152" s="232"/>
      <c r="L3152" s="229"/>
      <c r="M3152" s="229"/>
      <c r="N3152" s="229"/>
      <c r="O3152" s="229"/>
      <c r="P3152" s="229"/>
      <c r="Q3152" s="232"/>
      <c r="R3152" s="232"/>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29"/>
      <c r="I3153" s="231"/>
      <c r="J3153" s="229"/>
      <c r="K3153" s="232"/>
      <c r="L3153" s="229"/>
      <c r="M3153" s="229"/>
      <c r="N3153" s="229"/>
      <c r="O3153" s="229"/>
      <c r="P3153" s="229"/>
      <c r="Q3153" s="232"/>
      <c r="R3153" s="232"/>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29"/>
      <c r="I3154" s="231"/>
      <c r="J3154" s="229"/>
      <c r="K3154" s="232"/>
      <c r="L3154" s="229"/>
      <c r="M3154" s="229"/>
      <c r="N3154" s="229"/>
      <c r="O3154" s="229"/>
      <c r="P3154" s="229"/>
      <c r="Q3154" s="232"/>
      <c r="R3154" s="232"/>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29"/>
      <c r="I3155" s="231"/>
      <c r="J3155" s="229"/>
      <c r="K3155" s="232"/>
      <c r="L3155" s="229"/>
      <c r="M3155" s="229"/>
      <c r="N3155" s="229"/>
      <c r="O3155" s="229"/>
      <c r="P3155" s="229"/>
      <c r="Q3155" s="232"/>
      <c r="R3155" s="232"/>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29"/>
      <c r="I3156" s="231"/>
      <c r="J3156" s="229"/>
      <c r="K3156" s="232"/>
      <c r="L3156" s="229"/>
      <c r="M3156" s="229"/>
      <c r="N3156" s="229"/>
      <c r="O3156" s="229"/>
      <c r="P3156" s="229"/>
      <c r="Q3156" s="232"/>
      <c r="R3156" s="232"/>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29"/>
      <c r="I3157" s="231"/>
      <c r="J3157" s="229"/>
      <c r="K3157" s="232"/>
      <c r="L3157" s="229"/>
      <c r="M3157" s="229"/>
      <c r="N3157" s="229"/>
      <c r="O3157" s="229"/>
      <c r="P3157" s="229"/>
      <c r="Q3157" s="232"/>
      <c r="R3157" s="232"/>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29"/>
      <c r="I3158" s="231"/>
      <c r="J3158" s="229"/>
      <c r="K3158" s="232"/>
      <c r="L3158" s="229"/>
      <c r="M3158" s="229"/>
      <c r="N3158" s="229"/>
      <c r="O3158" s="229"/>
      <c r="P3158" s="229"/>
      <c r="Q3158" s="232"/>
      <c r="R3158" s="232"/>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29"/>
      <c r="I3159" s="231"/>
      <c r="J3159" s="229"/>
      <c r="K3159" s="232"/>
      <c r="L3159" s="229"/>
      <c r="M3159" s="229"/>
      <c r="N3159" s="229"/>
      <c r="O3159" s="229"/>
      <c r="P3159" s="229"/>
      <c r="Q3159" s="232"/>
      <c r="R3159" s="232"/>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29"/>
      <c r="I3160" s="231"/>
      <c r="J3160" s="229"/>
      <c r="K3160" s="232"/>
      <c r="L3160" s="229"/>
      <c r="M3160" s="229"/>
      <c r="N3160" s="229"/>
      <c r="O3160" s="229"/>
      <c r="P3160" s="229"/>
      <c r="Q3160" s="232"/>
      <c r="R3160" s="232"/>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29"/>
      <c r="I3161" s="231"/>
      <c r="J3161" s="229"/>
      <c r="K3161" s="232"/>
      <c r="L3161" s="229"/>
      <c r="M3161" s="229"/>
      <c r="N3161" s="229"/>
      <c r="O3161" s="229"/>
      <c r="P3161" s="229"/>
      <c r="Q3161" s="232"/>
      <c r="R3161" s="232"/>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29"/>
      <c r="I3162" s="231"/>
      <c r="J3162" s="229"/>
      <c r="K3162" s="232"/>
      <c r="L3162" s="229"/>
      <c r="M3162" s="229"/>
      <c r="N3162" s="229"/>
      <c r="O3162" s="229"/>
      <c r="P3162" s="229"/>
      <c r="Q3162" s="232"/>
      <c r="R3162" s="232"/>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29"/>
      <c r="I3163" s="231"/>
      <c r="J3163" s="229"/>
      <c r="K3163" s="232"/>
      <c r="L3163" s="229"/>
      <c r="M3163" s="229"/>
      <c r="N3163" s="229"/>
      <c r="O3163" s="229"/>
      <c r="P3163" s="229"/>
      <c r="Q3163" s="232"/>
      <c r="R3163" s="232"/>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29"/>
      <c r="I3164" s="231"/>
      <c r="J3164" s="229"/>
      <c r="K3164" s="232"/>
      <c r="L3164" s="229"/>
      <c r="M3164" s="229"/>
      <c r="N3164" s="229"/>
      <c r="O3164" s="229"/>
      <c r="P3164" s="229"/>
      <c r="Q3164" s="232"/>
      <c r="R3164" s="232"/>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29"/>
      <c r="I3165" s="231"/>
      <c r="J3165" s="229"/>
      <c r="K3165" s="232"/>
      <c r="L3165" s="229"/>
      <c r="M3165" s="229"/>
      <c r="N3165" s="229"/>
      <c r="O3165" s="229"/>
      <c r="P3165" s="229"/>
      <c r="Q3165" s="232"/>
      <c r="R3165" s="232"/>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29"/>
      <c r="I3166" s="231"/>
      <c r="J3166" s="229"/>
      <c r="K3166" s="232"/>
      <c r="L3166" s="229"/>
      <c r="M3166" s="229"/>
      <c r="N3166" s="229"/>
      <c r="O3166" s="229"/>
      <c r="P3166" s="229"/>
      <c r="Q3166" s="232"/>
      <c r="R3166" s="232"/>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29"/>
      <c r="I3167" s="231"/>
      <c r="J3167" s="229"/>
      <c r="K3167" s="232"/>
      <c r="L3167" s="229"/>
      <c r="M3167" s="229"/>
      <c r="N3167" s="229"/>
      <c r="O3167" s="229"/>
      <c r="P3167" s="229"/>
      <c r="Q3167" s="232"/>
      <c r="R3167" s="232"/>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29"/>
      <c r="I3168" s="231"/>
      <c r="J3168" s="229"/>
      <c r="K3168" s="232"/>
      <c r="L3168" s="229"/>
      <c r="M3168" s="229"/>
      <c r="N3168" s="229"/>
      <c r="O3168" s="229"/>
      <c r="P3168" s="229"/>
      <c r="Q3168" s="232"/>
      <c r="R3168" s="232"/>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29"/>
      <c r="I3169" s="231"/>
      <c r="J3169" s="229"/>
      <c r="K3169" s="232"/>
      <c r="L3169" s="229"/>
      <c r="M3169" s="229"/>
      <c r="N3169" s="229"/>
      <c r="O3169" s="229"/>
      <c r="P3169" s="229"/>
      <c r="Q3169" s="232"/>
      <c r="R3169" s="232"/>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29"/>
      <c r="I3170" s="231"/>
      <c r="J3170" s="229"/>
      <c r="K3170" s="232"/>
      <c r="L3170" s="229"/>
      <c r="M3170" s="229"/>
      <c r="N3170" s="229"/>
      <c r="O3170" s="229"/>
      <c r="P3170" s="229"/>
      <c r="Q3170" s="232"/>
      <c r="R3170" s="232"/>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29"/>
      <c r="I3171" s="231"/>
      <c r="J3171" s="229"/>
      <c r="K3171" s="232"/>
      <c r="L3171" s="229"/>
      <c r="M3171" s="229"/>
      <c r="N3171" s="229"/>
      <c r="O3171" s="229"/>
      <c r="P3171" s="229"/>
      <c r="Q3171" s="232"/>
      <c r="R3171" s="232"/>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29"/>
      <c r="I3172" s="231"/>
      <c r="J3172" s="229"/>
      <c r="K3172" s="232"/>
      <c r="L3172" s="229"/>
      <c r="M3172" s="229"/>
      <c r="N3172" s="229"/>
      <c r="O3172" s="229"/>
      <c r="P3172" s="229"/>
      <c r="Q3172" s="232"/>
      <c r="R3172" s="232"/>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29"/>
      <c r="I3173" s="231"/>
      <c r="J3173" s="229"/>
      <c r="K3173" s="232"/>
      <c r="L3173" s="229"/>
      <c r="M3173" s="229"/>
      <c r="N3173" s="229"/>
      <c r="O3173" s="229"/>
      <c r="P3173" s="229"/>
      <c r="Q3173" s="232"/>
      <c r="R3173" s="232"/>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29"/>
      <c r="I3174" s="231"/>
      <c r="J3174" s="229"/>
      <c r="K3174" s="232"/>
      <c r="L3174" s="229"/>
      <c r="M3174" s="229"/>
      <c r="N3174" s="229"/>
      <c r="O3174" s="229"/>
      <c r="P3174" s="229"/>
      <c r="Q3174" s="232"/>
      <c r="R3174" s="232"/>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29"/>
      <c r="I3175" s="231"/>
      <c r="J3175" s="229"/>
      <c r="K3175" s="232"/>
      <c r="L3175" s="229"/>
      <c r="M3175" s="229"/>
      <c r="N3175" s="229"/>
      <c r="O3175" s="229"/>
      <c r="P3175" s="229"/>
      <c r="Q3175" s="232"/>
      <c r="R3175" s="232"/>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29"/>
      <c r="I3176" s="231"/>
      <c r="J3176" s="229"/>
      <c r="K3176" s="232"/>
      <c r="L3176" s="229"/>
      <c r="M3176" s="229"/>
      <c r="N3176" s="229"/>
      <c r="O3176" s="229"/>
      <c r="P3176" s="229"/>
      <c r="Q3176" s="232"/>
      <c r="R3176" s="232"/>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29"/>
      <c r="I3177" s="231"/>
      <c r="J3177" s="229"/>
      <c r="K3177" s="232"/>
      <c r="L3177" s="229"/>
      <c r="M3177" s="229"/>
      <c r="N3177" s="229"/>
      <c r="O3177" s="229"/>
      <c r="P3177" s="229"/>
      <c r="Q3177" s="232"/>
      <c r="R3177" s="232"/>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29"/>
      <c r="I3178" s="231"/>
      <c r="J3178" s="229"/>
      <c r="K3178" s="232"/>
      <c r="L3178" s="229"/>
      <c r="M3178" s="229"/>
      <c r="N3178" s="229"/>
      <c r="O3178" s="229"/>
      <c r="P3178" s="229"/>
      <c r="Q3178" s="232"/>
      <c r="R3178" s="232"/>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29"/>
      <c r="I3179" s="231"/>
      <c r="J3179" s="229"/>
      <c r="K3179" s="232"/>
      <c r="L3179" s="229"/>
      <c r="M3179" s="229"/>
      <c r="N3179" s="229"/>
      <c r="O3179" s="229"/>
      <c r="P3179" s="229"/>
      <c r="Q3179" s="232"/>
      <c r="R3179" s="232"/>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29"/>
      <c r="I3180" s="231"/>
      <c r="J3180" s="229"/>
      <c r="K3180" s="232"/>
      <c r="L3180" s="229"/>
      <c r="M3180" s="229"/>
      <c r="N3180" s="229"/>
      <c r="O3180" s="229"/>
      <c r="P3180" s="229"/>
      <c r="Q3180" s="232"/>
      <c r="R3180" s="232"/>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29"/>
      <c r="I3181" s="231"/>
      <c r="J3181" s="229"/>
      <c r="K3181" s="232"/>
      <c r="L3181" s="229"/>
      <c r="M3181" s="229"/>
      <c r="N3181" s="229"/>
      <c r="O3181" s="229"/>
      <c r="P3181" s="229"/>
      <c r="Q3181" s="232"/>
      <c r="R3181" s="232"/>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29"/>
      <c r="I3182" s="231"/>
      <c r="J3182" s="229"/>
      <c r="K3182" s="232"/>
      <c r="L3182" s="229"/>
      <c r="M3182" s="229"/>
      <c r="N3182" s="229"/>
      <c r="O3182" s="229"/>
      <c r="P3182" s="229"/>
      <c r="Q3182" s="232"/>
      <c r="R3182" s="232"/>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29"/>
      <c r="I3183" s="231"/>
      <c r="J3183" s="229"/>
      <c r="K3183" s="232"/>
      <c r="L3183" s="229"/>
      <c r="M3183" s="229"/>
      <c r="N3183" s="229"/>
      <c r="O3183" s="229"/>
      <c r="P3183" s="229"/>
      <c r="Q3183" s="232"/>
      <c r="R3183" s="232"/>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29"/>
      <c r="I3184" s="231"/>
      <c r="J3184" s="229"/>
      <c r="K3184" s="232"/>
      <c r="L3184" s="229"/>
      <c r="M3184" s="229"/>
      <c r="N3184" s="229"/>
      <c r="O3184" s="229"/>
      <c r="P3184" s="229"/>
      <c r="Q3184" s="232"/>
      <c r="R3184" s="232"/>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29"/>
      <c r="I3185" s="231"/>
      <c r="J3185" s="229"/>
      <c r="K3185" s="232"/>
      <c r="L3185" s="229"/>
      <c r="M3185" s="229"/>
      <c r="N3185" s="229"/>
      <c r="O3185" s="229"/>
      <c r="P3185" s="229"/>
      <c r="Q3185" s="232"/>
      <c r="R3185" s="232"/>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29"/>
      <c r="I3186" s="231"/>
      <c r="J3186" s="229"/>
      <c r="K3186" s="232"/>
      <c r="L3186" s="229"/>
      <c r="M3186" s="229"/>
      <c r="N3186" s="229"/>
      <c r="O3186" s="229"/>
      <c r="P3186" s="229"/>
      <c r="Q3186" s="232"/>
      <c r="R3186" s="232"/>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29"/>
      <c r="I3187" s="231"/>
      <c r="J3187" s="229"/>
      <c r="K3187" s="232"/>
      <c r="L3187" s="229"/>
      <c r="M3187" s="229"/>
      <c r="N3187" s="229"/>
      <c r="O3187" s="229"/>
      <c r="P3187" s="229"/>
      <c r="Q3187" s="232"/>
      <c r="R3187" s="232"/>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29"/>
      <c r="I3188" s="231"/>
      <c r="J3188" s="229"/>
      <c r="K3188" s="232"/>
      <c r="L3188" s="229"/>
      <c r="M3188" s="229"/>
      <c r="N3188" s="229"/>
      <c r="O3188" s="229"/>
      <c r="P3188" s="229"/>
      <c r="Q3188" s="232"/>
      <c r="R3188" s="232"/>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29"/>
      <c r="I3189" s="231"/>
      <c r="J3189" s="229"/>
      <c r="K3189" s="232"/>
      <c r="L3189" s="229"/>
      <c r="M3189" s="229"/>
      <c r="N3189" s="229"/>
      <c r="O3189" s="229"/>
      <c r="P3189" s="229"/>
      <c r="Q3189" s="232"/>
      <c r="R3189" s="232"/>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29"/>
      <c r="I3190" s="231"/>
      <c r="J3190" s="229"/>
      <c r="K3190" s="232"/>
      <c r="L3190" s="229"/>
      <c r="M3190" s="229"/>
      <c r="N3190" s="229"/>
      <c r="O3190" s="229"/>
      <c r="P3190" s="229"/>
      <c r="Q3190" s="232"/>
      <c r="R3190" s="232"/>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29"/>
      <c r="I3191" s="231"/>
      <c r="J3191" s="229"/>
      <c r="K3191" s="232"/>
      <c r="L3191" s="229"/>
      <c r="M3191" s="229"/>
      <c r="N3191" s="229"/>
      <c r="O3191" s="229"/>
      <c r="P3191" s="229"/>
      <c r="Q3191" s="232"/>
      <c r="R3191" s="232"/>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29"/>
      <c r="I3192" s="231"/>
      <c r="J3192" s="229"/>
      <c r="K3192" s="232"/>
      <c r="L3192" s="229"/>
      <c r="M3192" s="229"/>
      <c r="N3192" s="229"/>
      <c r="O3192" s="229"/>
      <c r="P3192" s="229"/>
      <c r="Q3192" s="232"/>
      <c r="R3192" s="232"/>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29"/>
      <c r="I3193" s="231"/>
      <c r="J3193" s="229"/>
      <c r="K3193" s="232"/>
      <c r="L3193" s="229"/>
      <c r="M3193" s="229"/>
      <c r="N3193" s="229"/>
      <c r="O3193" s="229"/>
      <c r="P3193" s="229"/>
      <c r="Q3193" s="232"/>
      <c r="R3193" s="232"/>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29"/>
      <c r="I3194" s="231"/>
      <c r="J3194" s="229"/>
      <c r="K3194" s="232"/>
      <c r="L3194" s="229"/>
      <c r="M3194" s="229"/>
      <c r="N3194" s="229"/>
      <c r="O3194" s="229"/>
      <c r="P3194" s="229"/>
      <c r="Q3194" s="232"/>
      <c r="R3194" s="232"/>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29"/>
      <c r="I3195" s="231"/>
      <c r="J3195" s="229"/>
      <c r="K3195" s="232"/>
      <c r="L3195" s="229"/>
      <c r="M3195" s="229"/>
      <c r="N3195" s="229"/>
      <c r="O3195" s="229"/>
      <c r="P3195" s="229"/>
      <c r="Q3195" s="232"/>
      <c r="R3195" s="232"/>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29"/>
      <c r="I3196" s="231"/>
      <c r="J3196" s="229"/>
      <c r="K3196" s="232"/>
      <c r="L3196" s="229"/>
      <c r="M3196" s="229"/>
      <c r="N3196" s="229"/>
      <c r="O3196" s="229"/>
      <c r="P3196" s="229"/>
      <c r="Q3196" s="232"/>
      <c r="R3196" s="232"/>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29"/>
      <c r="I3197" s="231"/>
      <c r="J3197" s="229"/>
      <c r="K3197" s="232"/>
      <c r="L3197" s="229"/>
      <c r="M3197" s="229"/>
      <c r="N3197" s="229"/>
      <c r="O3197" s="229"/>
      <c r="P3197" s="229"/>
      <c r="Q3197" s="232"/>
      <c r="R3197" s="232"/>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29"/>
      <c r="I3198" s="231"/>
      <c r="J3198" s="229"/>
      <c r="K3198" s="232"/>
      <c r="L3198" s="229"/>
      <c r="M3198" s="229"/>
      <c r="N3198" s="229"/>
      <c r="O3198" s="229"/>
      <c r="P3198" s="229"/>
      <c r="Q3198" s="232"/>
      <c r="R3198" s="232"/>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29"/>
      <c r="I3199" s="231"/>
      <c r="J3199" s="229"/>
      <c r="K3199" s="232"/>
      <c r="L3199" s="229"/>
      <c r="M3199" s="229"/>
      <c r="N3199" s="229"/>
      <c r="O3199" s="229"/>
      <c r="P3199" s="229"/>
      <c r="Q3199" s="232"/>
      <c r="R3199" s="232"/>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29"/>
      <c r="I3200" s="231"/>
      <c r="J3200" s="229"/>
      <c r="K3200" s="232"/>
      <c r="L3200" s="229"/>
      <c r="M3200" s="229"/>
      <c r="N3200" s="229"/>
      <c r="O3200" s="229"/>
      <c r="P3200" s="229"/>
      <c r="Q3200" s="232"/>
      <c r="R3200" s="232"/>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29"/>
      <c r="I3201" s="231"/>
      <c r="J3201" s="229"/>
      <c r="K3201" s="232"/>
      <c r="L3201" s="229"/>
      <c r="M3201" s="229"/>
      <c r="N3201" s="229"/>
      <c r="O3201" s="229"/>
      <c r="P3201" s="229"/>
      <c r="Q3201" s="232"/>
      <c r="R3201" s="232"/>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29"/>
      <c r="I3202" s="231"/>
      <c r="J3202" s="229"/>
      <c r="K3202" s="232"/>
      <c r="L3202" s="229"/>
      <c r="M3202" s="229"/>
      <c r="N3202" s="229"/>
      <c r="O3202" s="229"/>
      <c r="P3202" s="229"/>
      <c r="Q3202" s="232"/>
      <c r="R3202" s="232"/>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29"/>
      <c r="I3203" s="231"/>
      <c r="J3203" s="229"/>
      <c r="K3203" s="232"/>
      <c r="L3203" s="229"/>
      <c r="M3203" s="229"/>
      <c r="N3203" s="229"/>
      <c r="O3203" s="229"/>
      <c r="P3203" s="229"/>
      <c r="Q3203" s="232"/>
      <c r="R3203" s="232"/>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29"/>
      <c r="I3204" s="231"/>
      <c r="J3204" s="229"/>
      <c r="K3204" s="232"/>
      <c r="L3204" s="229"/>
      <c r="M3204" s="229"/>
      <c r="N3204" s="229"/>
      <c r="O3204" s="229"/>
      <c r="P3204" s="229"/>
      <c r="Q3204" s="232"/>
      <c r="R3204" s="232"/>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29"/>
      <c r="I3205" s="231"/>
      <c r="J3205" s="229"/>
      <c r="K3205" s="232"/>
      <c r="L3205" s="229"/>
      <c r="M3205" s="229"/>
      <c r="N3205" s="229"/>
      <c r="O3205" s="229"/>
      <c r="P3205" s="229"/>
      <c r="Q3205" s="232"/>
      <c r="R3205" s="232"/>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29"/>
      <c r="I3206" s="231"/>
      <c r="J3206" s="229"/>
      <c r="K3206" s="232"/>
      <c r="L3206" s="229"/>
      <c r="M3206" s="229"/>
      <c r="N3206" s="229"/>
      <c r="O3206" s="229"/>
      <c r="P3206" s="229"/>
      <c r="Q3206" s="232"/>
      <c r="R3206" s="232"/>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29"/>
      <c r="I3207" s="231"/>
      <c r="J3207" s="229"/>
      <c r="K3207" s="232"/>
      <c r="L3207" s="229"/>
      <c r="M3207" s="229"/>
      <c r="N3207" s="229"/>
      <c r="O3207" s="229"/>
      <c r="P3207" s="229"/>
      <c r="Q3207" s="232"/>
      <c r="R3207" s="232"/>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29"/>
      <c r="I3208" s="231"/>
      <c r="J3208" s="229"/>
      <c r="K3208" s="232"/>
      <c r="L3208" s="229"/>
      <c r="M3208" s="229"/>
      <c r="N3208" s="229"/>
      <c r="O3208" s="229"/>
      <c r="P3208" s="229"/>
      <c r="Q3208" s="232"/>
      <c r="R3208" s="232"/>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29"/>
      <c r="I3209" s="231"/>
      <c r="J3209" s="229"/>
      <c r="K3209" s="232"/>
      <c r="L3209" s="229"/>
      <c r="M3209" s="229"/>
      <c r="N3209" s="229"/>
      <c r="O3209" s="229"/>
      <c r="P3209" s="229"/>
      <c r="Q3209" s="232"/>
      <c r="R3209" s="232"/>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29"/>
      <c r="I3210" s="231"/>
      <c r="J3210" s="229"/>
      <c r="K3210" s="232"/>
      <c r="L3210" s="229"/>
      <c r="M3210" s="229"/>
      <c r="N3210" s="229"/>
      <c r="O3210" s="229"/>
      <c r="P3210" s="229"/>
      <c r="Q3210" s="232"/>
      <c r="R3210" s="232"/>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29"/>
      <c r="I3211" s="231"/>
      <c r="J3211" s="229"/>
      <c r="K3211" s="232"/>
      <c r="L3211" s="229"/>
      <c r="M3211" s="229"/>
      <c r="N3211" s="229"/>
      <c r="O3211" s="229"/>
      <c r="P3211" s="229"/>
      <c r="Q3211" s="232"/>
      <c r="R3211" s="232"/>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29"/>
      <c r="I3212" s="231"/>
      <c r="J3212" s="229"/>
      <c r="K3212" s="232"/>
      <c r="L3212" s="229"/>
      <c r="M3212" s="229"/>
      <c r="N3212" s="229"/>
      <c r="O3212" s="229"/>
      <c r="P3212" s="229"/>
      <c r="Q3212" s="232"/>
      <c r="R3212" s="232"/>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29"/>
      <c r="I3213" s="231"/>
      <c r="J3213" s="229"/>
      <c r="K3213" s="232"/>
      <c r="L3213" s="229"/>
      <c r="M3213" s="229"/>
      <c r="N3213" s="229"/>
      <c r="O3213" s="229"/>
      <c r="P3213" s="229"/>
      <c r="Q3213" s="232"/>
      <c r="R3213" s="232"/>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29"/>
      <c r="I3214" s="231"/>
      <c r="J3214" s="229"/>
      <c r="K3214" s="232"/>
      <c r="L3214" s="229"/>
      <c r="M3214" s="229"/>
      <c r="N3214" s="229"/>
      <c r="O3214" s="229"/>
      <c r="P3214" s="229"/>
      <c r="Q3214" s="232"/>
      <c r="R3214" s="232"/>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29"/>
      <c r="I3215" s="231"/>
      <c r="J3215" s="229"/>
      <c r="K3215" s="232"/>
      <c r="L3215" s="229"/>
      <c r="M3215" s="229"/>
      <c r="N3215" s="229"/>
      <c r="O3215" s="229"/>
      <c r="P3215" s="229"/>
      <c r="Q3215" s="232"/>
      <c r="R3215" s="232"/>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29"/>
      <c r="I3216" s="231"/>
      <c r="J3216" s="229"/>
      <c r="K3216" s="232"/>
      <c r="L3216" s="229"/>
      <c r="M3216" s="229"/>
      <c r="N3216" s="229"/>
      <c r="O3216" s="229"/>
      <c r="P3216" s="229"/>
      <c r="Q3216" s="232"/>
      <c r="R3216" s="232"/>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29"/>
      <c r="I3217" s="231"/>
      <c r="J3217" s="229"/>
      <c r="K3217" s="232"/>
      <c r="L3217" s="229"/>
      <c r="M3217" s="229"/>
      <c r="N3217" s="229"/>
      <c r="O3217" s="229"/>
      <c r="P3217" s="229"/>
      <c r="Q3217" s="232"/>
      <c r="R3217" s="232"/>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29"/>
      <c r="I3218" s="231"/>
      <c r="J3218" s="229"/>
      <c r="K3218" s="232"/>
      <c r="L3218" s="229"/>
      <c r="M3218" s="229"/>
      <c r="N3218" s="229"/>
      <c r="O3218" s="229"/>
      <c r="P3218" s="229"/>
      <c r="Q3218" s="232"/>
      <c r="R3218" s="232"/>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29"/>
      <c r="I3219" s="231"/>
      <c r="J3219" s="229"/>
      <c r="K3219" s="232"/>
      <c r="L3219" s="229"/>
      <c r="M3219" s="229"/>
      <c r="N3219" s="229"/>
      <c r="O3219" s="229"/>
      <c r="P3219" s="229"/>
      <c r="Q3219" s="232"/>
      <c r="R3219" s="232"/>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29"/>
      <c r="I3220" s="231"/>
      <c r="J3220" s="229"/>
      <c r="K3220" s="232"/>
      <c r="L3220" s="229"/>
      <c r="M3220" s="229"/>
      <c r="N3220" s="229"/>
      <c r="O3220" s="229"/>
      <c r="P3220" s="229"/>
      <c r="Q3220" s="232"/>
      <c r="R3220" s="232"/>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29"/>
      <c r="I3221" s="231"/>
      <c r="J3221" s="229"/>
      <c r="K3221" s="232"/>
      <c r="L3221" s="229"/>
      <c r="M3221" s="229"/>
      <c r="N3221" s="229"/>
      <c r="O3221" s="229"/>
      <c r="P3221" s="229"/>
      <c r="Q3221" s="232"/>
      <c r="R3221" s="232"/>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29"/>
      <c r="I3222" s="231"/>
      <c r="J3222" s="229"/>
      <c r="K3222" s="232"/>
      <c r="L3222" s="229"/>
      <c r="M3222" s="229"/>
      <c r="N3222" s="229"/>
      <c r="O3222" s="229"/>
      <c r="P3222" s="229"/>
      <c r="Q3222" s="232"/>
      <c r="R3222" s="232"/>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29"/>
      <c r="I3223" s="231"/>
      <c r="J3223" s="229"/>
      <c r="K3223" s="232"/>
      <c r="L3223" s="229"/>
      <c r="M3223" s="229"/>
      <c r="N3223" s="229"/>
      <c r="O3223" s="229"/>
      <c r="P3223" s="229"/>
      <c r="Q3223" s="232"/>
      <c r="R3223" s="232"/>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29"/>
      <c r="I3224" s="231"/>
      <c r="J3224" s="229"/>
      <c r="K3224" s="232"/>
      <c r="L3224" s="229"/>
      <c r="M3224" s="229"/>
      <c r="N3224" s="229"/>
      <c r="O3224" s="229"/>
      <c r="P3224" s="229"/>
      <c r="Q3224" s="232"/>
      <c r="R3224" s="232"/>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29"/>
      <c r="I3225" s="231"/>
      <c r="J3225" s="229"/>
      <c r="K3225" s="232"/>
      <c r="L3225" s="229"/>
      <c r="M3225" s="229"/>
      <c r="N3225" s="229"/>
      <c r="O3225" s="229"/>
      <c r="P3225" s="229"/>
      <c r="Q3225" s="232"/>
      <c r="R3225" s="232"/>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29"/>
      <c r="I3226" s="231"/>
      <c r="J3226" s="229"/>
      <c r="K3226" s="232"/>
      <c r="L3226" s="229"/>
      <c r="M3226" s="229"/>
      <c r="N3226" s="229"/>
      <c r="O3226" s="229"/>
      <c r="P3226" s="229"/>
      <c r="Q3226" s="232"/>
      <c r="R3226" s="232"/>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29"/>
      <c r="I3227" s="231"/>
      <c r="J3227" s="229"/>
      <c r="K3227" s="232"/>
      <c r="L3227" s="229"/>
      <c r="M3227" s="229"/>
      <c r="N3227" s="229"/>
      <c r="O3227" s="229"/>
      <c r="P3227" s="229"/>
      <c r="Q3227" s="232"/>
      <c r="R3227" s="232"/>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29"/>
      <c r="I3228" s="231"/>
      <c r="J3228" s="229"/>
      <c r="K3228" s="232"/>
      <c r="L3228" s="229"/>
      <c r="M3228" s="229"/>
      <c r="N3228" s="229"/>
      <c r="O3228" s="229"/>
      <c r="P3228" s="229"/>
      <c r="Q3228" s="232"/>
      <c r="R3228" s="232"/>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29"/>
      <c r="I3229" s="231"/>
      <c r="J3229" s="229"/>
      <c r="K3229" s="232"/>
      <c r="L3229" s="229"/>
      <c r="M3229" s="229"/>
      <c r="N3229" s="229"/>
      <c r="O3229" s="229"/>
      <c r="P3229" s="229"/>
      <c r="Q3229" s="232"/>
      <c r="R3229" s="232"/>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29"/>
      <c r="I3230" s="231"/>
      <c r="J3230" s="229"/>
      <c r="K3230" s="232"/>
      <c r="L3230" s="229"/>
      <c r="M3230" s="229"/>
      <c r="N3230" s="229"/>
      <c r="O3230" s="229"/>
      <c r="P3230" s="229"/>
      <c r="Q3230" s="232"/>
      <c r="R3230" s="232"/>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29"/>
      <c r="I3231" s="231"/>
      <c r="J3231" s="229"/>
      <c r="K3231" s="232"/>
      <c r="L3231" s="229"/>
      <c r="M3231" s="229"/>
      <c r="N3231" s="229"/>
      <c r="O3231" s="229"/>
      <c r="P3231" s="229"/>
      <c r="Q3231" s="232"/>
      <c r="R3231" s="232"/>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29"/>
      <c r="I3232" s="231"/>
      <c r="J3232" s="229"/>
      <c r="K3232" s="232"/>
      <c r="L3232" s="229"/>
      <c r="M3232" s="229"/>
      <c r="N3232" s="229"/>
      <c r="O3232" s="229"/>
      <c r="P3232" s="229"/>
      <c r="Q3232" s="232"/>
      <c r="R3232" s="232"/>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29"/>
      <c r="I3233" s="231"/>
      <c r="J3233" s="229"/>
      <c r="K3233" s="232"/>
      <c r="L3233" s="229"/>
      <c r="M3233" s="229"/>
      <c r="N3233" s="229"/>
      <c r="O3233" s="229"/>
      <c r="P3233" s="229"/>
      <c r="Q3233" s="232"/>
      <c r="R3233" s="232"/>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29"/>
      <c r="I3234" s="231"/>
      <c r="J3234" s="229"/>
      <c r="K3234" s="232"/>
      <c r="L3234" s="229"/>
      <c r="M3234" s="229"/>
      <c r="N3234" s="229"/>
      <c r="O3234" s="229"/>
      <c r="P3234" s="229"/>
      <c r="Q3234" s="232"/>
      <c r="R3234" s="232"/>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29"/>
      <c r="I3235" s="231"/>
      <c r="J3235" s="229"/>
      <c r="K3235" s="232"/>
      <c r="L3235" s="229"/>
      <c r="M3235" s="229"/>
      <c r="N3235" s="229"/>
      <c r="O3235" s="229"/>
      <c r="P3235" s="229"/>
      <c r="Q3235" s="232"/>
      <c r="R3235" s="232"/>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29"/>
      <c r="I3236" s="231"/>
      <c r="J3236" s="229"/>
      <c r="K3236" s="232"/>
      <c r="L3236" s="229"/>
      <c r="M3236" s="229"/>
      <c r="N3236" s="229"/>
      <c r="O3236" s="229"/>
      <c r="P3236" s="229"/>
      <c r="Q3236" s="232"/>
      <c r="R3236" s="232"/>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29"/>
      <c r="I3237" s="231"/>
      <c r="J3237" s="229"/>
      <c r="K3237" s="232"/>
      <c r="L3237" s="229"/>
      <c r="M3237" s="229"/>
      <c r="N3237" s="229"/>
      <c r="O3237" s="229"/>
      <c r="P3237" s="229"/>
      <c r="Q3237" s="232"/>
      <c r="R3237" s="232"/>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29"/>
      <c r="I3238" s="231"/>
      <c r="J3238" s="229"/>
      <c r="K3238" s="232"/>
      <c r="L3238" s="229"/>
      <c r="M3238" s="229"/>
      <c r="N3238" s="229"/>
      <c r="O3238" s="229"/>
      <c r="P3238" s="229"/>
      <c r="Q3238" s="232"/>
      <c r="R3238" s="232"/>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29"/>
      <c r="I3239" s="231"/>
      <c r="J3239" s="229"/>
      <c r="K3239" s="232"/>
      <c r="L3239" s="229"/>
      <c r="M3239" s="229"/>
      <c r="N3239" s="229"/>
      <c r="O3239" s="229"/>
      <c r="P3239" s="229"/>
      <c r="Q3239" s="232"/>
      <c r="R3239" s="232"/>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29"/>
      <c r="I3240" s="231"/>
      <c r="J3240" s="229"/>
      <c r="K3240" s="232"/>
      <c r="L3240" s="229"/>
      <c r="M3240" s="229"/>
      <c r="N3240" s="229"/>
      <c r="O3240" s="229"/>
      <c r="P3240" s="229"/>
      <c r="Q3240" s="232"/>
      <c r="R3240" s="232"/>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29"/>
      <c r="I3241" s="231"/>
      <c r="J3241" s="229"/>
      <c r="K3241" s="232"/>
      <c r="L3241" s="229"/>
      <c r="M3241" s="229"/>
      <c r="N3241" s="229"/>
      <c r="O3241" s="229"/>
      <c r="P3241" s="229"/>
      <c r="Q3241" s="232"/>
      <c r="R3241" s="232"/>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29"/>
      <c r="I3242" s="231"/>
      <c r="J3242" s="229"/>
      <c r="K3242" s="232"/>
      <c r="L3242" s="229"/>
      <c r="M3242" s="229"/>
      <c r="N3242" s="229"/>
      <c r="O3242" s="229"/>
      <c r="P3242" s="229"/>
      <c r="Q3242" s="232"/>
      <c r="R3242" s="232"/>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29"/>
      <c r="I3243" s="231"/>
      <c r="J3243" s="229"/>
      <c r="K3243" s="232"/>
      <c r="L3243" s="229"/>
      <c r="M3243" s="229"/>
      <c r="N3243" s="229"/>
      <c r="O3243" s="229"/>
      <c r="P3243" s="229"/>
      <c r="Q3243" s="232"/>
      <c r="R3243" s="232"/>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29"/>
      <c r="I3244" s="231"/>
      <c r="J3244" s="229"/>
      <c r="K3244" s="232"/>
      <c r="L3244" s="229"/>
      <c r="M3244" s="229"/>
      <c r="N3244" s="229"/>
      <c r="O3244" s="229"/>
      <c r="P3244" s="229"/>
      <c r="Q3244" s="232"/>
      <c r="R3244" s="232"/>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29"/>
      <c r="I3245" s="231"/>
      <c r="J3245" s="229"/>
      <c r="K3245" s="232"/>
      <c r="L3245" s="229"/>
      <c r="M3245" s="229"/>
      <c r="N3245" s="229"/>
      <c r="O3245" s="229"/>
      <c r="P3245" s="229"/>
      <c r="Q3245" s="232"/>
      <c r="R3245" s="232"/>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29"/>
      <c r="I3246" s="231"/>
      <c r="J3246" s="229"/>
      <c r="K3246" s="232"/>
      <c r="L3246" s="229"/>
      <c r="M3246" s="229"/>
      <c r="N3246" s="229"/>
      <c r="O3246" s="229"/>
      <c r="P3246" s="229"/>
      <c r="Q3246" s="232"/>
      <c r="R3246" s="232"/>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29"/>
      <c r="I3247" s="231"/>
      <c r="J3247" s="229"/>
      <c r="K3247" s="232"/>
      <c r="L3247" s="229"/>
      <c r="M3247" s="229"/>
      <c r="N3247" s="229"/>
      <c r="O3247" s="229"/>
      <c r="P3247" s="229"/>
      <c r="Q3247" s="232"/>
      <c r="R3247" s="232"/>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29"/>
      <c r="I3248" s="231"/>
      <c r="J3248" s="229"/>
      <c r="K3248" s="232"/>
      <c r="L3248" s="229"/>
      <c r="M3248" s="229"/>
      <c r="N3248" s="229"/>
      <c r="O3248" s="229"/>
      <c r="P3248" s="229"/>
      <c r="Q3248" s="232"/>
      <c r="R3248" s="232"/>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29"/>
      <c r="I3249" s="231"/>
      <c r="J3249" s="229"/>
      <c r="K3249" s="232"/>
      <c r="L3249" s="229"/>
      <c r="M3249" s="229"/>
      <c r="N3249" s="229"/>
      <c r="O3249" s="229"/>
      <c r="P3249" s="229"/>
      <c r="Q3249" s="232"/>
      <c r="R3249" s="232"/>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29"/>
      <c r="I3250" s="231"/>
      <c r="J3250" s="229"/>
      <c r="K3250" s="232"/>
      <c r="L3250" s="229"/>
      <c r="M3250" s="229"/>
      <c r="N3250" s="229"/>
      <c r="O3250" s="229"/>
      <c r="P3250" s="229"/>
      <c r="Q3250" s="232"/>
      <c r="R3250" s="232"/>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29"/>
      <c r="I3251" s="231"/>
      <c r="J3251" s="229"/>
      <c r="K3251" s="232"/>
      <c r="L3251" s="229"/>
      <c r="M3251" s="229"/>
      <c r="N3251" s="229"/>
      <c r="O3251" s="229"/>
      <c r="P3251" s="229"/>
      <c r="Q3251" s="232"/>
      <c r="R3251" s="232"/>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29"/>
      <c r="I3252" s="231"/>
      <c r="J3252" s="229"/>
      <c r="K3252" s="232"/>
      <c r="L3252" s="229"/>
      <c r="M3252" s="229"/>
      <c r="N3252" s="229"/>
      <c r="O3252" s="229"/>
      <c r="P3252" s="229"/>
      <c r="Q3252" s="232"/>
      <c r="R3252" s="232"/>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29"/>
      <c r="I3253" s="231"/>
      <c r="J3253" s="229"/>
      <c r="K3253" s="232"/>
      <c r="L3253" s="229"/>
      <c r="M3253" s="229"/>
      <c r="N3253" s="229"/>
      <c r="O3253" s="229"/>
      <c r="P3253" s="229"/>
      <c r="Q3253" s="232"/>
      <c r="R3253" s="232"/>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29"/>
      <c r="I3254" s="231"/>
      <c r="J3254" s="229"/>
      <c r="K3254" s="232"/>
      <c r="L3254" s="229"/>
      <c r="M3254" s="229"/>
      <c r="N3254" s="229"/>
      <c r="O3254" s="229"/>
      <c r="P3254" s="229"/>
      <c r="Q3254" s="232"/>
      <c r="R3254" s="232"/>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29"/>
      <c r="I3255" s="231"/>
      <c r="J3255" s="229"/>
      <c r="K3255" s="232"/>
      <c r="L3255" s="229"/>
      <c r="M3255" s="229"/>
      <c r="N3255" s="229"/>
      <c r="O3255" s="229"/>
      <c r="P3255" s="229"/>
      <c r="Q3255" s="232"/>
      <c r="R3255" s="232"/>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29"/>
      <c r="I3256" s="231"/>
      <c r="J3256" s="229"/>
      <c r="K3256" s="232"/>
      <c r="L3256" s="229"/>
      <c r="M3256" s="229"/>
      <c r="N3256" s="229"/>
      <c r="O3256" s="229"/>
      <c r="P3256" s="229"/>
      <c r="Q3256" s="232"/>
      <c r="R3256" s="232"/>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29"/>
      <c r="I3257" s="231"/>
      <c r="J3257" s="229"/>
      <c r="K3257" s="232"/>
      <c r="L3257" s="229"/>
      <c r="M3257" s="229"/>
      <c r="N3257" s="229"/>
      <c r="O3257" s="229"/>
      <c r="P3257" s="229"/>
      <c r="Q3257" s="232"/>
      <c r="R3257" s="232"/>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29"/>
      <c r="I3258" s="231"/>
      <c r="J3258" s="229"/>
      <c r="K3258" s="232"/>
      <c r="L3258" s="229"/>
      <c r="M3258" s="229"/>
      <c r="N3258" s="229"/>
      <c r="O3258" s="229"/>
      <c r="P3258" s="229"/>
      <c r="Q3258" s="232"/>
      <c r="R3258" s="232"/>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29"/>
      <c r="I3259" s="231"/>
      <c r="J3259" s="229"/>
      <c r="K3259" s="232"/>
      <c r="L3259" s="229"/>
      <c r="M3259" s="229"/>
      <c r="N3259" s="229"/>
      <c r="O3259" s="229"/>
      <c r="P3259" s="229"/>
      <c r="Q3259" s="232"/>
      <c r="R3259" s="232"/>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29"/>
      <c r="I3260" s="231"/>
      <c r="J3260" s="229"/>
      <c r="K3260" s="232"/>
      <c r="L3260" s="229"/>
      <c r="M3260" s="229"/>
      <c r="N3260" s="229"/>
      <c r="O3260" s="229"/>
      <c r="P3260" s="229"/>
      <c r="Q3260" s="232"/>
      <c r="R3260" s="232"/>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29"/>
      <c r="I3261" s="231"/>
      <c r="J3261" s="229"/>
      <c r="K3261" s="232"/>
      <c r="L3261" s="229"/>
      <c r="M3261" s="229"/>
      <c r="N3261" s="229"/>
      <c r="O3261" s="229"/>
      <c r="P3261" s="229"/>
      <c r="Q3261" s="232"/>
      <c r="R3261" s="232"/>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29"/>
      <c r="I3262" s="231"/>
      <c r="J3262" s="229"/>
      <c r="K3262" s="232"/>
      <c r="L3262" s="229"/>
      <c r="M3262" s="229"/>
      <c r="N3262" s="229"/>
      <c r="O3262" s="229"/>
      <c r="P3262" s="229"/>
      <c r="Q3262" s="232"/>
      <c r="R3262" s="232"/>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29"/>
      <c r="I3263" s="231"/>
      <c r="J3263" s="229"/>
      <c r="K3263" s="232"/>
      <c r="L3263" s="229"/>
      <c r="M3263" s="229"/>
      <c r="N3263" s="229"/>
      <c r="O3263" s="229"/>
      <c r="P3263" s="229"/>
      <c r="Q3263" s="232"/>
      <c r="R3263" s="232"/>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29"/>
      <c r="I3264" s="231"/>
      <c r="J3264" s="229"/>
      <c r="K3264" s="232"/>
      <c r="L3264" s="229"/>
      <c r="M3264" s="229"/>
      <c r="N3264" s="229"/>
      <c r="O3264" s="229"/>
      <c r="P3264" s="229"/>
      <c r="Q3264" s="232"/>
      <c r="R3264" s="232"/>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29"/>
      <c r="I3265" s="231"/>
      <c r="J3265" s="229"/>
      <c r="K3265" s="232"/>
      <c r="L3265" s="229"/>
      <c r="M3265" s="229"/>
      <c r="N3265" s="229"/>
      <c r="O3265" s="229"/>
      <c r="P3265" s="229"/>
      <c r="Q3265" s="232"/>
      <c r="R3265" s="232"/>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29"/>
      <c r="I3266" s="231"/>
      <c r="J3266" s="229"/>
      <c r="K3266" s="232"/>
      <c r="L3266" s="229"/>
      <c r="M3266" s="229"/>
      <c r="N3266" s="229"/>
      <c r="O3266" s="229"/>
      <c r="P3266" s="229"/>
      <c r="Q3266" s="232"/>
      <c r="R3266" s="232"/>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29"/>
      <c r="I3267" s="231"/>
      <c r="J3267" s="229"/>
      <c r="K3267" s="232"/>
      <c r="L3267" s="229"/>
      <c r="M3267" s="229"/>
      <c r="N3267" s="229"/>
      <c r="O3267" s="229"/>
      <c r="P3267" s="229"/>
      <c r="Q3267" s="232"/>
      <c r="R3267" s="232"/>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29"/>
      <c r="I3268" s="231"/>
      <c r="J3268" s="229"/>
      <c r="K3268" s="232"/>
      <c r="L3268" s="229"/>
      <c r="M3268" s="229"/>
      <c r="N3268" s="229"/>
      <c r="O3268" s="229"/>
      <c r="P3268" s="229"/>
      <c r="Q3268" s="232"/>
      <c r="R3268" s="232"/>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29"/>
      <c r="I3269" s="231"/>
      <c r="J3269" s="229"/>
      <c r="K3269" s="232"/>
      <c r="L3269" s="229"/>
      <c r="M3269" s="229"/>
      <c r="N3269" s="229"/>
      <c r="O3269" s="229"/>
      <c r="P3269" s="229"/>
      <c r="Q3269" s="232"/>
      <c r="R3269" s="232"/>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29"/>
      <c r="I3270" s="231"/>
      <c r="J3270" s="229"/>
      <c r="K3270" s="232"/>
      <c r="L3270" s="229"/>
      <c r="M3270" s="229"/>
      <c r="N3270" s="229"/>
      <c r="O3270" s="229"/>
      <c r="P3270" s="229"/>
      <c r="Q3270" s="232"/>
      <c r="R3270" s="232"/>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29"/>
      <c r="I3271" s="231"/>
      <c r="J3271" s="229"/>
      <c r="K3271" s="232"/>
      <c r="L3271" s="229"/>
      <c r="M3271" s="229"/>
      <c r="N3271" s="229"/>
      <c r="O3271" s="229"/>
      <c r="P3271" s="229"/>
      <c r="Q3271" s="232"/>
      <c r="R3271" s="232"/>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29"/>
      <c r="I3272" s="231"/>
      <c r="J3272" s="229"/>
      <c r="K3272" s="232"/>
      <c r="L3272" s="229"/>
      <c r="M3272" s="229"/>
      <c r="N3272" s="229"/>
      <c r="O3272" s="229"/>
      <c r="P3272" s="229"/>
      <c r="Q3272" s="232"/>
      <c r="R3272" s="232"/>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29"/>
      <c r="I3273" s="231"/>
      <c r="J3273" s="229"/>
      <c r="K3273" s="232"/>
      <c r="L3273" s="229"/>
      <c r="M3273" s="229"/>
      <c r="N3273" s="229"/>
      <c r="O3273" s="229"/>
      <c r="P3273" s="229"/>
      <c r="Q3273" s="232"/>
      <c r="R3273" s="232"/>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29"/>
      <c r="I3274" s="231"/>
      <c r="J3274" s="229"/>
      <c r="K3274" s="232"/>
      <c r="L3274" s="229"/>
      <c r="M3274" s="229"/>
      <c r="N3274" s="229"/>
      <c r="O3274" s="229"/>
      <c r="P3274" s="229"/>
      <c r="Q3274" s="232"/>
      <c r="R3274" s="232"/>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29"/>
      <c r="I3275" s="231"/>
      <c r="J3275" s="229"/>
      <c r="K3275" s="232"/>
      <c r="L3275" s="229"/>
      <c r="M3275" s="229"/>
      <c r="N3275" s="229"/>
      <c r="O3275" s="229"/>
      <c r="P3275" s="229"/>
      <c r="Q3275" s="232"/>
      <c r="R3275" s="232"/>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29"/>
      <c r="I3276" s="231"/>
      <c r="J3276" s="229"/>
      <c r="K3276" s="232"/>
      <c r="L3276" s="229"/>
      <c r="M3276" s="229"/>
      <c r="N3276" s="229"/>
      <c r="O3276" s="229"/>
      <c r="P3276" s="229"/>
      <c r="Q3276" s="232"/>
      <c r="R3276" s="232"/>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29"/>
      <c r="I3277" s="231"/>
      <c r="J3277" s="229"/>
      <c r="K3277" s="232"/>
      <c r="L3277" s="229"/>
      <c r="M3277" s="229"/>
      <c r="N3277" s="229"/>
      <c r="O3277" s="229"/>
      <c r="P3277" s="229"/>
      <c r="Q3277" s="232"/>
      <c r="R3277" s="232"/>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29"/>
      <c r="I3278" s="231"/>
      <c r="J3278" s="229"/>
      <c r="K3278" s="232"/>
      <c r="L3278" s="229"/>
      <c r="M3278" s="229"/>
      <c r="N3278" s="229"/>
      <c r="O3278" s="229"/>
      <c r="P3278" s="229"/>
      <c r="Q3278" s="232"/>
      <c r="R3278" s="232"/>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29"/>
      <c r="I3279" s="231"/>
      <c r="J3279" s="229"/>
      <c r="K3279" s="232"/>
      <c r="L3279" s="229"/>
      <c r="M3279" s="229"/>
      <c r="N3279" s="229"/>
      <c r="O3279" s="229"/>
      <c r="P3279" s="229"/>
      <c r="Q3279" s="232"/>
      <c r="R3279" s="232"/>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29"/>
      <c r="I3280" s="231"/>
      <c r="J3280" s="229"/>
      <c r="K3280" s="232"/>
      <c r="L3280" s="229"/>
      <c r="M3280" s="229"/>
      <c r="N3280" s="229"/>
      <c r="O3280" s="229"/>
      <c r="P3280" s="229"/>
      <c r="Q3280" s="232"/>
      <c r="R3280" s="232"/>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29"/>
      <c r="I3281" s="231"/>
      <c r="J3281" s="229"/>
      <c r="K3281" s="232"/>
      <c r="L3281" s="229"/>
      <c r="M3281" s="229"/>
      <c r="N3281" s="229"/>
      <c r="O3281" s="229"/>
      <c r="P3281" s="229"/>
      <c r="Q3281" s="232"/>
      <c r="R3281" s="232"/>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29"/>
      <c r="I3282" s="231"/>
      <c r="J3282" s="229"/>
      <c r="K3282" s="232"/>
      <c r="L3282" s="229"/>
      <c r="M3282" s="229"/>
      <c r="N3282" s="229"/>
      <c r="O3282" s="229"/>
      <c r="P3282" s="229"/>
      <c r="Q3282" s="232"/>
      <c r="R3282" s="232"/>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29"/>
      <c r="I3283" s="231"/>
      <c r="J3283" s="229"/>
      <c r="K3283" s="232"/>
      <c r="L3283" s="229"/>
      <c r="M3283" s="229"/>
      <c r="N3283" s="229"/>
      <c r="O3283" s="229"/>
      <c r="P3283" s="229"/>
      <c r="Q3283" s="232"/>
      <c r="R3283" s="232"/>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29"/>
      <c r="I3284" s="231"/>
      <c r="J3284" s="229"/>
      <c r="K3284" s="232"/>
      <c r="L3284" s="229"/>
      <c r="M3284" s="229"/>
      <c r="N3284" s="229"/>
      <c r="O3284" s="229"/>
      <c r="P3284" s="229"/>
      <c r="Q3284" s="232"/>
      <c r="R3284" s="232"/>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29"/>
      <c r="I3285" s="231"/>
      <c r="J3285" s="229"/>
      <c r="K3285" s="232"/>
      <c r="L3285" s="229"/>
      <c r="M3285" s="229"/>
      <c r="N3285" s="229"/>
      <c r="O3285" s="229"/>
      <c r="P3285" s="229"/>
      <c r="Q3285" s="232"/>
      <c r="R3285" s="232"/>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29"/>
      <c r="I3286" s="231"/>
      <c r="J3286" s="229"/>
      <c r="K3286" s="232"/>
      <c r="L3286" s="229"/>
      <c r="M3286" s="229"/>
      <c r="N3286" s="229"/>
      <c r="O3286" s="229"/>
      <c r="P3286" s="229"/>
      <c r="Q3286" s="232"/>
      <c r="R3286" s="232"/>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29"/>
      <c r="I3287" s="231"/>
      <c r="J3287" s="229"/>
      <c r="K3287" s="232"/>
      <c r="L3287" s="229"/>
      <c r="M3287" s="229"/>
      <c r="N3287" s="229"/>
      <c r="O3287" s="229"/>
      <c r="P3287" s="229"/>
      <c r="Q3287" s="232"/>
      <c r="R3287" s="232"/>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29"/>
      <c r="I3288" s="231"/>
      <c r="J3288" s="229"/>
      <c r="K3288" s="232"/>
      <c r="L3288" s="229"/>
      <c r="M3288" s="229"/>
      <c r="N3288" s="229"/>
      <c r="O3288" s="229"/>
      <c r="P3288" s="229"/>
      <c r="Q3288" s="232"/>
      <c r="R3288" s="232"/>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29"/>
      <c r="I3289" s="231"/>
      <c r="J3289" s="229"/>
      <c r="K3289" s="232"/>
      <c r="L3289" s="229"/>
      <c r="M3289" s="229"/>
      <c r="N3289" s="229"/>
      <c r="O3289" s="229"/>
      <c r="P3289" s="229"/>
      <c r="Q3289" s="232"/>
      <c r="R3289" s="232"/>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29"/>
      <c r="I3290" s="231"/>
      <c r="J3290" s="229"/>
      <c r="K3290" s="232"/>
      <c r="L3290" s="229"/>
      <c r="M3290" s="229"/>
      <c r="N3290" s="229"/>
      <c r="O3290" s="229"/>
      <c r="P3290" s="229"/>
      <c r="Q3290" s="232"/>
      <c r="R3290" s="232"/>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29"/>
      <c r="I3291" s="231"/>
      <c r="J3291" s="229"/>
      <c r="K3291" s="232"/>
      <c r="L3291" s="229"/>
      <c r="M3291" s="229"/>
      <c r="N3291" s="229"/>
      <c r="O3291" s="229"/>
      <c r="P3291" s="229"/>
      <c r="Q3291" s="232"/>
      <c r="R3291" s="232"/>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29"/>
      <c r="I3292" s="231"/>
      <c r="J3292" s="229"/>
      <c r="K3292" s="232"/>
      <c r="L3292" s="229"/>
      <c r="M3292" s="229"/>
      <c r="N3292" s="229"/>
      <c r="O3292" s="229"/>
      <c r="P3292" s="229"/>
      <c r="Q3292" s="232"/>
      <c r="R3292" s="232"/>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29"/>
      <c r="I3293" s="231"/>
      <c r="J3293" s="229"/>
      <c r="K3293" s="232"/>
      <c r="L3293" s="229"/>
      <c r="M3293" s="229"/>
      <c r="N3293" s="229"/>
      <c r="O3293" s="229"/>
      <c r="P3293" s="229"/>
      <c r="Q3293" s="232"/>
      <c r="R3293" s="232"/>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29"/>
      <c r="I3294" s="231"/>
      <c r="J3294" s="229"/>
      <c r="K3294" s="232"/>
      <c r="L3294" s="229"/>
      <c r="M3294" s="229"/>
      <c r="N3294" s="229"/>
      <c r="O3294" s="229"/>
      <c r="P3294" s="229"/>
      <c r="Q3294" s="232"/>
      <c r="R3294" s="232"/>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29"/>
      <c r="I3295" s="231"/>
      <c r="J3295" s="229"/>
      <c r="K3295" s="232"/>
      <c r="L3295" s="229"/>
      <c r="M3295" s="229"/>
      <c r="N3295" s="229"/>
      <c r="O3295" s="229"/>
      <c r="P3295" s="229"/>
      <c r="Q3295" s="232"/>
      <c r="R3295" s="232"/>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29"/>
      <c r="I3296" s="231"/>
      <c r="J3296" s="229"/>
      <c r="K3296" s="232"/>
      <c r="L3296" s="229"/>
      <c r="M3296" s="229"/>
      <c r="N3296" s="229"/>
      <c r="O3296" s="229"/>
      <c r="P3296" s="229"/>
      <c r="Q3296" s="232"/>
      <c r="R3296" s="232"/>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29"/>
      <c r="I3297" s="231"/>
      <c r="J3297" s="229"/>
      <c r="K3297" s="232"/>
      <c r="L3297" s="229"/>
      <c r="M3297" s="229"/>
      <c r="N3297" s="229"/>
      <c r="O3297" s="229"/>
      <c r="P3297" s="229"/>
      <c r="Q3297" s="232"/>
      <c r="R3297" s="232"/>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29"/>
      <c r="I3298" s="231"/>
      <c r="J3298" s="229"/>
      <c r="K3298" s="232"/>
      <c r="L3298" s="229"/>
      <c r="M3298" s="229"/>
      <c r="N3298" s="229"/>
      <c r="O3298" s="229"/>
      <c r="P3298" s="229"/>
      <c r="Q3298" s="232"/>
      <c r="R3298" s="232"/>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29"/>
      <c r="I3299" s="231"/>
      <c r="J3299" s="229"/>
      <c r="K3299" s="232"/>
      <c r="L3299" s="229"/>
      <c r="M3299" s="229"/>
      <c r="N3299" s="229"/>
      <c r="O3299" s="229"/>
      <c r="P3299" s="229"/>
      <c r="Q3299" s="232"/>
      <c r="R3299" s="232"/>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29"/>
      <c r="I3300" s="231"/>
      <c r="J3300" s="229"/>
      <c r="K3300" s="232"/>
      <c r="L3300" s="229"/>
      <c r="M3300" s="229"/>
      <c r="N3300" s="229"/>
      <c r="O3300" s="229"/>
      <c r="P3300" s="229"/>
      <c r="Q3300" s="232"/>
      <c r="R3300" s="232"/>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29"/>
      <c r="I3301" s="231"/>
      <c r="J3301" s="229"/>
      <c r="K3301" s="232"/>
      <c r="L3301" s="229"/>
      <c r="M3301" s="229"/>
      <c r="N3301" s="229"/>
      <c r="O3301" s="229"/>
      <c r="P3301" s="229"/>
      <c r="Q3301" s="232"/>
      <c r="R3301" s="232"/>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29"/>
      <c r="I3302" s="231"/>
      <c r="J3302" s="229"/>
      <c r="K3302" s="232"/>
      <c r="L3302" s="229"/>
      <c r="M3302" s="229"/>
      <c r="N3302" s="229"/>
      <c r="O3302" s="229"/>
      <c r="P3302" s="229"/>
      <c r="Q3302" s="232"/>
      <c r="R3302" s="232"/>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29"/>
      <c r="I3303" s="231"/>
      <c r="J3303" s="229"/>
      <c r="K3303" s="232"/>
      <c r="L3303" s="229"/>
      <c r="M3303" s="229"/>
      <c r="N3303" s="229"/>
      <c r="O3303" s="229"/>
      <c r="P3303" s="229"/>
      <c r="Q3303" s="232"/>
      <c r="R3303" s="232"/>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29"/>
      <c r="I3304" s="231"/>
      <c r="J3304" s="229"/>
      <c r="K3304" s="232"/>
      <c r="L3304" s="229"/>
      <c r="M3304" s="229"/>
      <c r="N3304" s="229"/>
      <c r="O3304" s="229"/>
      <c r="P3304" s="229"/>
      <c r="Q3304" s="232"/>
      <c r="R3304" s="232"/>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29"/>
      <c r="I3305" s="231"/>
      <c r="J3305" s="229"/>
      <c r="K3305" s="232"/>
      <c r="L3305" s="229"/>
      <c r="M3305" s="229"/>
      <c r="N3305" s="229"/>
      <c r="O3305" s="229"/>
      <c r="P3305" s="229"/>
      <c r="Q3305" s="232"/>
      <c r="R3305" s="232"/>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29"/>
      <c r="I3306" s="231"/>
      <c r="J3306" s="229"/>
      <c r="K3306" s="232"/>
      <c r="L3306" s="229"/>
      <c r="M3306" s="229"/>
      <c r="N3306" s="229"/>
      <c r="O3306" s="229"/>
      <c r="P3306" s="229"/>
      <c r="Q3306" s="232"/>
      <c r="R3306" s="232"/>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29"/>
      <c r="I3307" s="231"/>
      <c r="J3307" s="229"/>
      <c r="K3307" s="232"/>
      <c r="L3307" s="229"/>
      <c r="M3307" s="229"/>
      <c r="N3307" s="229"/>
      <c r="O3307" s="229"/>
      <c r="P3307" s="229"/>
      <c r="Q3307" s="232"/>
      <c r="R3307" s="232"/>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29"/>
      <c r="I3308" s="231"/>
      <c r="J3308" s="229"/>
      <c r="K3308" s="232"/>
      <c r="L3308" s="229"/>
      <c r="M3308" s="229"/>
      <c r="N3308" s="229"/>
      <c r="O3308" s="229"/>
      <c r="P3308" s="229"/>
      <c r="Q3308" s="232"/>
      <c r="R3308" s="232"/>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29"/>
      <c r="I3309" s="231"/>
      <c r="J3309" s="229"/>
      <c r="K3309" s="232"/>
      <c r="L3309" s="229"/>
      <c r="M3309" s="229"/>
      <c r="N3309" s="229"/>
      <c r="O3309" s="229"/>
      <c r="P3309" s="229"/>
      <c r="Q3309" s="232"/>
      <c r="R3309" s="232"/>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29"/>
      <c r="I3310" s="231"/>
      <c r="J3310" s="229"/>
      <c r="K3310" s="232"/>
      <c r="L3310" s="229"/>
      <c r="M3310" s="229"/>
      <c r="N3310" s="229"/>
      <c r="O3310" s="229"/>
      <c r="P3310" s="229"/>
      <c r="Q3310" s="232"/>
      <c r="R3310" s="232"/>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29"/>
      <c r="I3311" s="231"/>
      <c r="J3311" s="229"/>
      <c r="K3311" s="232"/>
      <c r="L3311" s="229"/>
      <c r="M3311" s="229"/>
      <c r="N3311" s="229"/>
      <c r="O3311" s="229"/>
      <c r="P3311" s="229"/>
      <c r="Q3311" s="232"/>
      <c r="R3311" s="232"/>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29"/>
      <c r="I3312" s="231"/>
      <c r="J3312" s="229"/>
      <c r="K3312" s="232"/>
      <c r="L3312" s="229"/>
      <c r="M3312" s="229"/>
      <c r="N3312" s="229"/>
      <c r="O3312" s="229"/>
      <c r="P3312" s="229"/>
      <c r="Q3312" s="232"/>
      <c r="R3312" s="232"/>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29"/>
      <c r="I3313" s="231"/>
      <c r="J3313" s="229"/>
      <c r="K3313" s="232"/>
      <c r="L3313" s="229"/>
      <c r="M3313" s="229"/>
      <c r="N3313" s="229"/>
      <c r="O3313" s="229"/>
      <c r="P3313" s="229"/>
      <c r="Q3313" s="232"/>
      <c r="R3313" s="232"/>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29"/>
      <c r="I3314" s="231"/>
      <c r="J3314" s="229"/>
      <c r="K3314" s="232"/>
      <c r="L3314" s="229"/>
      <c r="M3314" s="229"/>
      <c r="N3314" s="229"/>
      <c r="O3314" s="229"/>
      <c r="P3314" s="229"/>
      <c r="Q3314" s="232"/>
      <c r="R3314" s="232"/>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29"/>
      <c r="I3315" s="231"/>
      <c r="J3315" s="229"/>
      <c r="K3315" s="232"/>
      <c r="L3315" s="229"/>
      <c r="M3315" s="229"/>
      <c r="N3315" s="229"/>
      <c r="O3315" s="229"/>
      <c r="P3315" s="229"/>
      <c r="Q3315" s="232"/>
      <c r="R3315" s="232"/>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29"/>
      <c r="I3316" s="231"/>
      <c r="J3316" s="229"/>
      <c r="K3316" s="232"/>
      <c r="L3316" s="229"/>
      <c r="M3316" s="229"/>
      <c r="N3316" s="229"/>
      <c r="O3316" s="229"/>
      <c r="P3316" s="229"/>
      <c r="Q3316" s="232"/>
      <c r="R3316" s="232"/>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29"/>
      <c r="I3317" s="231"/>
      <c r="J3317" s="229"/>
      <c r="K3317" s="232"/>
      <c r="L3317" s="229"/>
      <c r="M3317" s="229"/>
      <c r="N3317" s="229"/>
      <c r="O3317" s="229"/>
      <c r="P3317" s="229"/>
      <c r="Q3317" s="232"/>
      <c r="R3317" s="232"/>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29"/>
      <c r="I3318" s="231"/>
      <c r="J3318" s="229"/>
      <c r="K3318" s="232"/>
      <c r="L3318" s="229"/>
      <c r="M3318" s="229"/>
      <c r="N3318" s="229"/>
      <c r="O3318" s="229"/>
      <c r="P3318" s="229"/>
      <c r="Q3318" s="232"/>
      <c r="R3318" s="232"/>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29"/>
      <c r="I3319" s="231"/>
      <c r="J3319" s="229"/>
      <c r="K3319" s="232"/>
      <c r="L3319" s="229"/>
      <c r="M3319" s="229"/>
      <c r="N3319" s="229"/>
      <c r="O3319" s="229"/>
      <c r="P3319" s="229"/>
      <c r="Q3319" s="232"/>
      <c r="R3319" s="232"/>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29"/>
      <c r="I3320" s="231"/>
      <c r="J3320" s="229"/>
      <c r="K3320" s="232"/>
      <c r="L3320" s="229"/>
      <c r="M3320" s="229"/>
      <c r="N3320" s="229"/>
      <c r="O3320" s="229"/>
      <c r="P3320" s="229"/>
      <c r="Q3320" s="232"/>
      <c r="R3320" s="232"/>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29"/>
      <c r="I3321" s="231"/>
      <c r="J3321" s="229"/>
      <c r="K3321" s="232"/>
      <c r="L3321" s="229"/>
      <c r="M3321" s="229"/>
      <c r="N3321" s="229"/>
      <c r="O3321" s="229"/>
      <c r="P3321" s="229"/>
      <c r="Q3321" s="232"/>
      <c r="R3321" s="232"/>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29"/>
      <c r="I3322" s="231"/>
      <c r="J3322" s="229"/>
      <c r="K3322" s="232"/>
      <c r="L3322" s="229"/>
      <c r="M3322" s="229"/>
      <c r="N3322" s="229"/>
      <c r="O3322" s="229"/>
      <c r="P3322" s="229"/>
      <c r="Q3322" s="232"/>
      <c r="R3322" s="232"/>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29"/>
      <c r="I3323" s="231"/>
      <c r="J3323" s="229"/>
      <c r="K3323" s="232"/>
      <c r="L3323" s="229"/>
      <c r="M3323" s="229"/>
      <c r="N3323" s="229"/>
      <c r="O3323" s="229"/>
      <c r="P3323" s="229"/>
      <c r="Q3323" s="232"/>
      <c r="R3323" s="232"/>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29"/>
      <c r="I3324" s="231"/>
      <c r="J3324" s="229"/>
      <c r="K3324" s="232"/>
      <c r="L3324" s="229"/>
      <c r="M3324" s="229"/>
      <c r="N3324" s="229"/>
      <c r="O3324" s="229"/>
      <c r="P3324" s="229"/>
      <c r="Q3324" s="232"/>
      <c r="R3324" s="232"/>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29"/>
      <c r="I3325" s="231"/>
      <c r="J3325" s="229"/>
      <c r="K3325" s="232"/>
      <c r="L3325" s="229"/>
      <c r="M3325" s="229"/>
      <c r="N3325" s="229"/>
      <c r="O3325" s="229"/>
      <c r="P3325" s="229"/>
      <c r="Q3325" s="232"/>
      <c r="R3325" s="232"/>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29"/>
      <c r="I3326" s="231"/>
      <c r="J3326" s="229"/>
      <c r="K3326" s="232"/>
      <c r="L3326" s="229"/>
      <c r="M3326" s="229"/>
      <c r="N3326" s="229"/>
      <c r="O3326" s="229"/>
      <c r="P3326" s="229"/>
      <c r="Q3326" s="232"/>
      <c r="R3326" s="232"/>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29"/>
      <c r="I3327" s="231"/>
      <c r="J3327" s="229"/>
      <c r="K3327" s="232"/>
      <c r="L3327" s="229"/>
      <c r="M3327" s="229"/>
      <c r="N3327" s="229"/>
      <c r="O3327" s="229"/>
      <c r="P3327" s="229"/>
      <c r="Q3327" s="232"/>
      <c r="R3327" s="232"/>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29"/>
      <c r="I3328" s="231"/>
      <c r="J3328" s="229"/>
      <c r="K3328" s="232"/>
      <c r="L3328" s="229"/>
      <c r="M3328" s="229"/>
      <c r="N3328" s="229"/>
      <c r="O3328" s="229"/>
      <c r="P3328" s="229"/>
      <c r="Q3328" s="232"/>
      <c r="R3328" s="232"/>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29"/>
      <c r="I3329" s="231"/>
      <c r="J3329" s="229"/>
      <c r="K3329" s="232"/>
      <c r="L3329" s="229"/>
      <c r="M3329" s="229"/>
      <c r="N3329" s="229"/>
      <c r="O3329" s="229"/>
      <c r="P3329" s="229"/>
      <c r="Q3329" s="232"/>
      <c r="R3329" s="232"/>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29"/>
      <c r="I3330" s="231"/>
      <c r="J3330" s="229"/>
      <c r="K3330" s="232"/>
      <c r="L3330" s="229"/>
      <c r="M3330" s="229"/>
      <c r="N3330" s="229"/>
      <c r="O3330" s="229"/>
      <c r="P3330" s="229"/>
      <c r="Q3330" s="232"/>
      <c r="R3330" s="232"/>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29"/>
      <c r="I3331" s="231"/>
      <c r="J3331" s="229"/>
      <c r="K3331" s="232"/>
      <c r="L3331" s="229"/>
      <c r="M3331" s="229"/>
      <c r="N3331" s="229"/>
      <c r="O3331" s="229"/>
      <c r="P3331" s="229"/>
      <c r="Q3331" s="232"/>
      <c r="R3331" s="232"/>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29"/>
      <c r="I3332" s="231"/>
      <c r="J3332" s="229"/>
      <c r="K3332" s="232"/>
      <c r="L3332" s="229"/>
      <c r="M3332" s="229"/>
      <c r="N3332" s="229"/>
      <c r="O3332" s="229"/>
      <c r="P3332" s="229"/>
      <c r="Q3332" s="232"/>
      <c r="R3332" s="232"/>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29"/>
      <c r="I3333" s="231"/>
      <c r="J3333" s="229"/>
      <c r="K3333" s="232"/>
      <c r="L3333" s="229"/>
      <c r="M3333" s="229"/>
      <c r="N3333" s="229"/>
      <c r="O3333" s="229"/>
      <c r="P3333" s="229"/>
      <c r="Q3333" s="232"/>
      <c r="R3333" s="232"/>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29"/>
      <c r="I3334" s="231"/>
      <c r="J3334" s="229"/>
      <c r="K3334" s="232"/>
      <c r="L3334" s="229"/>
      <c r="M3334" s="229"/>
      <c r="N3334" s="229"/>
      <c r="O3334" s="229"/>
      <c r="P3334" s="229"/>
      <c r="Q3334" s="232"/>
      <c r="R3334" s="232"/>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29"/>
      <c r="I3335" s="231"/>
      <c r="J3335" s="229"/>
      <c r="K3335" s="232"/>
      <c r="L3335" s="229"/>
      <c r="M3335" s="229"/>
      <c r="N3335" s="229"/>
      <c r="O3335" s="229"/>
      <c r="P3335" s="229"/>
      <c r="Q3335" s="232"/>
      <c r="R3335" s="232"/>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29"/>
      <c r="I3336" s="231"/>
      <c r="J3336" s="229"/>
      <c r="K3336" s="232"/>
      <c r="L3336" s="229"/>
      <c r="M3336" s="229"/>
      <c r="N3336" s="229"/>
      <c r="O3336" s="229"/>
      <c r="P3336" s="229"/>
      <c r="Q3336" s="232"/>
      <c r="R3336" s="232"/>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29"/>
      <c r="I3337" s="231"/>
      <c r="J3337" s="229"/>
      <c r="K3337" s="232"/>
      <c r="L3337" s="229"/>
      <c r="M3337" s="229"/>
      <c r="N3337" s="229"/>
      <c r="O3337" s="229"/>
      <c r="P3337" s="229"/>
      <c r="Q3337" s="232"/>
      <c r="R3337" s="232"/>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29"/>
      <c r="I3338" s="231"/>
      <c r="J3338" s="229"/>
      <c r="K3338" s="232"/>
      <c r="L3338" s="229"/>
      <c r="M3338" s="229"/>
      <c r="N3338" s="229"/>
      <c r="O3338" s="229"/>
      <c r="P3338" s="229"/>
      <c r="Q3338" s="232"/>
      <c r="R3338" s="232"/>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29"/>
      <c r="I3339" s="231"/>
      <c r="J3339" s="229"/>
      <c r="K3339" s="232"/>
      <c r="L3339" s="229"/>
      <c r="M3339" s="229"/>
      <c r="N3339" s="229"/>
      <c r="O3339" s="229"/>
      <c r="P3339" s="229"/>
      <c r="Q3339" s="232"/>
      <c r="R3339" s="232"/>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29"/>
      <c r="I3340" s="231"/>
      <c r="J3340" s="229"/>
      <c r="K3340" s="232"/>
      <c r="L3340" s="229"/>
      <c r="M3340" s="229"/>
      <c r="N3340" s="229"/>
      <c r="O3340" s="229"/>
      <c r="P3340" s="229"/>
      <c r="Q3340" s="232"/>
      <c r="R3340" s="232"/>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29"/>
      <c r="I3341" s="231"/>
      <c r="J3341" s="229"/>
      <c r="K3341" s="232"/>
      <c r="L3341" s="229"/>
      <c r="M3341" s="229"/>
      <c r="N3341" s="229"/>
      <c r="O3341" s="229"/>
      <c r="P3341" s="229"/>
      <c r="Q3341" s="232"/>
      <c r="R3341" s="232"/>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29"/>
      <c r="I3342" s="231"/>
      <c r="J3342" s="229"/>
      <c r="K3342" s="232"/>
      <c r="L3342" s="229"/>
      <c r="M3342" s="229"/>
      <c r="N3342" s="229"/>
      <c r="O3342" s="229"/>
      <c r="P3342" s="229"/>
      <c r="Q3342" s="232"/>
      <c r="R3342" s="232"/>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29"/>
      <c r="I3343" s="231"/>
      <c r="J3343" s="229"/>
      <c r="K3343" s="232"/>
      <c r="L3343" s="229"/>
      <c r="M3343" s="229"/>
      <c r="N3343" s="229"/>
      <c r="O3343" s="229"/>
      <c r="P3343" s="229"/>
      <c r="Q3343" s="232"/>
      <c r="R3343" s="232"/>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29"/>
      <c r="I3344" s="231"/>
      <c r="J3344" s="229"/>
      <c r="K3344" s="232"/>
      <c r="L3344" s="229"/>
      <c r="M3344" s="229"/>
      <c r="N3344" s="229"/>
      <c r="O3344" s="229"/>
      <c r="P3344" s="229"/>
      <c r="Q3344" s="232"/>
      <c r="R3344" s="232"/>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29"/>
      <c r="I3345" s="231"/>
      <c r="J3345" s="229"/>
      <c r="K3345" s="232"/>
      <c r="L3345" s="229"/>
      <c r="M3345" s="229"/>
      <c r="N3345" s="229"/>
      <c r="O3345" s="229"/>
      <c r="P3345" s="229"/>
      <c r="Q3345" s="232"/>
      <c r="R3345" s="232"/>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29"/>
      <c r="I3346" s="231"/>
      <c r="J3346" s="229"/>
      <c r="K3346" s="232"/>
      <c r="L3346" s="229"/>
      <c r="M3346" s="229"/>
      <c r="N3346" s="229"/>
      <c r="O3346" s="229"/>
      <c r="P3346" s="229"/>
      <c r="Q3346" s="232"/>
      <c r="R3346" s="232"/>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29"/>
      <c r="I3347" s="231"/>
      <c r="J3347" s="229"/>
      <c r="K3347" s="232"/>
      <c r="L3347" s="229"/>
      <c r="M3347" s="229"/>
      <c r="N3347" s="229"/>
      <c r="O3347" s="229"/>
      <c r="P3347" s="229"/>
      <c r="Q3347" s="232"/>
      <c r="R3347" s="232"/>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29"/>
      <c r="I3348" s="231"/>
      <c r="J3348" s="229"/>
      <c r="K3348" s="232"/>
      <c r="L3348" s="229"/>
      <c r="M3348" s="229"/>
      <c r="N3348" s="229"/>
      <c r="O3348" s="229"/>
      <c r="P3348" s="229"/>
      <c r="Q3348" s="232"/>
      <c r="R3348" s="232"/>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29"/>
      <c r="I3349" s="231"/>
      <c r="J3349" s="229"/>
      <c r="K3349" s="232"/>
      <c r="L3349" s="229"/>
      <c r="M3349" s="229"/>
      <c r="N3349" s="229"/>
      <c r="O3349" s="229"/>
      <c r="P3349" s="229"/>
      <c r="Q3349" s="232"/>
      <c r="R3349" s="232"/>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29"/>
      <c r="I3350" s="231"/>
      <c r="J3350" s="229"/>
      <c r="K3350" s="232"/>
      <c r="L3350" s="229"/>
      <c r="M3350" s="229"/>
      <c r="N3350" s="229"/>
      <c r="O3350" s="229"/>
      <c r="P3350" s="229"/>
      <c r="Q3350" s="232"/>
      <c r="R3350" s="232"/>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29"/>
      <c r="I3351" s="231"/>
      <c r="J3351" s="229"/>
      <c r="K3351" s="232"/>
      <c r="L3351" s="229"/>
      <c r="M3351" s="229"/>
      <c r="N3351" s="229"/>
      <c r="O3351" s="229"/>
      <c r="P3351" s="229"/>
      <c r="Q3351" s="232"/>
      <c r="R3351" s="232"/>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29"/>
      <c r="I3352" s="231"/>
      <c r="J3352" s="229"/>
      <c r="K3352" s="232"/>
      <c r="L3352" s="229"/>
      <c r="M3352" s="229"/>
      <c r="N3352" s="229"/>
      <c r="O3352" s="229"/>
      <c r="P3352" s="229"/>
      <c r="Q3352" s="232"/>
      <c r="R3352" s="232"/>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29"/>
      <c r="I3353" s="231"/>
      <c r="J3353" s="229"/>
      <c r="K3353" s="232"/>
      <c r="L3353" s="229"/>
      <c r="M3353" s="229"/>
      <c r="N3353" s="229"/>
      <c r="O3353" s="229"/>
      <c r="P3353" s="229"/>
      <c r="Q3353" s="232"/>
      <c r="R3353" s="232"/>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29"/>
      <c r="I3354" s="231"/>
      <c r="J3354" s="229"/>
      <c r="K3354" s="232"/>
      <c r="L3354" s="229"/>
      <c r="M3354" s="229"/>
      <c r="N3354" s="229"/>
      <c r="O3354" s="229"/>
      <c r="P3354" s="229"/>
      <c r="Q3354" s="232"/>
      <c r="R3354" s="232"/>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29"/>
      <c r="I3355" s="231"/>
      <c r="J3355" s="229"/>
      <c r="K3355" s="232"/>
      <c r="L3355" s="229"/>
      <c r="M3355" s="229"/>
      <c r="N3355" s="229"/>
      <c r="O3355" s="229"/>
      <c r="P3355" s="229"/>
      <c r="Q3355" s="232"/>
      <c r="R3355" s="232"/>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29"/>
      <c r="I3356" s="231"/>
      <c r="J3356" s="229"/>
      <c r="K3356" s="232"/>
      <c r="L3356" s="229"/>
      <c r="M3356" s="229"/>
      <c r="N3356" s="229"/>
      <c r="O3356" s="229"/>
      <c r="P3356" s="229"/>
      <c r="Q3356" s="232"/>
      <c r="R3356" s="232"/>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29"/>
      <c r="I3357" s="231"/>
      <c r="J3357" s="229"/>
      <c r="K3357" s="232"/>
      <c r="L3357" s="229"/>
      <c r="M3357" s="229"/>
      <c r="N3357" s="229"/>
      <c r="O3357" s="229"/>
      <c r="P3357" s="229"/>
      <c r="Q3357" s="232"/>
      <c r="R3357" s="232"/>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29"/>
      <c r="I3358" s="231"/>
      <c r="J3358" s="229"/>
      <c r="K3358" s="232"/>
      <c r="L3358" s="229"/>
      <c r="M3358" s="229"/>
      <c r="N3358" s="229"/>
      <c r="O3358" s="229"/>
      <c r="P3358" s="229"/>
      <c r="Q3358" s="232"/>
      <c r="R3358" s="232"/>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29"/>
      <c r="I3359" s="231"/>
      <c r="J3359" s="229"/>
      <c r="K3359" s="232"/>
      <c r="L3359" s="229"/>
      <c r="M3359" s="229"/>
      <c r="N3359" s="229"/>
      <c r="O3359" s="229"/>
      <c r="P3359" s="229"/>
      <c r="Q3359" s="232"/>
      <c r="R3359" s="232"/>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29"/>
      <c r="I3360" s="231"/>
      <c r="J3360" s="229"/>
      <c r="K3360" s="232"/>
      <c r="L3360" s="229"/>
      <c r="M3360" s="229"/>
      <c r="N3360" s="229"/>
      <c r="O3360" s="229"/>
      <c r="P3360" s="229"/>
      <c r="Q3360" s="232"/>
      <c r="R3360" s="232"/>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29"/>
      <c r="I3361" s="231"/>
      <c r="J3361" s="229"/>
      <c r="K3361" s="232"/>
      <c r="L3361" s="229"/>
      <c r="M3361" s="229"/>
      <c r="N3361" s="229"/>
      <c r="O3361" s="229"/>
      <c r="P3361" s="229"/>
      <c r="Q3361" s="232"/>
      <c r="R3361" s="232"/>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29"/>
      <c r="I3362" s="231"/>
      <c r="J3362" s="229"/>
      <c r="K3362" s="232"/>
      <c r="L3362" s="229"/>
      <c r="M3362" s="229"/>
      <c r="N3362" s="229"/>
      <c r="O3362" s="229"/>
      <c r="P3362" s="229"/>
      <c r="Q3362" s="232"/>
      <c r="R3362" s="232"/>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29"/>
      <c r="I3363" s="231"/>
      <c r="J3363" s="229"/>
      <c r="K3363" s="232"/>
      <c r="L3363" s="229"/>
      <c r="M3363" s="229"/>
      <c r="N3363" s="229"/>
      <c r="O3363" s="229"/>
      <c r="P3363" s="229"/>
      <c r="Q3363" s="232"/>
      <c r="R3363" s="232"/>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29"/>
      <c r="I3364" s="231"/>
      <c r="J3364" s="229"/>
      <c r="K3364" s="232"/>
      <c r="L3364" s="229"/>
      <c r="M3364" s="229"/>
      <c r="N3364" s="229"/>
      <c r="O3364" s="229"/>
      <c r="P3364" s="229"/>
      <c r="Q3364" s="232"/>
      <c r="R3364" s="232"/>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29"/>
      <c r="I3365" s="231"/>
      <c r="J3365" s="229"/>
      <c r="K3365" s="232"/>
      <c r="L3365" s="229"/>
      <c r="M3365" s="229"/>
      <c r="N3365" s="229"/>
      <c r="O3365" s="229"/>
      <c r="P3365" s="229"/>
      <c r="Q3365" s="232"/>
      <c r="R3365" s="232"/>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29"/>
      <c r="I3366" s="231"/>
      <c r="J3366" s="229"/>
      <c r="K3366" s="232"/>
      <c r="L3366" s="229"/>
      <c r="M3366" s="229"/>
      <c r="N3366" s="229"/>
      <c r="O3366" s="229"/>
      <c r="P3366" s="229"/>
      <c r="Q3366" s="232"/>
      <c r="R3366" s="232"/>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29"/>
      <c r="I3367" s="231"/>
      <c r="J3367" s="229"/>
      <c r="K3367" s="232"/>
      <c r="L3367" s="229"/>
      <c r="M3367" s="229"/>
      <c r="N3367" s="229"/>
      <c r="O3367" s="229"/>
      <c r="P3367" s="229"/>
      <c r="Q3367" s="232"/>
      <c r="R3367" s="232"/>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29"/>
      <c r="I3368" s="231"/>
      <c r="J3368" s="229"/>
      <c r="K3368" s="232"/>
      <c r="L3368" s="229"/>
      <c r="M3368" s="229"/>
      <c r="N3368" s="229"/>
      <c r="O3368" s="229"/>
      <c r="P3368" s="229"/>
      <c r="Q3368" s="232"/>
      <c r="R3368" s="232"/>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29"/>
      <c r="I3369" s="231"/>
      <c r="J3369" s="229"/>
      <c r="K3369" s="232"/>
      <c r="L3369" s="229"/>
      <c r="M3369" s="229"/>
      <c r="N3369" s="229"/>
      <c r="O3369" s="229"/>
      <c r="P3369" s="229"/>
      <c r="Q3369" s="232"/>
      <c r="R3369" s="232"/>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29"/>
      <c r="I3370" s="231"/>
      <c r="J3370" s="229"/>
      <c r="K3370" s="232"/>
      <c r="L3370" s="229"/>
      <c r="M3370" s="229"/>
      <c r="N3370" s="229"/>
      <c r="O3370" s="229"/>
      <c r="P3370" s="229"/>
      <c r="Q3370" s="232"/>
      <c r="R3370" s="232"/>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29"/>
      <c r="I3371" s="231"/>
      <c r="J3371" s="229"/>
      <c r="K3371" s="232"/>
      <c r="L3371" s="229"/>
      <c r="M3371" s="229"/>
      <c r="N3371" s="229"/>
      <c r="O3371" s="229"/>
      <c r="P3371" s="229"/>
      <c r="Q3371" s="232"/>
      <c r="R3371" s="232"/>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29"/>
      <c r="I3372" s="231"/>
      <c r="J3372" s="229"/>
      <c r="K3372" s="232"/>
      <c r="L3372" s="229"/>
      <c r="M3372" s="229"/>
      <c r="N3372" s="229"/>
      <c r="O3372" s="229"/>
      <c r="P3372" s="229"/>
      <c r="Q3372" s="232"/>
      <c r="R3372" s="232"/>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29"/>
      <c r="I3373" s="231"/>
      <c r="J3373" s="229"/>
      <c r="K3373" s="232"/>
      <c r="L3373" s="229"/>
      <c r="M3373" s="229"/>
      <c r="N3373" s="229"/>
      <c r="O3373" s="229"/>
      <c r="P3373" s="229"/>
      <c r="Q3373" s="232"/>
      <c r="R3373" s="232"/>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29"/>
      <c r="I3374" s="231"/>
      <c r="J3374" s="229"/>
      <c r="K3374" s="232"/>
      <c r="L3374" s="229"/>
      <c r="M3374" s="229"/>
      <c r="N3374" s="229"/>
      <c r="O3374" s="229"/>
      <c r="P3374" s="229"/>
      <c r="Q3374" s="232"/>
      <c r="R3374" s="232"/>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29"/>
      <c r="I3375" s="231"/>
      <c r="J3375" s="229"/>
      <c r="K3375" s="232"/>
      <c r="L3375" s="229"/>
      <c r="M3375" s="229"/>
      <c r="N3375" s="229"/>
      <c r="O3375" s="229"/>
      <c r="P3375" s="229"/>
      <c r="Q3375" s="232"/>
      <c r="R3375" s="232"/>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29"/>
      <c r="I3376" s="231"/>
      <c r="J3376" s="229"/>
      <c r="K3376" s="232"/>
      <c r="L3376" s="229"/>
      <c r="M3376" s="229"/>
      <c r="N3376" s="229"/>
      <c r="O3376" s="229"/>
      <c r="P3376" s="229"/>
      <c r="Q3376" s="232"/>
      <c r="R3376" s="232"/>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29"/>
      <c r="I3377" s="231"/>
      <c r="J3377" s="229"/>
      <c r="K3377" s="232"/>
      <c r="L3377" s="229"/>
      <c r="M3377" s="229"/>
      <c r="N3377" s="229"/>
      <c r="O3377" s="229"/>
      <c r="P3377" s="229"/>
      <c r="Q3377" s="232"/>
      <c r="R3377" s="232"/>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29"/>
      <c r="I3378" s="231"/>
      <c r="J3378" s="229"/>
      <c r="K3378" s="232"/>
      <c r="L3378" s="229"/>
      <c r="M3378" s="229"/>
      <c r="N3378" s="229"/>
      <c r="O3378" s="229"/>
      <c r="P3378" s="229"/>
      <c r="Q3378" s="232"/>
      <c r="R3378" s="232"/>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29"/>
      <c r="I3379" s="231"/>
      <c r="J3379" s="229"/>
      <c r="K3379" s="232"/>
      <c r="L3379" s="229"/>
      <c r="M3379" s="229"/>
      <c r="N3379" s="229"/>
      <c r="O3379" s="229"/>
      <c r="P3379" s="229"/>
      <c r="Q3379" s="232"/>
      <c r="R3379" s="232"/>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29"/>
      <c r="I3380" s="231"/>
      <c r="J3380" s="229"/>
      <c r="K3380" s="232"/>
      <c r="L3380" s="229"/>
      <c r="M3380" s="229"/>
      <c r="N3380" s="229"/>
      <c r="O3380" s="229"/>
      <c r="P3380" s="229"/>
      <c r="Q3380" s="232"/>
      <c r="R3380" s="232"/>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29"/>
      <c r="I3381" s="231"/>
      <c r="J3381" s="229"/>
      <c r="K3381" s="232"/>
      <c r="L3381" s="229"/>
      <c r="M3381" s="229"/>
      <c r="N3381" s="229"/>
      <c r="O3381" s="229"/>
      <c r="P3381" s="229"/>
      <c r="Q3381" s="232"/>
      <c r="R3381" s="232"/>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29"/>
      <c r="I3382" s="231"/>
      <c r="J3382" s="229"/>
      <c r="K3382" s="232"/>
      <c r="L3382" s="229"/>
      <c r="M3382" s="229"/>
      <c r="N3382" s="229"/>
      <c r="O3382" s="229"/>
      <c r="P3382" s="229"/>
      <c r="Q3382" s="232"/>
      <c r="R3382" s="232"/>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29"/>
      <c r="I3383" s="231"/>
      <c r="J3383" s="229"/>
      <c r="K3383" s="232"/>
      <c r="L3383" s="229"/>
      <c r="M3383" s="229"/>
      <c r="N3383" s="229"/>
      <c r="O3383" s="229"/>
      <c r="P3383" s="229"/>
      <c r="Q3383" s="232"/>
      <c r="R3383" s="232"/>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29"/>
      <c r="I3384" s="231"/>
      <c r="J3384" s="229"/>
      <c r="K3384" s="232"/>
      <c r="L3384" s="229"/>
      <c r="M3384" s="229"/>
      <c r="N3384" s="229"/>
      <c r="O3384" s="229"/>
      <c r="P3384" s="229"/>
      <c r="Q3384" s="232"/>
      <c r="R3384" s="232"/>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29"/>
      <c r="I3385" s="231"/>
      <c r="J3385" s="229"/>
      <c r="K3385" s="232"/>
      <c r="L3385" s="229"/>
      <c r="M3385" s="229"/>
      <c r="N3385" s="229"/>
      <c r="O3385" s="229"/>
      <c r="P3385" s="229"/>
      <c r="Q3385" s="232"/>
      <c r="R3385" s="232"/>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29"/>
      <c r="I3386" s="231"/>
      <c r="J3386" s="229"/>
      <c r="K3386" s="232"/>
      <c r="L3386" s="229"/>
      <c r="M3386" s="229"/>
      <c r="N3386" s="229"/>
      <c r="O3386" s="229"/>
      <c r="P3386" s="229"/>
      <c r="Q3386" s="232"/>
      <c r="R3386" s="232"/>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29"/>
      <c r="I3387" s="231"/>
      <c r="J3387" s="229"/>
      <c r="K3387" s="232"/>
      <c r="L3387" s="229"/>
      <c r="M3387" s="229"/>
      <c r="N3387" s="229"/>
      <c r="O3387" s="229"/>
      <c r="P3387" s="229"/>
      <c r="Q3387" s="232"/>
      <c r="R3387" s="232"/>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29"/>
      <c r="I3388" s="231"/>
      <c r="J3388" s="229"/>
      <c r="K3388" s="232"/>
      <c r="L3388" s="229"/>
      <c r="M3388" s="229"/>
      <c r="N3388" s="229"/>
      <c r="O3388" s="229"/>
      <c r="P3388" s="229"/>
      <c r="Q3388" s="232"/>
      <c r="R3388" s="232"/>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29"/>
      <c r="I3389" s="231"/>
      <c r="J3389" s="229"/>
      <c r="K3389" s="232"/>
      <c r="L3389" s="229"/>
      <c r="M3389" s="229"/>
      <c r="N3389" s="229"/>
      <c r="O3389" s="229"/>
      <c r="P3389" s="229"/>
      <c r="Q3389" s="232"/>
      <c r="R3389" s="232"/>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29"/>
      <c r="I3390" s="231"/>
      <c r="J3390" s="229"/>
      <c r="K3390" s="232"/>
      <c r="L3390" s="229"/>
      <c r="M3390" s="229"/>
      <c r="N3390" s="229"/>
      <c r="O3390" s="229"/>
      <c r="P3390" s="229"/>
      <c r="Q3390" s="232"/>
      <c r="R3390" s="232"/>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29"/>
      <c r="I3391" s="231"/>
      <c r="J3391" s="229"/>
      <c r="K3391" s="232"/>
      <c r="L3391" s="229"/>
      <c r="M3391" s="229"/>
      <c r="N3391" s="229"/>
      <c r="O3391" s="229"/>
      <c r="P3391" s="229"/>
      <c r="Q3391" s="232"/>
      <c r="R3391" s="232"/>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29"/>
      <c r="I3392" s="231"/>
      <c r="J3392" s="229"/>
      <c r="K3392" s="232"/>
      <c r="L3392" s="229"/>
      <c r="M3392" s="229"/>
      <c r="N3392" s="229"/>
      <c r="O3392" s="229"/>
      <c r="P3392" s="229"/>
      <c r="Q3392" s="232"/>
      <c r="R3392" s="232"/>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29"/>
      <c r="I3393" s="231"/>
      <c r="J3393" s="229"/>
      <c r="K3393" s="232"/>
      <c r="L3393" s="229"/>
      <c r="M3393" s="229"/>
      <c r="N3393" s="229"/>
      <c r="O3393" s="229"/>
      <c r="P3393" s="229"/>
      <c r="Q3393" s="232"/>
      <c r="R3393" s="232"/>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29"/>
      <c r="I3394" s="231"/>
      <c r="J3394" s="229"/>
      <c r="K3394" s="232"/>
      <c r="L3394" s="229"/>
      <c r="M3394" s="229"/>
      <c r="N3394" s="229"/>
      <c r="O3394" s="229"/>
      <c r="P3394" s="229"/>
      <c r="Q3394" s="232"/>
      <c r="R3394" s="232"/>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29"/>
      <c r="I3395" s="231"/>
      <c r="J3395" s="229"/>
      <c r="K3395" s="232"/>
      <c r="L3395" s="229"/>
      <c r="M3395" s="229"/>
      <c r="N3395" s="229"/>
      <c r="O3395" s="229"/>
      <c r="P3395" s="229"/>
      <c r="Q3395" s="232"/>
      <c r="R3395" s="232"/>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29"/>
      <c r="I3396" s="231"/>
      <c r="J3396" s="229"/>
      <c r="K3396" s="232"/>
      <c r="L3396" s="229"/>
      <c r="M3396" s="229"/>
      <c r="N3396" s="229"/>
      <c r="O3396" s="229"/>
      <c r="P3396" s="229"/>
      <c r="Q3396" s="232"/>
      <c r="R3396" s="232"/>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29"/>
      <c r="I3397" s="231"/>
      <c r="J3397" s="229"/>
      <c r="K3397" s="232"/>
      <c r="L3397" s="229"/>
      <c r="M3397" s="229"/>
      <c r="N3397" s="229"/>
      <c r="O3397" s="229"/>
      <c r="P3397" s="229"/>
      <c r="Q3397" s="232"/>
      <c r="R3397" s="232"/>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29"/>
      <c r="I3398" s="231"/>
      <c r="J3398" s="229"/>
      <c r="K3398" s="232"/>
      <c r="L3398" s="229"/>
      <c r="M3398" s="229"/>
      <c r="N3398" s="229"/>
      <c r="O3398" s="229"/>
      <c r="P3398" s="229"/>
      <c r="Q3398" s="232"/>
      <c r="R3398" s="232"/>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29"/>
      <c r="I3399" s="231"/>
      <c r="J3399" s="229"/>
      <c r="K3399" s="232"/>
      <c r="L3399" s="229"/>
      <c r="M3399" s="229"/>
      <c r="N3399" s="229"/>
      <c r="O3399" s="229"/>
      <c r="P3399" s="229"/>
      <c r="Q3399" s="232"/>
      <c r="R3399" s="232"/>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29"/>
      <c r="I3400" s="231"/>
      <c r="J3400" s="229"/>
      <c r="K3400" s="232"/>
      <c r="L3400" s="229"/>
      <c r="M3400" s="229"/>
      <c r="N3400" s="229"/>
      <c r="O3400" s="229"/>
      <c r="P3400" s="229"/>
      <c r="Q3400" s="232"/>
      <c r="R3400" s="232"/>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29"/>
      <c r="I3401" s="231"/>
      <c r="J3401" s="229"/>
      <c r="K3401" s="232"/>
      <c r="L3401" s="229"/>
      <c r="M3401" s="229"/>
      <c r="N3401" s="229"/>
      <c r="O3401" s="229"/>
      <c r="P3401" s="229"/>
      <c r="Q3401" s="232"/>
      <c r="R3401" s="232"/>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29"/>
      <c r="I3402" s="231"/>
      <c r="J3402" s="229"/>
      <c r="K3402" s="232"/>
      <c r="L3402" s="229"/>
      <c r="M3402" s="229"/>
      <c r="N3402" s="229"/>
      <c r="O3402" s="229"/>
      <c r="P3402" s="229"/>
      <c r="Q3402" s="232"/>
      <c r="R3402" s="232"/>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29"/>
      <c r="I3403" s="231"/>
      <c r="J3403" s="229"/>
      <c r="K3403" s="232"/>
      <c r="L3403" s="229"/>
      <c r="M3403" s="229"/>
      <c r="N3403" s="229"/>
      <c r="O3403" s="229"/>
      <c r="P3403" s="229"/>
      <c r="Q3403" s="232"/>
      <c r="R3403" s="232"/>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29"/>
      <c r="I3404" s="231"/>
      <c r="J3404" s="229"/>
      <c r="K3404" s="232"/>
      <c r="L3404" s="229"/>
      <c r="M3404" s="229"/>
      <c r="N3404" s="229"/>
      <c r="O3404" s="229"/>
      <c r="P3404" s="229"/>
      <c r="Q3404" s="232"/>
      <c r="R3404" s="232"/>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29"/>
      <c r="I3405" s="231"/>
      <c r="J3405" s="229"/>
      <c r="K3405" s="232"/>
      <c r="L3405" s="229"/>
      <c r="M3405" s="229"/>
      <c r="N3405" s="229"/>
      <c r="O3405" s="229"/>
      <c r="P3405" s="229"/>
      <c r="Q3405" s="232"/>
      <c r="R3405" s="232"/>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29"/>
      <c r="I3406" s="231"/>
      <c r="J3406" s="229"/>
      <c r="K3406" s="232"/>
      <c r="L3406" s="229"/>
      <c r="M3406" s="229"/>
      <c r="N3406" s="229"/>
      <c r="O3406" s="229"/>
      <c r="P3406" s="229"/>
      <c r="Q3406" s="232"/>
      <c r="R3406" s="232"/>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29"/>
      <c r="I3407" s="231"/>
      <c r="J3407" s="229"/>
      <c r="K3407" s="232"/>
      <c r="L3407" s="229"/>
      <c r="M3407" s="229"/>
      <c r="N3407" s="229"/>
      <c r="O3407" s="229"/>
      <c r="P3407" s="229"/>
      <c r="Q3407" s="232"/>
      <c r="R3407" s="232"/>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29"/>
      <c r="I3408" s="231"/>
      <c r="J3408" s="229"/>
      <c r="K3408" s="232"/>
      <c r="L3408" s="229"/>
      <c r="M3408" s="229"/>
      <c r="N3408" s="229"/>
      <c r="O3408" s="229"/>
      <c r="P3408" s="229"/>
      <c r="Q3408" s="232"/>
      <c r="R3408" s="232"/>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29"/>
      <c r="I3409" s="231"/>
      <c r="J3409" s="229"/>
      <c r="K3409" s="232"/>
      <c r="L3409" s="229"/>
      <c r="M3409" s="229"/>
      <c r="N3409" s="229"/>
      <c r="O3409" s="229"/>
      <c r="P3409" s="229"/>
      <c r="Q3409" s="232"/>
      <c r="R3409" s="232"/>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29"/>
      <c r="I3410" s="231"/>
      <c r="J3410" s="229"/>
      <c r="K3410" s="232"/>
      <c r="L3410" s="229"/>
      <c r="M3410" s="229"/>
      <c r="N3410" s="229"/>
      <c r="O3410" s="229"/>
      <c r="P3410" s="229"/>
      <c r="Q3410" s="232"/>
      <c r="R3410" s="232"/>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29"/>
      <c r="I3411" s="231"/>
      <c r="J3411" s="229"/>
      <c r="K3411" s="232"/>
      <c r="L3411" s="229"/>
      <c r="M3411" s="229"/>
      <c r="N3411" s="229"/>
      <c r="O3411" s="229"/>
      <c r="P3411" s="229"/>
      <c r="Q3411" s="232"/>
      <c r="R3411" s="232"/>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29"/>
      <c r="I3412" s="231"/>
      <c r="J3412" s="229"/>
      <c r="K3412" s="232"/>
      <c r="L3412" s="229"/>
      <c r="M3412" s="229"/>
      <c r="N3412" s="229"/>
      <c r="O3412" s="229"/>
      <c r="P3412" s="229"/>
      <c r="Q3412" s="232"/>
      <c r="R3412" s="232"/>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29"/>
      <c r="I3413" s="231"/>
      <c r="J3413" s="229"/>
      <c r="K3413" s="232"/>
      <c r="L3413" s="229"/>
      <c r="M3413" s="229"/>
      <c r="N3413" s="229"/>
      <c r="O3413" s="229"/>
      <c r="P3413" s="229"/>
      <c r="Q3413" s="232"/>
      <c r="R3413" s="232"/>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29"/>
      <c r="I3414" s="231"/>
      <c r="J3414" s="229"/>
      <c r="K3414" s="232"/>
      <c r="L3414" s="229"/>
      <c r="M3414" s="229"/>
      <c r="N3414" s="229"/>
      <c r="O3414" s="229"/>
      <c r="P3414" s="229"/>
      <c r="Q3414" s="232"/>
      <c r="R3414" s="232"/>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29"/>
      <c r="I3415" s="231"/>
      <c r="J3415" s="229"/>
      <c r="K3415" s="232"/>
      <c r="L3415" s="229"/>
      <c r="M3415" s="229"/>
      <c r="N3415" s="229"/>
      <c r="O3415" s="229"/>
      <c r="P3415" s="229"/>
      <c r="Q3415" s="232"/>
      <c r="R3415" s="232"/>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29"/>
      <c r="I3416" s="231"/>
      <c r="J3416" s="229"/>
      <c r="K3416" s="232"/>
      <c r="L3416" s="229"/>
      <c r="M3416" s="229"/>
      <c r="N3416" s="229"/>
      <c r="O3416" s="229"/>
      <c r="P3416" s="229"/>
      <c r="Q3416" s="232"/>
      <c r="R3416" s="232"/>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29"/>
      <c r="I3417" s="231"/>
      <c r="J3417" s="229"/>
      <c r="K3417" s="232"/>
      <c r="L3417" s="229"/>
      <c r="M3417" s="229"/>
      <c r="N3417" s="229"/>
      <c r="O3417" s="229"/>
      <c r="P3417" s="229"/>
      <c r="Q3417" s="232"/>
      <c r="R3417" s="232"/>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29"/>
      <c r="I3418" s="231"/>
      <c r="J3418" s="229"/>
      <c r="K3418" s="232"/>
      <c r="L3418" s="229"/>
      <c r="M3418" s="229"/>
      <c r="N3418" s="229"/>
      <c r="O3418" s="229"/>
      <c r="P3418" s="229"/>
      <c r="Q3418" s="232"/>
      <c r="R3418" s="232"/>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29"/>
      <c r="I3419" s="231"/>
      <c r="J3419" s="229"/>
      <c r="K3419" s="232"/>
      <c r="L3419" s="229"/>
      <c r="M3419" s="229"/>
      <c r="N3419" s="229"/>
      <c r="O3419" s="229"/>
      <c r="P3419" s="229"/>
      <c r="Q3419" s="232"/>
      <c r="R3419" s="232"/>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29"/>
      <c r="I3420" s="231"/>
      <c r="J3420" s="229"/>
      <c r="K3420" s="232"/>
      <c r="L3420" s="229"/>
      <c r="M3420" s="229"/>
      <c r="N3420" s="229"/>
      <c r="O3420" s="229"/>
      <c r="P3420" s="229"/>
      <c r="Q3420" s="232"/>
      <c r="R3420" s="232"/>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29"/>
      <c r="I3421" s="231"/>
      <c r="J3421" s="229"/>
      <c r="K3421" s="232"/>
      <c r="L3421" s="229"/>
      <c r="M3421" s="229"/>
      <c r="N3421" s="229"/>
      <c r="O3421" s="229"/>
      <c r="P3421" s="229"/>
      <c r="Q3421" s="232"/>
      <c r="R3421" s="232"/>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29"/>
      <c r="I3422" s="231"/>
      <c r="J3422" s="229"/>
      <c r="K3422" s="232"/>
      <c r="L3422" s="229"/>
      <c r="M3422" s="229"/>
      <c r="N3422" s="229"/>
      <c r="O3422" s="229"/>
      <c r="P3422" s="229"/>
      <c r="Q3422" s="232"/>
      <c r="R3422" s="232"/>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29"/>
      <c r="I3423" s="231"/>
      <c r="J3423" s="229"/>
      <c r="K3423" s="232"/>
      <c r="L3423" s="229"/>
      <c r="M3423" s="229"/>
      <c r="N3423" s="229"/>
      <c r="O3423" s="229"/>
      <c r="P3423" s="229"/>
      <c r="Q3423" s="232"/>
      <c r="R3423" s="232"/>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29"/>
      <c r="I3424" s="231"/>
      <c r="J3424" s="229"/>
      <c r="K3424" s="232"/>
      <c r="L3424" s="229"/>
      <c r="M3424" s="229"/>
      <c r="N3424" s="229"/>
      <c r="O3424" s="229"/>
      <c r="P3424" s="229"/>
      <c r="Q3424" s="232"/>
      <c r="R3424" s="232"/>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29"/>
      <c r="I3425" s="231"/>
      <c r="J3425" s="229"/>
      <c r="K3425" s="232"/>
      <c r="L3425" s="229"/>
      <c r="M3425" s="229"/>
      <c r="N3425" s="229"/>
      <c r="O3425" s="229"/>
      <c r="P3425" s="229"/>
      <c r="Q3425" s="232"/>
      <c r="R3425" s="232"/>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29"/>
      <c r="I3426" s="231"/>
      <c r="J3426" s="229"/>
      <c r="K3426" s="232"/>
      <c r="L3426" s="229"/>
      <c r="M3426" s="229"/>
      <c r="N3426" s="229"/>
      <c r="O3426" s="229"/>
      <c r="P3426" s="229"/>
      <c r="Q3426" s="232"/>
      <c r="R3426" s="232"/>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29"/>
      <c r="I3427" s="231"/>
      <c r="J3427" s="229"/>
      <c r="K3427" s="232"/>
      <c r="L3427" s="229"/>
      <c r="M3427" s="229"/>
      <c r="N3427" s="229"/>
      <c r="O3427" s="229"/>
      <c r="P3427" s="229"/>
      <c r="Q3427" s="232"/>
      <c r="R3427" s="232"/>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29"/>
      <c r="I3428" s="231"/>
      <c r="J3428" s="229"/>
      <c r="K3428" s="232"/>
      <c r="L3428" s="229"/>
      <c r="M3428" s="229"/>
      <c r="N3428" s="229"/>
      <c r="O3428" s="229"/>
      <c r="P3428" s="229"/>
      <c r="Q3428" s="232"/>
      <c r="R3428" s="232"/>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29"/>
      <c r="I3429" s="231"/>
      <c r="J3429" s="229"/>
      <c r="K3429" s="232"/>
      <c r="L3429" s="229"/>
      <c r="M3429" s="229"/>
      <c r="N3429" s="229"/>
      <c r="O3429" s="229"/>
      <c r="P3429" s="229"/>
      <c r="Q3429" s="232"/>
      <c r="R3429" s="232"/>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29"/>
      <c r="I3430" s="231"/>
      <c r="J3430" s="229"/>
      <c r="K3430" s="232"/>
      <c r="L3430" s="229"/>
      <c r="M3430" s="229"/>
      <c r="N3430" s="229"/>
      <c r="O3430" s="229"/>
      <c r="P3430" s="229"/>
      <c r="Q3430" s="232"/>
      <c r="R3430" s="232"/>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29"/>
      <c r="I3431" s="231"/>
      <c r="J3431" s="229"/>
      <c r="K3431" s="232"/>
      <c r="L3431" s="229"/>
      <c r="M3431" s="229"/>
      <c r="N3431" s="229"/>
      <c r="O3431" s="229"/>
      <c r="P3431" s="229"/>
      <c r="Q3431" s="232"/>
      <c r="R3431" s="232"/>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29"/>
      <c r="I3432" s="231"/>
      <c r="J3432" s="229"/>
      <c r="K3432" s="232"/>
      <c r="L3432" s="229"/>
      <c r="M3432" s="229"/>
      <c r="N3432" s="229"/>
      <c r="O3432" s="229"/>
      <c r="P3432" s="229"/>
      <c r="Q3432" s="232"/>
      <c r="R3432" s="232"/>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29"/>
      <c r="I3433" s="231"/>
      <c r="J3433" s="229"/>
      <c r="K3433" s="232"/>
      <c r="L3433" s="229"/>
      <c r="M3433" s="229"/>
      <c r="N3433" s="229"/>
      <c r="O3433" s="229"/>
      <c r="P3433" s="229"/>
      <c r="Q3433" s="232"/>
      <c r="R3433" s="232"/>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29"/>
      <c r="I3434" s="231"/>
      <c r="J3434" s="229"/>
      <c r="K3434" s="232"/>
      <c r="L3434" s="229"/>
      <c r="M3434" s="229"/>
      <c r="N3434" s="229"/>
      <c r="O3434" s="229"/>
      <c r="P3434" s="229"/>
      <c r="Q3434" s="232"/>
      <c r="R3434" s="232"/>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29"/>
      <c r="I3435" s="231"/>
      <c r="J3435" s="229"/>
      <c r="K3435" s="232"/>
      <c r="L3435" s="229"/>
      <c r="M3435" s="229"/>
      <c r="N3435" s="229"/>
      <c r="O3435" s="229"/>
      <c r="P3435" s="229"/>
      <c r="Q3435" s="232"/>
      <c r="R3435" s="232"/>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29"/>
      <c r="I3436" s="231"/>
      <c r="J3436" s="229"/>
      <c r="K3436" s="232"/>
      <c r="L3436" s="229"/>
      <c r="M3436" s="229"/>
      <c r="N3436" s="229"/>
      <c r="O3436" s="229"/>
      <c r="P3436" s="229"/>
      <c r="Q3436" s="232"/>
      <c r="R3436" s="232"/>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29"/>
      <c r="I3437" s="231"/>
      <c r="J3437" s="229"/>
      <c r="K3437" s="232"/>
      <c r="L3437" s="229"/>
      <c r="M3437" s="229"/>
      <c r="N3437" s="229"/>
      <c r="O3437" s="229"/>
      <c r="P3437" s="229"/>
      <c r="Q3437" s="232"/>
      <c r="R3437" s="232"/>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29"/>
      <c r="I3438" s="231"/>
      <c r="J3438" s="229"/>
      <c r="K3438" s="232"/>
      <c r="L3438" s="229"/>
      <c r="M3438" s="229"/>
      <c r="N3438" s="229"/>
      <c r="O3438" s="229"/>
      <c r="P3438" s="229"/>
      <c r="Q3438" s="232"/>
      <c r="R3438" s="232"/>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29"/>
      <c r="I3439" s="231"/>
      <c r="J3439" s="229"/>
      <c r="K3439" s="232"/>
      <c r="L3439" s="229"/>
      <c r="M3439" s="229"/>
      <c r="N3439" s="229"/>
      <c r="O3439" s="229"/>
      <c r="P3439" s="229"/>
      <c r="Q3439" s="232"/>
      <c r="R3439" s="232"/>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29"/>
      <c r="I3440" s="231"/>
      <c r="J3440" s="229"/>
      <c r="K3440" s="232"/>
      <c r="L3440" s="229"/>
      <c r="M3440" s="229"/>
      <c r="N3440" s="229"/>
      <c r="O3440" s="229"/>
      <c r="P3440" s="229"/>
      <c r="Q3440" s="232"/>
      <c r="R3440" s="232"/>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29"/>
      <c r="I3441" s="231"/>
      <c r="J3441" s="229"/>
      <c r="K3441" s="232"/>
      <c r="L3441" s="229"/>
      <c r="M3441" s="229"/>
      <c r="N3441" s="229"/>
      <c r="O3441" s="229"/>
      <c r="P3441" s="229"/>
      <c r="Q3441" s="232"/>
      <c r="R3441" s="232"/>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29"/>
      <c r="I3442" s="231"/>
      <c r="J3442" s="229"/>
      <c r="K3442" s="232"/>
      <c r="L3442" s="229"/>
      <c r="M3442" s="229"/>
      <c r="N3442" s="229"/>
      <c r="O3442" s="229"/>
      <c r="P3442" s="229"/>
      <c r="Q3442" s="232"/>
      <c r="R3442" s="232"/>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29"/>
      <c r="I3443" s="231"/>
      <c r="J3443" s="229"/>
      <c r="K3443" s="232"/>
      <c r="L3443" s="229"/>
      <c r="M3443" s="229"/>
      <c r="N3443" s="229"/>
      <c r="O3443" s="229"/>
      <c r="P3443" s="229"/>
      <c r="Q3443" s="232"/>
      <c r="R3443" s="232"/>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29"/>
      <c r="I3444" s="231"/>
      <c r="J3444" s="229"/>
      <c r="K3444" s="232"/>
      <c r="L3444" s="229"/>
      <c r="M3444" s="229"/>
      <c r="N3444" s="229"/>
      <c r="O3444" s="229"/>
      <c r="P3444" s="229"/>
      <c r="Q3444" s="232"/>
      <c r="R3444" s="232"/>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29"/>
      <c r="I3445" s="231"/>
      <c r="J3445" s="229"/>
      <c r="K3445" s="232"/>
      <c r="L3445" s="229"/>
      <c r="M3445" s="229"/>
      <c r="N3445" s="229"/>
      <c r="O3445" s="229"/>
      <c r="P3445" s="229"/>
      <c r="Q3445" s="232"/>
      <c r="R3445" s="232"/>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29"/>
      <c r="I3446" s="231"/>
      <c r="J3446" s="229"/>
      <c r="K3446" s="232"/>
      <c r="L3446" s="229"/>
      <c r="M3446" s="229"/>
      <c r="N3446" s="229"/>
      <c r="O3446" s="229"/>
      <c r="P3446" s="229"/>
      <c r="Q3446" s="232"/>
      <c r="R3446" s="232"/>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29"/>
      <c r="I3447" s="231"/>
      <c r="J3447" s="229"/>
      <c r="K3447" s="232"/>
      <c r="L3447" s="229"/>
      <c r="M3447" s="229"/>
      <c r="N3447" s="229"/>
      <c r="O3447" s="229"/>
      <c r="P3447" s="229"/>
      <c r="Q3447" s="232"/>
      <c r="R3447" s="232"/>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29"/>
      <c r="I3448" s="231"/>
      <c r="J3448" s="229"/>
      <c r="K3448" s="232"/>
      <c r="L3448" s="229"/>
      <c r="M3448" s="229"/>
      <c r="N3448" s="229"/>
      <c r="O3448" s="229"/>
      <c r="P3448" s="229"/>
      <c r="Q3448" s="232"/>
      <c r="R3448" s="232"/>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29"/>
      <c r="I3449" s="231"/>
      <c r="J3449" s="229"/>
      <c r="K3449" s="232"/>
      <c r="L3449" s="229"/>
      <c r="M3449" s="229"/>
      <c r="N3449" s="229"/>
      <c r="O3449" s="229"/>
      <c r="P3449" s="229"/>
      <c r="Q3449" s="232"/>
      <c r="R3449" s="232"/>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29"/>
      <c r="I3450" s="231"/>
      <c r="J3450" s="229"/>
      <c r="K3450" s="232"/>
      <c r="L3450" s="229"/>
      <c r="M3450" s="229"/>
      <c r="N3450" s="229"/>
      <c r="O3450" s="229"/>
      <c r="P3450" s="229"/>
      <c r="Q3450" s="232"/>
      <c r="R3450" s="232"/>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29"/>
      <c r="I3451" s="231"/>
      <c r="J3451" s="229"/>
      <c r="K3451" s="232"/>
      <c r="L3451" s="229"/>
      <c r="M3451" s="229"/>
      <c r="N3451" s="229"/>
      <c r="O3451" s="229"/>
      <c r="P3451" s="229"/>
      <c r="Q3451" s="232"/>
      <c r="R3451" s="232"/>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29"/>
      <c r="I3452" s="231"/>
      <c r="J3452" s="229"/>
      <c r="K3452" s="232"/>
      <c r="L3452" s="229"/>
      <c r="M3452" s="229"/>
      <c r="N3452" s="229"/>
      <c r="O3452" s="229"/>
      <c r="P3452" s="229"/>
      <c r="Q3452" s="232"/>
      <c r="R3452" s="232"/>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29"/>
      <c r="I3453" s="231"/>
      <c r="J3453" s="229"/>
      <c r="K3453" s="232"/>
      <c r="L3453" s="229"/>
      <c r="M3453" s="229"/>
      <c r="N3453" s="229"/>
      <c r="O3453" s="229"/>
      <c r="P3453" s="229"/>
      <c r="Q3453" s="232"/>
      <c r="R3453" s="232"/>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29"/>
      <c r="I3454" s="231"/>
      <c r="J3454" s="229"/>
      <c r="K3454" s="232"/>
      <c r="L3454" s="229"/>
      <c r="M3454" s="229"/>
      <c r="N3454" s="229"/>
      <c r="O3454" s="229"/>
      <c r="P3454" s="229"/>
      <c r="Q3454" s="232"/>
      <c r="R3454" s="232"/>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29"/>
      <c r="I3455" s="231"/>
      <c r="J3455" s="229"/>
      <c r="K3455" s="232"/>
      <c r="L3455" s="229"/>
      <c r="M3455" s="229"/>
      <c r="N3455" s="229"/>
      <c r="O3455" s="229"/>
      <c r="P3455" s="229"/>
      <c r="Q3455" s="232"/>
      <c r="R3455" s="232"/>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29"/>
      <c r="I3456" s="231"/>
      <c r="J3456" s="229"/>
      <c r="K3456" s="232"/>
      <c r="L3456" s="229"/>
      <c r="M3456" s="229"/>
      <c r="N3456" s="229"/>
      <c r="O3456" s="229"/>
      <c r="P3456" s="229"/>
      <c r="Q3456" s="232"/>
      <c r="R3456" s="232"/>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29"/>
      <c r="I3457" s="231"/>
      <c r="J3457" s="229"/>
      <c r="K3457" s="232"/>
      <c r="L3457" s="229"/>
      <c r="M3457" s="229"/>
      <c r="N3457" s="229"/>
      <c r="O3457" s="229"/>
      <c r="P3457" s="229"/>
      <c r="Q3457" s="232"/>
      <c r="R3457" s="232"/>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29"/>
      <c r="I3458" s="231"/>
      <c r="J3458" s="229"/>
      <c r="K3458" s="232"/>
      <c r="L3458" s="229"/>
      <c r="M3458" s="229"/>
      <c r="N3458" s="229"/>
      <c r="O3458" s="229"/>
      <c r="P3458" s="229"/>
      <c r="Q3458" s="232"/>
      <c r="R3458" s="232"/>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29"/>
      <c r="I3459" s="231"/>
      <c r="J3459" s="229"/>
      <c r="K3459" s="232"/>
      <c r="L3459" s="229"/>
      <c r="M3459" s="229"/>
      <c r="N3459" s="229"/>
      <c r="O3459" s="229"/>
      <c r="P3459" s="229"/>
      <c r="Q3459" s="232"/>
      <c r="R3459" s="232"/>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29"/>
      <c r="I3460" s="231"/>
      <c r="J3460" s="229"/>
      <c r="K3460" s="232"/>
      <c r="L3460" s="229"/>
      <c r="M3460" s="229"/>
      <c r="N3460" s="229"/>
      <c r="O3460" s="229"/>
      <c r="P3460" s="229"/>
      <c r="Q3460" s="232"/>
      <c r="R3460" s="232"/>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29"/>
      <c r="I3461" s="231"/>
      <c r="J3461" s="229"/>
      <c r="K3461" s="232"/>
      <c r="L3461" s="229"/>
      <c r="M3461" s="229"/>
      <c r="N3461" s="229"/>
      <c r="O3461" s="229"/>
      <c r="P3461" s="229"/>
      <c r="Q3461" s="232"/>
      <c r="R3461" s="232"/>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29"/>
      <c r="I3462" s="231"/>
      <c r="J3462" s="229"/>
      <c r="K3462" s="232"/>
      <c r="L3462" s="229"/>
      <c r="M3462" s="229"/>
      <c r="N3462" s="229"/>
      <c r="O3462" s="229"/>
      <c r="P3462" s="229"/>
      <c r="Q3462" s="232"/>
      <c r="R3462" s="232"/>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29"/>
      <c r="I3463" s="231"/>
      <c r="J3463" s="229"/>
      <c r="K3463" s="232"/>
      <c r="L3463" s="229"/>
      <c r="M3463" s="229"/>
      <c r="N3463" s="229"/>
      <c r="O3463" s="229"/>
      <c r="P3463" s="229"/>
      <c r="Q3463" s="232"/>
      <c r="R3463" s="232"/>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29"/>
      <c r="I3464" s="231"/>
      <c r="J3464" s="229"/>
      <c r="K3464" s="232"/>
      <c r="L3464" s="229"/>
      <c r="M3464" s="229"/>
      <c r="N3464" s="229"/>
      <c r="O3464" s="229"/>
      <c r="P3464" s="229"/>
      <c r="Q3464" s="232"/>
      <c r="R3464" s="232"/>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29"/>
      <c r="I3465" s="231"/>
      <c r="J3465" s="229"/>
      <c r="K3465" s="232"/>
      <c r="L3465" s="229"/>
      <c r="M3465" s="229"/>
      <c r="N3465" s="229"/>
      <c r="O3465" s="229"/>
      <c r="P3465" s="229"/>
      <c r="Q3465" s="232"/>
      <c r="R3465" s="232"/>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29"/>
      <c r="I3466" s="231"/>
      <c r="J3466" s="229"/>
      <c r="K3466" s="232"/>
      <c r="L3466" s="229"/>
      <c r="M3466" s="229"/>
      <c r="N3466" s="229"/>
      <c r="O3466" s="229"/>
      <c r="P3466" s="229"/>
      <c r="Q3466" s="232"/>
      <c r="R3466" s="232"/>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29"/>
      <c r="I3467" s="231"/>
      <c r="J3467" s="229"/>
      <c r="K3467" s="232"/>
      <c r="L3467" s="229"/>
      <c r="M3467" s="229"/>
      <c r="N3467" s="229"/>
      <c r="O3467" s="229"/>
      <c r="P3467" s="229"/>
      <c r="Q3467" s="232"/>
      <c r="R3467" s="232"/>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29"/>
      <c r="I3468" s="231"/>
      <c r="J3468" s="229"/>
      <c r="K3468" s="232"/>
      <c r="L3468" s="229"/>
      <c r="M3468" s="229"/>
      <c r="N3468" s="229"/>
      <c r="O3468" s="229"/>
      <c r="P3468" s="229"/>
      <c r="Q3468" s="232"/>
      <c r="R3468" s="232"/>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29"/>
      <c r="I3469" s="231"/>
      <c r="J3469" s="229"/>
      <c r="K3469" s="232"/>
      <c r="L3469" s="229"/>
      <c r="M3469" s="229"/>
      <c r="N3469" s="229"/>
      <c r="O3469" s="229"/>
      <c r="P3469" s="229"/>
      <c r="Q3469" s="232"/>
      <c r="R3469" s="232"/>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29"/>
      <c r="I3470" s="231"/>
      <c r="J3470" s="229"/>
      <c r="K3470" s="232"/>
      <c r="L3470" s="229"/>
      <c r="M3470" s="229"/>
      <c r="N3470" s="229"/>
      <c r="O3470" s="229"/>
      <c r="P3470" s="229"/>
      <c r="Q3470" s="232"/>
      <c r="R3470" s="232"/>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29"/>
      <c r="I3471" s="231"/>
      <c r="J3471" s="229"/>
      <c r="K3471" s="232"/>
      <c r="L3471" s="229"/>
      <c r="M3471" s="229"/>
      <c r="N3471" s="229"/>
      <c r="O3471" s="229"/>
      <c r="P3471" s="229"/>
      <c r="Q3471" s="232"/>
      <c r="R3471" s="232"/>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29"/>
      <c r="I3472" s="231"/>
      <c r="J3472" s="229"/>
      <c r="K3472" s="232"/>
      <c r="L3472" s="229"/>
      <c r="M3472" s="229"/>
      <c r="N3472" s="229"/>
      <c r="O3472" s="229"/>
      <c r="P3472" s="229"/>
      <c r="Q3472" s="232"/>
      <c r="R3472" s="232"/>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29"/>
      <c r="I3473" s="231"/>
      <c r="J3473" s="229"/>
      <c r="K3473" s="232"/>
      <c r="L3473" s="229"/>
      <c r="M3473" s="229"/>
      <c r="N3473" s="229"/>
      <c r="O3473" s="229"/>
      <c r="P3473" s="229"/>
      <c r="Q3473" s="232"/>
      <c r="R3473" s="232"/>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29"/>
      <c r="I3474" s="231"/>
      <c r="J3474" s="229"/>
      <c r="K3474" s="232"/>
      <c r="L3474" s="229"/>
      <c r="M3474" s="229"/>
      <c r="N3474" s="229"/>
      <c r="O3474" s="229"/>
      <c r="P3474" s="229"/>
      <c r="Q3474" s="232"/>
      <c r="R3474" s="232"/>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29"/>
      <c r="I3475" s="231"/>
      <c r="J3475" s="229"/>
      <c r="K3475" s="232"/>
      <c r="L3475" s="229"/>
      <c r="M3475" s="229"/>
      <c r="N3475" s="229"/>
      <c r="O3475" s="229"/>
      <c r="P3475" s="229"/>
      <c r="Q3475" s="232"/>
      <c r="R3475" s="232"/>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29"/>
      <c r="I3476" s="231"/>
      <c r="J3476" s="229"/>
      <c r="K3476" s="232"/>
      <c r="L3476" s="229"/>
      <c r="M3476" s="229"/>
      <c r="N3476" s="229"/>
      <c r="O3476" s="229"/>
      <c r="P3476" s="229"/>
      <c r="Q3476" s="232"/>
      <c r="R3476" s="232"/>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29"/>
      <c r="I3477" s="231"/>
      <c r="J3477" s="229"/>
      <c r="K3477" s="232"/>
      <c r="L3477" s="229"/>
      <c r="M3477" s="229"/>
      <c r="N3477" s="229"/>
      <c r="O3477" s="229"/>
      <c r="P3477" s="229"/>
      <c r="Q3477" s="232"/>
      <c r="R3477" s="232"/>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29"/>
      <c r="I3478" s="231"/>
      <c r="J3478" s="229"/>
      <c r="K3478" s="232"/>
      <c r="L3478" s="229"/>
      <c r="M3478" s="229"/>
      <c r="N3478" s="229"/>
      <c r="O3478" s="229"/>
      <c r="P3478" s="229"/>
      <c r="Q3478" s="232"/>
      <c r="R3478" s="232"/>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29"/>
      <c r="I3479" s="231"/>
      <c r="J3479" s="229"/>
      <c r="K3479" s="232"/>
      <c r="L3479" s="229"/>
      <c r="M3479" s="229"/>
      <c r="N3479" s="229"/>
      <c r="O3479" s="229"/>
      <c r="P3479" s="229"/>
      <c r="Q3479" s="232"/>
      <c r="R3479" s="232"/>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29"/>
      <c r="I3480" s="231"/>
      <c r="J3480" s="229"/>
      <c r="K3480" s="232"/>
      <c r="L3480" s="229"/>
      <c r="M3480" s="229"/>
      <c r="N3480" s="229"/>
      <c r="O3480" s="229"/>
      <c r="P3480" s="229"/>
      <c r="Q3480" s="232"/>
      <c r="R3480" s="232"/>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29"/>
      <c r="I3481" s="231"/>
      <c r="J3481" s="229"/>
      <c r="K3481" s="232"/>
      <c r="L3481" s="229"/>
      <c r="M3481" s="229"/>
      <c r="N3481" s="229"/>
      <c r="O3481" s="229"/>
      <c r="P3481" s="229"/>
      <c r="Q3481" s="232"/>
      <c r="R3481" s="232"/>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29"/>
      <c r="I3482" s="231"/>
      <c r="J3482" s="229"/>
      <c r="K3482" s="232"/>
      <c r="L3482" s="229"/>
      <c r="M3482" s="229"/>
      <c r="N3482" s="229"/>
      <c r="O3482" s="229"/>
      <c r="P3482" s="229"/>
      <c r="Q3482" s="232"/>
      <c r="R3482" s="232"/>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29"/>
      <c r="I3483" s="231"/>
      <c r="J3483" s="229"/>
      <c r="K3483" s="232"/>
      <c r="L3483" s="229"/>
      <c r="M3483" s="229"/>
      <c r="N3483" s="229"/>
      <c r="O3483" s="229"/>
      <c r="P3483" s="229"/>
      <c r="Q3483" s="232"/>
      <c r="R3483" s="232"/>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29"/>
      <c r="I3484" s="231"/>
      <c r="J3484" s="229"/>
      <c r="K3484" s="232"/>
      <c r="L3484" s="229"/>
      <c r="M3484" s="229"/>
      <c r="N3484" s="229"/>
      <c r="O3484" s="229"/>
      <c r="P3484" s="229"/>
      <c r="Q3484" s="232"/>
      <c r="R3484" s="232"/>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29"/>
      <c r="I3485" s="231"/>
      <c r="J3485" s="229"/>
      <c r="K3485" s="232"/>
      <c r="L3485" s="229"/>
      <c r="M3485" s="229"/>
      <c r="N3485" s="229"/>
      <c r="O3485" s="229"/>
      <c r="P3485" s="229"/>
      <c r="Q3485" s="232"/>
      <c r="R3485" s="232"/>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29"/>
      <c r="I3486" s="231"/>
      <c r="J3486" s="229"/>
      <c r="K3486" s="232"/>
      <c r="L3486" s="229"/>
      <c r="M3486" s="229"/>
      <c r="N3486" s="229"/>
      <c r="O3486" s="229"/>
      <c r="P3486" s="229"/>
      <c r="Q3486" s="232"/>
      <c r="R3486" s="232"/>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29"/>
      <c r="I3487" s="231"/>
      <c r="J3487" s="229"/>
      <c r="K3487" s="232"/>
      <c r="L3487" s="229"/>
      <c r="M3487" s="229"/>
      <c r="N3487" s="229"/>
      <c r="O3487" s="229"/>
      <c r="P3487" s="229"/>
      <c r="Q3487" s="232"/>
      <c r="R3487" s="232"/>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29"/>
      <c r="I3488" s="231"/>
      <c r="J3488" s="229"/>
      <c r="K3488" s="232"/>
      <c r="L3488" s="229"/>
      <c r="M3488" s="229"/>
      <c r="N3488" s="229"/>
      <c r="O3488" s="229"/>
      <c r="P3488" s="229"/>
      <c r="Q3488" s="232"/>
      <c r="R3488" s="232"/>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29"/>
      <c r="I3489" s="231"/>
      <c r="J3489" s="229"/>
      <c r="K3489" s="232"/>
      <c r="L3489" s="229"/>
      <c r="M3489" s="229"/>
      <c r="N3489" s="229"/>
      <c r="O3489" s="229"/>
      <c r="P3489" s="229"/>
      <c r="Q3489" s="232"/>
      <c r="R3489" s="232"/>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29"/>
      <c r="I3490" s="231"/>
      <c r="J3490" s="229"/>
      <c r="K3490" s="232"/>
      <c r="L3490" s="229"/>
      <c r="M3490" s="229"/>
      <c r="N3490" s="229"/>
      <c r="O3490" s="229"/>
      <c r="P3490" s="229"/>
      <c r="Q3490" s="232"/>
      <c r="R3490" s="232"/>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29"/>
      <c r="I3491" s="231"/>
      <c r="J3491" s="229"/>
      <c r="K3491" s="232"/>
      <c r="L3491" s="229"/>
      <c r="M3491" s="229"/>
      <c r="N3491" s="229"/>
      <c r="O3491" s="229"/>
      <c r="P3491" s="229"/>
      <c r="Q3491" s="232"/>
      <c r="R3491" s="232"/>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29"/>
      <c r="I3492" s="231"/>
      <c r="J3492" s="229"/>
      <c r="K3492" s="232"/>
      <c r="L3492" s="229"/>
      <c r="M3492" s="229"/>
      <c r="N3492" s="229"/>
      <c r="O3492" s="229"/>
      <c r="P3492" s="229"/>
      <c r="Q3492" s="232"/>
      <c r="R3492" s="232"/>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29"/>
      <c r="I3493" s="231"/>
      <c r="J3493" s="229"/>
      <c r="K3493" s="232"/>
      <c r="L3493" s="229"/>
      <c r="M3493" s="229"/>
      <c r="N3493" s="229"/>
      <c r="O3493" s="229"/>
      <c r="P3493" s="229"/>
      <c r="Q3493" s="232"/>
      <c r="R3493" s="232"/>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29"/>
      <c r="I3494" s="231"/>
      <c r="J3494" s="229"/>
      <c r="K3494" s="232"/>
      <c r="L3494" s="229"/>
      <c r="M3494" s="229"/>
      <c r="N3494" s="229"/>
      <c r="O3494" s="229"/>
      <c r="P3494" s="229"/>
      <c r="Q3494" s="232"/>
      <c r="R3494" s="232"/>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29"/>
      <c r="I3495" s="231"/>
      <c r="J3495" s="229"/>
      <c r="K3495" s="232"/>
      <c r="L3495" s="229"/>
      <c r="M3495" s="229"/>
      <c r="N3495" s="229"/>
      <c r="O3495" s="229"/>
      <c r="P3495" s="229"/>
      <c r="Q3495" s="232"/>
      <c r="R3495" s="232"/>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29"/>
      <c r="I3496" s="231"/>
      <c r="J3496" s="229"/>
      <c r="K3496" s="232"/>
      <c r="L3496" s="229"/>
      <c r="M3496" s="229"/>
      <c r="N3496" s="229"/>
      <c r="O3496" s="229"/>
      <c r="P3496" s="229"/>
      <c r="Q3496" s="232"/>
      <c r="R3496" s="232"/>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29"/>
      <c r="I3497" s="231"/>
      <c r="J3497" s="229"/>
      <c r="K3497" s="232"/>
      <c r="L3497" s="229"/>
      <c r="M3497" s="229"/>
      <c r="N3497" s="229"/>
      <c r="O3497" s="229"/>
      <c r="P3497" s="229"/>
      <c r="Q3497" s="232"/>
      <c r="R3497" s="232"/>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29"/>
      <c r="I3498" s="231"/>
      <c r="J3498" s="229"/>
      <c r="K3498" s="232"/>
      <c r="L3498" s="229"/>
      <c r="M3498" s="229"/>
      <c r="N3498" s="229"/>
      <c r="O3498" s="229"/>
      <c r="P3498" s="229"/>
      <c r="Q3498" s="232"/>
      <c r="R3498" s="232"/>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29"/>
      <c r="I3499" s="231"/>
      <c r="J3499" s="229"/>
      <c r="K3499" s="232"/>
      <c r="L3499" s="229"/>
      <c r="M3499" s="229"/>
      <c r="N3499" s="229"/>
      <c r="O3499" s="229"/>
      <c r="P3499" s="229"/>
      <c r="Q3499" s="232"/>
      <c r="R3499" s="232"/>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29"/>
      <c r="I3500" s="231"/>
      <c r="J3500" s="229"/>
      <c r="K3500" s="232"/>
      <c r="L3500" s="229"/>
      <c r="M3500" s="229"/>
      <c r="N3500" s="229"/>
      <c r="O3500" s="229"/>
      <c r="P3500" s="229"/>
      <c r="Q3500" s="232"/>
      <c r="R3500" s="232"/>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29"/>
      <c r="I3501" s="231"/>
      <c r="J3501" s="229"/>
      <c r="K3501" s="232"/>
      <c r="L3501" s="229"/>
      <c r="M3501" s="229"/>
      <c r="N3501" s="229"/>
      <c r="O3501" s="229"/>
      <c r="P3501" s="229"/>
      <c r="Q3501" s="232"/>
      <c r="R3501" s="232"/>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29"/>
      <c r="I3502" s="231"/>
      <c r="J3502" s="229"/>
      <c r="K3502" s="232"/>
      <c r="L3502" s="229"/>
      <c r="M3502" s="229"/>
      <c r="N3502" s="229"/>
      <c r="O3502" s="229"/>
      <c r="P3502" s="229"/>
      <c r="Q3502" s="232"/>
      <c r="R3502" s="232"/>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29"/>
      <c r="I3503" s="231"/>
      <c r="J3503" s="229"/>
      <c r="K3503" s="232"/>
      <c r="L3503" s="229"/>
      <c r="M3503" s="229"/>
      <c r="N3503" s="229"/>
      <c r="O3503" s="229"/>
      <c r="P3503" s="229"/>
      <c r="Q3503" s="232"/>
      <c r="R3503" s="232"/>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29"/>
      <c r="I3504" s="231"/>
      <c r="J3504" s="229"/>
      <c r="K3504" s="232"/>
      <c r="L3504" s="229"/>
      <c r="M3504" s="229"/>
      <c r="N3504" s="229"/>
      <c r="O3504" s="229"/>
      <c r="P3504" s="229"/>
      <c r="Q3504" s="232"/>
      <c r="R3504" s="232"/>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29"/>
      <c r="I3505" s="231"/>
      <c r="J3505" s="229"/>
      <c r="K3505" s="232"/>
      <c r="L3505" s="229"/>
      <c r="M3505" s="229"/>
      <c r="N3505" s="229"/>
      <c r="O3505" s="229"/>
      <c r="P3505" s="229"/>
      <c r="Q3505" s="232"/>
      <c r="R3505" s="232"/>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29"/>
      <c r="I3506" s="231"/>
      <c r="J3506" s="229"/>
      <c r="K3506" s="232"/>
      <c r="L3506" s="229"/>
      <c r="M3506" s="229"/>
      <c r="N3506" s="229"/>
      <c r="O3506" s="229"/>
      <c r="P3506" s="229"/>
      <c r="Q3506" s="232"/>
      <c r="R3506" s="232"/>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29"/>
      <c r="I3507" s="231"/>
      <c r="J3507" s="229"/>
      <c r="K3507" s="232"/>
      <c r="L3507" s="229"/>
      <c r="M3507" s="229"/>
      <c r="N3507" s="229"/>
      <c r="O3507" s="229"/>
      <c r="P3507" s="229"/>
      <c r="Q3507" s="232"/>
      <c r="R3507" s="232"/>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29"/>
      <c r="I3508" s="231"/>
      <c r="J3508" s="229"/>
      <c r="K3508" s="232"/>
      <c r="L3508" s="229"/>
      <c r="M3508" s="229"/>
      <c r="N3508" s="229"/>
      <c r="O3508" s="229"/>
      <c r="P3508" s="229"/>
      <c r="Q3508" s="232"/>
      <c r="R3508" s="232"/>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29"/>
      <c r="I3509" s="231"/>
      <c r="J3509" s="229"/>
      <c r="K3509" s="232"/>
      <c r="L3509" s="229"/>
      <c r="M3509" s="229"/>
      <c r="N3509" s="229"/>
      <c r="O3509" s="229"/>
      <c r="P3509" s="229"/>
      <c r="Q3509" s="232"/>
      <c r="R3509" s="232"/>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29"/>
      <c r="I3510" s="231"/>
      <c r="J3510" s="229"/>
      <c r="K3510" s="232"/>
      <c r="L3510" s="229"/>
      <c r="M3510" s="229"/>
      <c r="N3510" s="229"/>
      <c r="O3510" s="229"/>
      <c r="P3510" s="229"/>
      <c r="Q3510" s="232"/>
      <c r="R3510" s="232"/>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29"/>
      <c r="I3511" s="231"/>
      <c r="J3511" s="229"/>
      <c r="K3511" s="232"/>
      <c r="L3511" s="229"/>
      <c r="M3511" s="229"/>
      <c r="N3511" s="229"/>
      <c r="O3511" s="229"/>
      <c r="P3511" s="229"/>
      <c r="Q3511" s="232"/>
      <c r="R3511" s="232"/>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29"/>
      <c r="I3512" s="231"/>
      <c r="J3512" s="229"/>
      <c r="K3512" s="232"/>
      <c r="L3512" s="229"/>
      <c r="M3512" s="229"/>
      <c r="N3512" s="229"/>
      <c r="O3512" s="229"/>
      <c r="P3512" s="229"/>
      <c r="Q3512" s="232"/>
      <c r="R3512" s="232"/>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29"/>
      <c r="I3513" s="231"/>
      <c r="J3513" s="229"/>
      <c r="K3513" s="232"/>
      <c r="L3513" s="229"/>
      <c r="M3513" s="229"/>
      <c r="N3513" s="229"/>
      <c r="O3513" s="229"/>
      <c r="P3513" s="229"/>
      <c r="Q3513" s="232"/>
      <c r="R3513" s="232"/>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29"/>
      <c r="I3514" s="231"/>
      <c r="J3514" s="229"/>
      <c r="K3514" s="232"/>
      <c r="L3514" s="229"/>
      <c r="M3514" s="229"/>
      <c r="N3514" s="229"/>
      <c r="O3514" s="229"/>
      <c r="P3514" s="229"/>
      <c r="Q3514" s="232"/>
      <c r="R3514" s="232"/>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29"/>
      <c r="I3515" s="231"/>
      <c r="J3515" s="229"/>
      <c r="K3515" s="232"/>
      <c r="L3515" s="229"/>
      <c r="M3515" s="229"/>
      <c r="N3515" s="229"/>
      <c r="O3515" s="229"/>
      <c r="P3515" s="229"/>
      <c r="Q3515" s="232"/>
      <c r="R3515" s="232"/>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29"/>
      <c r="I3516" s="231"/>
      <c r="J3516" s="229"/>
      <c r="K3516" s="232"/>
      <c r="L3516" s="229"/>
      <c r="M3516" s="229"/>
      <c r="N3516" s="229"/>
      <c r="O3516" s="229"/>
      <c r="P3516" s="229"/>
      <c r="Q3516" s="232"/>
      <c r="R3516" s="232"/>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29"/>
      <c r="I3517" s="231"/>
      <c r="J3517" s="229"/>
      <c r="K3517" s="232"/>
      <c r="L3517" s="229"/>
      <c r="M3517" s="229"/>
      <c r="N3517" s="229"/>
      <c r="O3517" s="229"/>
      <c r="P3517" s="229"/>
      <c r="Q3517" s="232"/>
      <c r="R3517" s="232"/>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29"/>
      <c r="I3518" s="231"/>
      <c r="J3518" s="229"/>
      <c r="K3518" s="232"/>
      <c r="L3518" s="229"/>
      <c r="M3518" s="229"/>
      <c r="N3518" s="229"/>
      <c r="O3518" s="229"/>
      <c r="P3518" s="229"/>
      <c r="Q3518" s="232"/>
      <c r="R3518" s="232"/>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29"/>
      <c r="I3519" s="231"/>
      <c r="J3519" s="229"/>
      <c r="K3519" s="232"/>
      <c r="L3519" s="229"/>
      <c r="M3519" s="229"/>
      <c r="N3519" s="229"/>
      <c r="O3519" s="229"/>
      <c r="P3519" s="229"/>
      <c r="Q3519" s="232"/>
      <c r="R3519" s="232"/>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29"/>
      <c r="I3520" s="231"/>
      <c r="J3520" s="229"/>
      <c r="K3520" s="232"/>
      <c r="L3520" s="229"/>
      <c r="M3520" s="229"/>
      <c r="N3520" s="229"/>
      <c r="O3520" s="229"/>
      <c r="P3520" s="229"/>
      <c r="Q3520" s="232"/>
      <c r="R3520" s="232"/>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29"/>
      <c r="I3521" s="231"/>
      <c r="J3521" s="229"/>
      <c r="K3521" s="232"/>
      <c r="L3521" s="229"/>
      <c r="M3521" s="229"/>
      <c r="N3521" s="229"/>
      <c r="O3521" s="229"/>
      <c r="P3521" s="229"/>
      <c r="Q3521" s="232"/>
      <c r="R3521" s="232"/>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29"/>
      <c r="I3522" s="231"/>
      <c r="J3522" s="229"/>
      <c r="K3522" s="232"/>
      <c r="L3522" s="229"/>
      <c r="M3522" s="229"/>
      <c r="N3522" s="229"/>
      <c r="O3522" s="229"/>
      <c r="P3522" s="229"/>
      <c r="Q3522" s="232"/>
      <c r="R3522" s="232"/>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29"/>
      <c r="I3523" s="231"/>
      <c r="J3523" s="229"/>
      <c r="K3523" s="232"/>
      <c r="L3523" s="229"/>
      <c r="M3523" s="229"/>
      <c r="N3523" s="229"/>
      <c r="O3523" s="229"/>
      <c r="P3523" s="229"/>
      <c r="Q3523" s="232"/>
      <c r="R3523" s="232"/>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29"/>
      <c r="I3524" s="231"/>
      <c r="J3524" s="229"/>
      <c r="K3524" s="232"/>
      <c r="L3524" s="229"/>
      <c r="M3524" s="229"/>
      <c r="N3524" s="229"/>
      <c r="O3524" s="229"/>
      <c r="P3524" s="229"/>
      <c r="Q3524" s="232"/>
      <c r="R3524" s="232"/>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29"/>
      <c r="I3525" s="231"/>
      <c r="J3525" s="229"/>
      <c r="K3525" s="232"/>
      <c r="L3525" s="229"/>
      <c r="M3525" s="229"/>
      <c r="N3525" s="229"/>
      <c r="O3525" s="229"/>
      <c r="P3525" s="229"/>
      <c r="Q3525" s="232"/>
      <c r="R3525" s="232"/>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29"/>
      <c r="I3526" s="231"/>
      <c r="J3526" s="229"/>
      <c r="K3526" s="232"/>
      <c r="L3526" s="229"/>
      <c r="M3526" s="229"/>
      <c r="N3526" s="229"/>
      <c r="O3526" s="229"/>
      <c r="P3526" s="229"/>
      <c r="Q3526" s="232"/>
      <c r="R3526" s="232"/>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29"/>
      <c r="I3527" s="231"/>
      <c r="J3527" s="229"/>
      <c r="K3527" s="232"/>
      <c r="L3527" s="229"/>
      <c r="M3527" s="229"/>
      <c r="N3527" s="229"/>
      <c r="O3527" s="229"/>
      <c r="P3527" s="229"/>
      <c r="Q3527" s="232"/>
      <c r="R3527" s="232"/>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29"/>
      <c r="I3528" s="231"/>
      <c r="J3528" s="229"/>
      <c r="K3528" s="232"/>
      <c r="L3528" s="229"/>
      <c r="M3528" s="229"/>
      <c r="N3528" s="229"/>
      <c r="O3528" s="229"/>
      <c r="P3528" s="229"/>
      <c r="Q3528" s="232"/>
      <c r="R3528" s="232"/>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29"/>
      <c r="I3529" s="231"/>
      <c r="J3529" s="229"/>
      <c r="K3529" s="232"/>
      <c r="L3529" s="229"/>
      <c r="M3529" s="229"/>
      <c r="N3529" s="229"/>
      <c r="O3529" s="229"/>
      <c r="P3529" s="229"/>
      <c r="Q3529" s="232"/>
      <c r="R3529" s="232"/>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29"/>
      <c r="I3530" s="231"/>
      <c r="J3530" s="229"/>
      <c r="K3530" s="232"/>
      <c r="L3530" s="229"/>
      <c r="M3530" s="229"/>
      <c r="N3530" s="229"/>
      <c r="O3530" s="229"/>
      <c r="P3530" s="229"/>
      <c r="Q3530" s="232"/>
      <c r="R3530" s="232"/>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29"/>
      <c r="I3531" s="231"/>
      <c r="J3531" s="229"/>
      <c r="K3531" s="232"/>
      <c r="L3531" s="229"/>
      <c r="M3531" s="229"/>
      <c r="N3531" s="229"/>
      <c r="O3531" s="229"/>
      <c r="P3531" s="229"/>
      <c r="Q3531" s="232"/>
      <c r="R3531" s="232"/>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29"/>
      <c r="I3532" s="231"/>
      <c r="J3532" s="229"/>
      <c r="K3532" s="232"/>
      <c r="L3532" s="229"/>
      <c r="M3532" s="229"/>
      <c r="N3532" s="229"/>
      <c r="O3532" s="229"/>
      <c r="P3532" s="229"/>
      <c r="Q3532" s="232"/>
      <c r="R3532" s="232"/>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29"/>
      <c r="I3533" s="231"/>
      <c r="J3533" s="229"/>
      <c r="K3533" s="232"/>
      <c r="L3533" s="229"/>
      <c r="M3533" s="229"/>
      <c r="N3533" s="229"/>
      <c r="O3533" s="229"/>
      <c r="P3533" s="229"/>
      <c r="Q3533" s="232"/>
      <c r="R3533" s="232"/>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29"/>
      <c r="I3534" s="231"/>
      <c r="J3534" s="229"/>
      <c r="K3534" s="232"/>
      <c r="L3534" s="229"/>
      <c r="M3534" s="229"/>
      <c r="N3534" s="229"/>
      <c r="O3534" s="229"/>
      <c r="P3534" s="229"/>
      <c r="Q3534" s="232"/>
      <c r="R3534" s="232"/>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29"/>
      <c r="I3535" s="231"/>
      <c r="J3535" s="229"/>
      <c r="K3535" s="232"/>
      <c r="L3535" s="229"/>
      <c r="M3535" s="229"/>
      <c r="N3535" s="229"/>
      <c r="O3535" s="229"/>
      <c r="P3535" s="229"/>
      <c r="Q3535" s="232"/>
      <c r="R3535" s="232"/>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29"/>
      <c r="I3536" s="231"/>
      <c r="J3536" s="229"/>
      <c r="K3536" s="232"/>
      <c r="L3536" s="229"/>
      <c r="M3536" s="229"/>
      <c r="N3536" s="229"/>
      <c r="O3536" s="229"/>
      <c r="P3536" s="229"/>
      <c r="Q3536" s="232"/>
      <c r="R3536" s="232"/>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29"/>
      <c r="I3537" s="231"/>
      <c r="J3537" s="229"/>
      <c r="K3537" s="232"/>
      <c r="L3537" s="229"/>
      <c r="M3537" s="229"/>
      <c r="N3537" s="229"/>
      <c r="O3537" s="229"/>
      <c r="P3537" s="229"/>
      <c r="Q3537" s="232"/>
      <c r="R3537" s="232"/>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29"/>
      <c r="I3538" s="231"/>
      <c r="J3538" s="229"/>
      <c r="K3538" s="232"/>
      <c r="L3538" s="229"/>
      <c r="M3538" s="229"/>
      <c r="N3538" s="229"/>
      <c r="O3538" s="229"/>
      <c r="P3538" s="229"/>
      <c r="Q3538" s="232"/>
      <c r="R3538" s="232"/>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29"/>
      <c r="I3539" s="231"/>
      <c r="J3539" s="229"/>
      <c r="K3539" s="232"/>
      <c r="L3539" s="229"/>
      <c r="M3539" s="229"/>
      <c r="N3539" s="229"/>
      <c r="O3539" s="229"/>
      <c r="P3539" s="229"/>
      <c r="Q3539" s="232"/>
      <c r="R3539" s="232"/>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29"/>
      <c r="I3540" s="231"/>
      <c r="J3540" s="229"/>
      <c r="K3540" s="232"/>
      <c r="L3540" s="229"/>
      <c r="M3540" s="229"/>
      <c r="N3540" s="229"/>
      <c r="O3540" s="229"/>
      <c r="P3540" s="229"/>
      <c r="Q3540" s="232"/>
      <c r="R3540" s="232"/>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29"/>
      <c r="I3541" s="231"/>
      <c r="J3541" s="229"/>
      <c r="K3541" s="232"/>
      <c r="L3541" s="229"/>
      <c r="M3541" s="229"/>
      <c r="N3541" s="229"/>
      <c r="O3541" s="229"/>
      <c r="P3541" s="229"/>
      <c r="Q3541" s="232"/>
      <c r="R3541" s="232"/>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29"/>
      <c r="I3542" s="231"/>
      <c r="J3542" s="229"/>
      <c r="K3542" s="232"/>
      <c r="L3542" s="229"/>
      <c r="M3542" s="229"/>
      <c r="N3542" s="229"/>
      <c r="O3542" s="229"/>
      <c r="P3542" s="229"/>
      <c r="Q3542" s="232"/>
      <c r="R3542" s="232"/>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29"/>
      <c r="I3543" s="231"/>
      <c r="J3543" s="229"/>
      <c r="K3543" s="232"/>
      <c r="L3543" s="229"/>
      <c r="M3543" s="229"/>
      <c r="N3543" s="229"/>
      <c r="O3543" s="229"/>
      <c r="P3543" s="229"/>
      <c r="Q3543" s="232"/>
      <c r="R3543" s="232"/>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29"/>
      <c r="I3544" s="231"/>
      <c r="J3544" s="229"/>
      <c r="K3544" s="232"/>
      <c r="L3544" s="229"/>
      <c r="M3544" s="229"/>
      <c r="N3544" s="229"/>
      <c r="O3544" s="229"/>
      <c r="P3544" s="229"/>
      <c r="Q3544" s="232"/>
      <c r="R3544" s="232"/>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29"/>
      <c r="I3545" s="231"/>
      <c r="J3545" s="229"/>
      <c r="K3545" s="232"/>
      <c r="L3545" s="229"/>
      <c r="M3545" s="229"/>
      <c r="N3545" s="229"/>
      <c r="O3545" s="229"/>
      <c r="P3545" s="229"/>
      <c r="Q3545" s="232"/>
      <c r="R3545" s="232"/>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29"/>
      <c r="I3546" s="231"/>
      <c r="J3546" s="229"/>
      <c r="K3546" s="232"/>
      <c r="L3546" s="229"/>
      <c r="M3546" s="229"/>
      <c r="N3546" s="229"/>
      <c r="O3546" s="229"/>
      <c r="P3546" s="229"/>
      <c r="Q3546" s="232"/>
      <c r="R3546" s="232"/>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29"/>
      <c r="I3547" s="231"/>
      <c r="J3547" s="229"/>
      <c r="K3547" s="232"/>
      <c r="L3547" s="229"/>
      <c r="M3547" s="229"/>
      <c r="N3547" s="229"/>
      <c r="O3547" s="229"/>
      <c r="P3547" s="229"/>
      <c r="Q3547" s="232"/>
      <c r="R3547" s="232"/>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29"/>
      <c r="I3548" s="231"/>
      <c r="J3548" s="229"/>
      <c r="K3548" s="232"/>
      <c r="L3548" s="229"/>
      <c r="M3548" s="229"/>
      <c r="N3548" s="229"/>
      <c r="O3548" s="229"/>
      <c r="P3548" s="229"/>
      <c r="Q3548" s="232"/>
      <c r="R3548" s="232"/>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29"/>
      <c r="I3549" s="231"/>
      <c r="J3549" s="229"/>
      <c r="K3549" s="232"/>
      <c r="L3549" s="229"/>
      <c r="M3549" s="229"/>
      <c r="N3549" s="229"/>
      <c r="O3549" s="229"/>
      <c r="P3549" s="229"/>
      <c r="Q3549" s="232"/>
      <c r="R3549" s="232"/>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29"/>
      <c r="I3550" s="231"/>
      <c r="J3550" s="229"/>
      <c r="K3550" s="232"/>
      <c r="L3550" s="229"/>
      <c r="M3550" s="229"/>
      <c r="N3550" s="229"/>
      <c r="O3550" s="229"/>
      <c r="P3550" s="229"/>
      <c r="Q3550" s="232"/>
      <c r="R3550" s="232"/>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29"/>
      <c r="I3551" s="231"/>
      <c r="J3551" s="229"/>
      <c r="K3551" s="232"/>
      <c r="L3551" s="229"/>
      <c r="M3551" s="229"/>
      <c r="N3551" s="229"/>
      <c r="O3551" s="229"/>
      <c r="P3551" s="229"/>
      <c r="Q3551" s="232"/>
      <c r="R3551" s="232"/>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29"/>
      <c r="I3552" s="231"/>
      <c r="J3552" s="229"/>
      <c r="K3552" s="232"/>
      <c r="L3552" s="229"/>
      <c r="M3552" s="229"/>
      <c r="N3552" s="229"/>
      <c r="O3552" s="229"/>
      <c r="P3552" s="229"/>
      <c r="Q3552" s="232"/>
      <c r="R3552" s="232"/>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29"/>
      <c r="I3553" s="231"/>
      <c r="J3553" s="229"/>
      <c r="K3553" s="232"/>
      <c r="L3553" s="229"/>
      <c r="M3553" s="229"/>
      <c r="N3553" s="229"/>
      <c r="O3553" s="229"/>
      <c r="P3553" s="229"/>
      <c r="Q3553" s="232"/>
      <c r="R3553" s="232"/>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29"/>
      <c r="I3554" s="231"/>
      <c r="J3554" s="229"/>
      <c r="K3554" s="232"/>
      <c r="L3554" s="229"/>
      <c r="M3554" s="229"/>
      <c r="N3554" s="229"/>
      <c r="O3554" s="229"/>
      <c r="P3554" s="229"/>
      <c r="Q3554" s="232"/>
      <c r="R3554" s="232"/>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29"/>
      <c r="I3555" s="231"/>
      <c r="J3555" s="229"/>
      <c r="K3555" s="232"/>
      <c r="L3555" s="229"/>
      <c r="M3555" s="229"/>
      <c r="N3555" s="229"/>
      <c r="O3555" s="229"/>
      <c r="P3555" s="229"/>
      <c r="Q3555" s="232"/>
      <c r="R3555" s="232"/>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29"/>
      <c r="I3556" s="231"/>
      <c r="J3556" s="229"/>
      <c r="K3556" s="232"/>
      <c r="L3556" s="229"/>
      <c r="M3556" s="229"/>
      <c r="N3556" s="229"/>
      <c r="O3556" s="229"/>
      <c r="P3556" s="229"/>
      <c r="Q3556" s="232"/>
      <c r="R3556" s="232"/>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29"/>
      <c r="I3557" s="231"/>
      <c r="J3557" s="229"/>
      <c r="K3557" s="232"/>
      <c r="L3557" s="229"/>
      <c r="M3557" s="229"/>
      <c r="N3557" s="229"/>
      <c r="O3557" s="229"/>
      <c r="P3557" s="229"/>
      <c r="Q3557" s="232"/>
      <c r="R3557" s="232"/>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29"/>
      <c r="I3558" s="231"/>
      <c r="J3558" s="229"/>
      <c r="K3558" s="232"/>
      <c r="L3558" s="229"/>
      <c r="M3558" s="229"/>
      <c r="N3558" s="229"/>
      <c r="O3558" s="229"/>
      <c r="P3558" s="229"/>
      <c r="Q3558" s="232"/>
      <c r="R3558" s="232"/>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29"/>
      <c r="I3559" s="231"/>
      <c r="J3559" s="229"/>
      <c r="K3559" s="232"/>
      <c r="L3559" s="229"/>
      <c r="M3559" s="229"/>
      <c r="N3559" s="229"/>
      <c r="O3559" s="229"/>
      <c r="P3559" s="229"/>
      <c r="Q3559" s="232"/>
      <c r="R3559" s="232"/>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29"/>
      <c r="I3560" s="231"/>
      <c r="J3560" s="229"/>
      <c r="K3560" s="232"/>
      <c r="L3560" s="229"/>
      <c r="M3560" s="229"/>
      <c r="N3560" s="229"/>
      <c r="O3560" s="229"/>
      <c r="P3560" s="229"/>
      <c r="Q3560" s="232"/>
      <c r="R3560" s="232"/>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29"/>
      <c r="I3561" s="231"/>
      <c r="J3561" s="229"/>
      <c r="K3561" s="232"/>
      <c r="L3561" s="229"/>
      <c r="M3561" s="229"/>
      <c r="N3561" s="229"/>
      <c r="O3561" s="229"/>
      <c r="P3561" s="229"/>
      <c r="Q3561" s="232"/>
      <c r="R3561" s="232"/>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29"/>
      <c r="I3562" s="231"/>
      <c r="J3562" s="229"/>
      <c r="K3562" s="232"/>
      <c r="L3562" s="229"/>
      <c r="M3562" s="229"/>
      <c r="N3562" s="229"/>
      <c r="O3562" s="229"/>
      <c r="P3562" s="229"/>
      <c r="Q3562" s="232"/>
      <c r="R3562" s="232"/>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29"/>
      <c r="I3563" s="231"/>
      <c r="J3563" s="229"/>
      <c r="K3563" s="232"/>
      <c r="L3563" s="229"/>
      <c r="M3563" s="229"/>
      <c r="N3563" s="229"/>
      <c r="O3563" s="229"/>
      <c r="P3563" s="229"/>
      <c r="Q3563" s="232"/>
      <c r="R3563" s="232"/>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29"/>
      <c r="I3564" s="231"/>
      <c r="J3564" s="229"/>
      <c r="K3564" s="232"/>
      <c r="L3564" s="229"/>
      <c r="M3564" s="229"/>
      <c r="N3564" s="229"/>
      <c r="O3564" s="229"/>
      <c r="P3564" s="229"/>
      <c r="Q3564" s="232"/>
      <c r="R3564" s="232"/>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29"/>
      <c r="I3565" s="231"/>
      <c r="J3565" s="229"/>
      <c r="K3565" s="232"/>
      <c r="L3565" s="229"/>
      <c r="M3565" s="229"/>
      <c r="N3565" s="229"/>
      <c r="O3565" s="229"/>
      <c r="P3565" s="229"/>
      <c r="Q3565" s="232"/>
      <c r="R3565" s="232"/>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29"/>
      <c r="I3566" s="231"/>
      <c r="J3566" s="229"/>
      <c r="K3566" s="232"/>
      <c r="L3566" s="229"/>
      <c r="M3566" s="229"/>
      <c r="N3566" s="229"/>
      <c r="O3566" s="229"/>
      <c r="P3566" s="229"/>
      <c r="Q3566" s="232"/>
      <c r="R3566" s="232"/>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29"/>
      <c r="I3567" s="231"/>
      <c r="J3567" s="229"/>
      <c r="K3567" s="232"/>
      <c r="L3567" s="229"/>
      <c r="M3567" s="229"/>
      <c r="N3567" s="229"/>
      <c r="O3567" s="229"/>
      <c r="P3567" s="229"/>
      <c r="Q3567" s="232"/>
      <c r="R3567" s="232"/>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29"/>
      <c r="I3568" s="231"/>
      <c r="J3568" s="229"/>
      <c r="K3568" s="232"/>
      <c r="L3568" s="229"/>
      <c r="M3568" s="229"/>
      <c r="N3568" s="229"/>
      <c r="O3568" s="229"/>
      <c r="P3568" s="229"/>
      <c r="Q3568" s="232"/>
      <c r="R3568" s="232"/>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29"/>
      <c r="I3569" s="231"/>
      <c r="J3569" s="229"/>
      <c r="K3569" s="232"/>
      <c r="L3569" s="229"/>
      <c r="M3569" s="229"/>
      <c r="N3569" s="229"/>
      <c r="O3569" s="229"/>
      <c r="P3569" s="229"/>
      <c r="Q3569" s="232"/>
      <c r="R3569" s="232"/>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29"/>
      <c r="I3570" s="231"/>
      <c r="J3570" s="229"/>
      <c r="K3570" s="232"/>
      <c r="L3570" s="229"/>
      <c r="M3570" s="229"/>
      <c r="N3570" s="229"/>
      <c r="O3570" s="229"/>
      <c r="P3570" s="229"/>
      <c r="Q3570" s="232"/>
      <c r="R3570" s="232"/>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29"/>
      <c r="I3571" s="231"/>
      <c r="J3571" s="229"/>
      <c r="K3571" s="232"/>
      <c r="L3571" s="229"/>
      <c r="M3571" s="229"/>
      <c r="N3571" s="229"/>
      <c r="O3571" s="229"/>
      <c r="P3571" s="229"/>
      <c r="Q3571" s="232"/>
      <c r="R3571" s="232"/>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29"/>
      <c r="I3572" s="231"/>
      <c r="J3572" s="229"/>
      <c r="K3572" s="232"/>
      <c r="L3572" s="229"/>
      <c r="M3572" s="229"/>
      <c r="N3572" s="229"/>
      <c r="O3572" s="229"/>
      <c r="P3572" s="229"/>
      <c r="Q3572" s="232"/>
      <c r="R3572" s="232"/>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29"/>
      <c r="I3573" s="231"/>
      <c r="J3573" s="229"/>
      <c r="K3573" s="232"/>
      <c r="L3573" s="229"/>
      <c r="M3573" s="229"/>
      <c r="N3573" s="229"/>
      <c r="O3573" s="229"/>
      <c r="P3573" s="229"/>
      <c r="Q3573" s="232"/>
      <c r="R3573" s="232"/>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29"/>
      <c r="I3574" s="231"/>
      <c r="J3574" s="229"/>
      <c r="K3574" s="232"/>
      <c r="L3574" s="229"/>
      <c r="M3574" s="229"/>
      <c r="N3574" s="229"/>
      <c r="O3574" s="229"/>
      <c r="P3574" s="229"/>
      <c r="Q3574" s="232"/>
      <c r="R3574" s="232"/>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29"/>
      <c r="I3575" s="231"/>
      <c r="J3575" s="229"/>
      <c r="K3575" s="232"/>
      <c r="L3575" s="229"/>
      <c r="M3575" s="229"/>
      <c r="N3575" s="229"/>
      <c r="O3575" s="229"/>
      <c r="P3575" s="229"/>
      <c r="Q3575" s="232"/>
      <c r="R3575" s="232"/>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29"/>
      <c r="I3576" s="231"/>
      <c r="J3576" s="229"/>
      <c r="K3576" s="232"/>
      <c r="L3576" s="229"/>
      <c r="M3576" s="229"/>
      <c r="N3576" s="229"/>
      <c r="O3576" s="229"/>
      <c r="P3576" s="229"/>
      <c r="Q3576" s="232"/>
      <c r="R3576" s="232"/>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29"/>
      <c r="I3577" s="231"/>
      <c r="J3577" s="229"/>
      <c r="K3577" s="232"/>
      <c r="L3577" s="229"/>
      <c r="M3577" s="229"/>
      <c r="N3577" s="229"/>
      <c r="O3577" s="229"/>
      <c r="P3577" s="229"/>
      <c r="Q3577" s="232"/>
      <c r="R3577" s="232"/>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29"/>
      <c r="I3578" s="231"/>
      <c r="J3578" s="229"/>
      <c r="K3578" s="232"/>
      <c r="L3578" s="229"/>
      <c r="M3578" s="229"/>
      <c r="N3578" s="229"/>
      <c r="O3578" s="229"/>
      <c r="P3578" s="229"/>
      <c r="Q3578" s="232"/>
      <c r="R3578" s="232"/>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29"/>
      <c r="I3579" s="231"/>
      <c r="J3579" s="229"/>
      <c r="K3579" s="232"/>
      <c r="L3579" s="229"/>
      <c r="M3579" s="229"/>
      <c r="N3579" s="229"/>
      <c r="O3579" s="229"/>
      <c r="P3579" s="229"/>
      <c r="Q3579" s="232"/>
      <c r="R3579" s="232"/>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29"/>
      <c r="I3580" s="231"/>
      <c r="J3580" s="229"/>
      <c r="K3580" s="232"/>
      <c r="L3580" s="229"/>
      <c r="M3580" s="229"/>
      <c r="N3580" s="229"/>
      <c r="O3580" s="229"/>
      <c r="P3580" s="229"/>
      <c r="Q3580" s="232"/>
      <c r="R3580" s="232"/>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29"/>
      <c r="I3581" s="231"/>
      <c r="J3581" s="229"/>
      <c r="K3581" s="232"/>
      <c r="L3581" s="229"/>
      <c r="M3581" s="229"/>
      <c r="N3581" s="229"/>
      <c r="O3581" s="229"/>
      <c r="P3581" s="229"/>
      <c r="Q3581" s="232"/>
      <c r="R3581" s="232"/>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29"/>
      <c r="I3582" s="231"/>
      <c r="J3582" s="229"/>
      <c r="K3582" s="232"/>
      <c r="L3582" s="229"/>
      <c r="M3582" s="229"/>
      <c r="N3582" s="229"/>
      <c r="O3582" s="229"/>
      <c r="P3582" s="229"/>
      <c r="Q3582" s="232"/>
      <c r="R3582" s="232"/>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29"/>
      <c r="I3583" s="231"/>
      <c r="J3583" s="229"/>
      <c r="K3583" s="232"/>
      <c r="L3583" s="229"/>
      <c r="M3583" s="229"/>
      <c r="N3583" s="229"/>
      <c r="O3583" s="229"/>
      <c r="P3583" s="229"/>
      <c r="Q3583" s="232"/>
      <c r="R3583" s="232"/>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29"/>
      <c r="I3584" s="231"/>
      <c r="J3584" s="229"/>
      <c r="K3584" s="232"/>
      <c r="L3584" s="229"/>
      <c r="M3584" s="229"/>
      <c r="N3584" s="229"/>
      <c r="O3584" s="229"/>
      <c r="P3584" s="229"/>
      <c r="Q3584" s="232"/>
      <c r="R3584" s="232"/>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29"/>
      <c r="I3585" s="231"/>
      <c r="J3585" s="229"/>
      <c r="K3585" s="232"/>
      <c r="L3585" s="229"/>
      <c r="M3585" s="229"/>
      <c r="N3585" s="229"/>
      <c r="O3585" s="229"/>
      <c r="P3585" s="229"/>
      <c r="Q3585" s="232"/>
      <c r="R3585" s="232"/>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29"/>
      <c r="I3586" s="231"/>
      <c r="J3586" s="229"/>
      <c r="K3586" s="232"/>
      <c r="L3586" s="229"/>
      <c r="M3586" s="229"/>
      <c r="N3586" s="229"/>
      <c r="O3586" s="229"/>
      <c r="P3586" s="229"/>
      <c r="Q3586" s="232"/>
      <c r="R3586" s="232"/>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29"/>
      <c r="I3587" s="231"/>
      <c r="J3587" s="229"/>
      <c r="K3587" s="232"/>
      <c r="L3587" s="229"/>
      <c r="M3587" s="229"/>
      <c r="N3587" s="229"/>
      <c r="O3587" s="229"/>
      <c r="P3587" s="229"/>
      <c r="Q3587" s="232"/>
      <c r="R3587" s="232"/>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29"/>
      <c r="I3588" s="231"/>
      <c r="J3588" s="229"/>
      <c r="K3588" s="232"/>
      <c r="L3588" s="229"/>
      <c r="M3588" s="229"/>
      <c r="N3588" s="229"/>
      <c r="O3588" s="229"/>
      <c r="P3588" s="229"/>
      <c r="Q3588" s="232"/>
      <c r="R3588" s="232"/>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29"/>
      <c r="I3589" s="231"/>
      <c r="J3589" s="229"/>
      <c r="K3589" s="232"/>
      <c r="L3589" s="229"/>
      <c r="M3589" s="229"/>
      <c r="N3589" s="229"/>
      <c r="O3589" s="229"/>
      <c r="P3589" s="229"/>
      <c r="Q3589" s="232"/>
      <c r="R3589" s="232"/>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29"/>
      <c r="I3590" s="231"/>
      <c r="J3590" s="229"/>
      <c r="K3590" s="232"/>
      <c r="L3590" s="229"/>
      <c r="M3590" s="229"/>
      <c r="N3590" s="229"/>
      <c r="O3590" s="229"/>
      <c r="P3590" s="229"/>
      <c r="Q3590" s="232"/>
      <c r="R3590" s="232"/>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29"/>
      <c r="I3591" s="231"/>
      <c r="J3591" s="229"/>
      <c r="K3591" s="232"/>
      <c r="L3591" s="229"/>
      <c r="M3591" s="229"/>
      <c r="N3591" s="229"/>
      <c r="O3591" s="229"/>
      <c r="P3591" s="229"/>
      <c r="Q3591" s="232"/>
      <c r="R3591" s="232"/>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29"/>
      <c r="I3592" s="231"/>
      <c r="J3592" s="229"/>
      <c r="K3592" s="232"/>
      <c r="L3592" s="229"/>
      <c r="M3592" s="229"/>
      <c r="N3592" s="229"/>
      <c r="O3592" s="229"/>
      <c r="P3592" s="229"/>
      <c r="Q3592" s="232"/>
      <c r="R3592" s="232"/>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29"/>
      <c r="I3593" s="231"/>
      <c r="J3593" s="229"/>
      <c r="K3593" s="232"/>
      <c r="L3593" s="229"/>
      <c r="M3593" s="229"/>
      <c r="N3593" s="229"/>
      <c r="O3593" s="229"/>
      <c r="P3593" s="229"/>
      <c r="Q3593" s="232"/>
      <c r="R3593" s="232"/>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29"/>
      <c r="I3594" s="231"/>
      <c r="J3594" s="229"/>
      <c r="K3594" s="232"/>
      <c r="L3594" s="229"/>
      <c r="M3594" s="229"/>
      <c r="N3594" s="229"/>
      <c r="O3594" s="229"/>
      <c r="P3594" s="229"/>
      <c r="Q3594" s="232"/>
      <c r="R3594" s="232"/>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29"/>
      <c r="I3595" s="231"/>
      <c r="J3595" s="229"/>
      <c r="K3595" s="232"/>
      <c r="L3595" s="229"/>
      <c r="M3595" s="229"/>
      <c r="N3595" s="229"/>
      <c r="O3595" s="229"/>
      <c r="P3595" s="229"/>
      <c r="Q3595" s="232"/>
      <c r="R3595" s="232"/>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29"/>
      <c r="I3596" s="231"/>
      <c r="J3596" s="229"/>
      <c r="K3596" s="232"/>
      <c r="L3596" s="229"/>
      <c r="M3596" s="229"/>
      <c r="N3596" s="229"/>
      <c r="O3596" s="229"/>
      <c r="P3596" s="229"/>
      <c r="Q3596" s="232"/>
      <c r="R3596" s="232"/>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29"/>
      <c r="I3597" s="231"/>
      <c r="J3597" s="229"/>
      <c r="K3597" s="232"/>
      <c r="L3597" s="229"/>
      <c r="M3597" s="229"/>
      <c r="N3597" s="229"/>
      <c r="O3597" s="229"/>
      <c r="P3597" s="229"/>
      <c r="Q3597" s="232"/>
      <c r="R3597" s="232"/>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29"/>
      <c r="I3598" s="231"/>
      <c r="J3598" s="229"/>
      <c r="K3598" s="232"/>
      <c r="L3598" s="229"/>
      <c r="M3598" s="229"/>
      <c r="N3598" s="229"/>
      <c r="O3598" s="229"/>
      <c r="P3598" s="229"/>
      <c r="Q3598" s="232"/>
      <c r="R3598" s="232"/>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29"/>
      <c r="I3599" s="231"/>
      <c r="J3599" s="229"/>
      <c r="K3599" s="232"/>
      <c r="L3599" s="229"/>
      <c r="M3599" s="229"/>
      <c r="N3599" s="229"/>
      <c r="O3599" s="229"/>
      <c r="P3599" s="229"/>
      <c r="Q3599" s="232"/>
      <c r="R3599" s="232"/>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29"/>
      <c r="I3600" s="231"/>
      <c r="J3600" s="229"/>
      <c r="K3600" s="232"/>
      <c r="L3600" s="229"/>
      <c r="M3600" s="229"/>
      <c r="N3600" s="229"/>
      <c r="O3600" s="229"/>
      <c r="P3600" s="229"/>
      <c r="Q3600" s="232"/>
      <c r="R3600" s="232"/>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29"/>
      <c r="I3601" s="231"/>
      <c r="J3601" s="229"/>
      <c r="K3601" s="232"/>
      <c r="L3601" s="229"/>
      <c r="M3601" s="229"/>
      <c r="N3601" s="229"/>
      <c r="O3601" s="229"/>
      <c r="P3601" s="229"/>
      <c r="Q3601" s="232"/>
      <c r="R3601" s="232"/>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29"/>
      <c r="I3602" s="231"/>
      <c r="J3602" s="229"/>
      <c r="K3602" s="232"/>
      <c r="L3602" s="229"/>
      <c r="M3602" s="229"/>
      <c r="N3602" s="229"/>
      <c r="O3602" s="229"/>
      <c r="P3602" s="229"/>
      <c r="Q3602" s="232"/>
      <c r="R3602" s="232"/>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29"/>
      <c r="I3603" s="231"/>
      <c r="J3603" s="229"/>
      <c r="K3603" s="232"/>
      <c r="L3603" s="229"/>
      <c r="M3603" s="229"/>
      <c r="N3603" s="229"/>
      <c r="O3603" s="229"/>
      <c r="P3603" s="229"/>
      <c r="Q3603" s="232"/>
      <c r="R3603" s="232"/>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29"/>
      <c r="I3604" s="231"/>
      <c r="J3604" s="229"/>
      <c r="K3604" s="232"/>
      <c r="L3604" s="229"/>
      <c r="M3604" s="229"/>
      <c r="N3604" s="229"/>
      <c r="O3604" s="229"/>
      <c r="P3604" s="229"/>
      <c r="Q3604" s="232"/>
      <c r="R3604" s="232"/>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29"/>
      <c r="I3605" s="231"/>
      <c r="J3605" s="229"/>
      <c r="K3605" s="232"/>
      <c r="L3605" s="229"/>
      <c r="M3605" s="229"/>
      <c r="N3605" s="229"/>
      <c r="O3605" s="229"/>
      <c r="P3605" s="229"/>
      <c r="Q3605" s="232"/>
      <c r="R3605" s="232"/>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29"/>
      <c r="I3606" s="231"/>
      <c r="J3606" s="229"/>
      <c r="K3606" s="232"/>
      <c r="L3606" s="229"/>
      <c r="M3606" s="229"/>
      <c r="N3606" s="229"/>
      <c r="O3606" s="229"/>
      <c r="P3606" s="229"/>
      <c r="Q3606" s="232"/>
      <c r="R3606" s="232"/>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29"/>
      <c r="I3607" s="231"/>
      <c r="J3607" s="229"/>
      <c r="K3607" s="232"/>
      <c r="L3607" s="229"/>
      <c r="M3607" s="229"/>
      <c r="N3607" s="229"/>
      <c r="O3607" s="229"/>
      <c r="P3607" s="229"/>
      <c r="Q3607" s="232"/>
      <c r="R3607" s="232"/>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29"/>
      <c r="I3608" s="231"/>
      <c r="J3608" s="229"/>
      <c r="K3608" s="232"/>
      <c r="L3608" s="229"/>
      <c r="M3608" s="229"/>
      <c r="N3608" s="229"/>
      <c r="O3608" s="229"/>
      <c r="P3608" s="229"/>
      <c r="Q3608" s="232"/>
      <c r="R3608" s="232"/>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29"/>
      <c r="I3609" s="231"/>
      <c r="J3609" s="229"/>
      <c r="K3609" s="232"/>
      <c r="L3609" s="229"/>
      <c r="M3609" s="229"/>
      <c r="N3609" s="229"/>
      <c r="O3609" s="229"/>
      <c r="P3609" s="229"/>
      <c r="Q3609" s="232"/>
      <c r="R3609" s="232"/>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29"/>
      <c r="I3610" s="231"/>
      <c r="J3610" s="229"/>
      <c r="K3610" s="232"/>
      <c r="L3610" s="229"/>
      <c r="M3610" s="229"/>
      <c r="N3610" s="229"/>
      <c r="O3610" s="229"/>
      <c r="P3610" s="229"/>
      <c r="Q3610" s="232"/>
      <c r="R3610" s="232"/>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29"/>
      <c r="I3611" s="231"/>
      <c r="J3611" s="229"/>
      <c r="K3611" s="232"/>
      <c r="L3611" s="229"/>
      <c r="M3611" s="229"/>
      <c r="N3611" s="229"/>
      <c r="O3611" s="229"/>
      <c r="P3611" s="229"/>
      <c r="Q3611" s="232"/>
      <c r="R3611" s="232"/>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29"/>
      <c r="I3612" s="231"/>
      <c r="J3612" s="229"/>
      <c r="K3612" s="232"/>
      <c r="L3612" s="229"/>
      <c r="M3612" s="229"/>
      <c r="N3612" s="229"/>
      <c r="O3612" s="229"/>
      <c r="P3612" s="229"/>
      <c r="Q3612" s="232"/>
      <c r="R3612" s="232"/>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29"/>
      <c r="I3613" s="231"/>
      <c r="J3613" s="229"/>
      <c r="K3613" s="232"/>
      <c r="L3613" s="229"/>
      <c r="M3613" s="229"/>
      <c r="N3613" s="229"/>
      <c r="O3613" s="229"/>
      <c r="P3613" s="229"/>
      <c r="Q3613" s="232"/>
      <c r="R3613" s="232"/>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29"/>
      <c r="I3614" s="231"/>
      <c r="J3614" s="229"/>
      <c r="K3614" s="232"/>
      <c r="L3614" s="229"/>
      <c r="M3614" s="229"/>
      <c r="N3614" s="229"/>
      <c r="O3614" s="229"/>
      <c r="P3614" s="229"/>
      <c r="Q3614" s="232"/>
      <c r="R3614" s="232"/>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29"/>
      <c r="I3615" s="231"/>
      <c r="J3615" s="229"/>
      <c r="K3615" s="232"/>
      <c r="L3615" s="229"/>
      <c r="M3615" s="229"/>
      <c r="N3615" s="229"/>
      <c r="O3615" s="229"/>
      <c r="P3615" s="229"/>
      <c r="Q3615" s="232"/>
      <c r="R3615" s="232"/>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29"/>
      <c r="I3616" s="231"/>
      <c r="J3616" s="229"/>
      <c r="K3616" s="232"/>
      <c r="L3616" s="229"/>
      <c r="M3616" s="229"/>
      <c r="N3616" s="229"/>
      <c r="O3616" s="229"/>
      <c r="P3616" s="229"/>
      <c r="Q3616" s="232"/>
      <c r="R3616" s="232"/>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29"/>
      <c r="I3617" s="231"/>
      <c r="J3617" s="229"/>
      <c r="K3617" s="232"/>
      <c r="L3617" s="229"/>
      <c r="M3617" s="229"/>
      <c r="N3617" s="229"/>
      <c r="O3617" s="229"/>
      <c r="P3617" s="229"/>
      <c r="Q3617" s="232"/>
      <c r="R3617" s="232"/>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29"/>
      <c r="I3618" s="231"/>
      <c r="J3618" s="229"/>
      <c r="K3618" s="232"/>
      <c r="L3618" s="229"/>
      <c r="M3618" s="229"/>
      <c r="N3618" s="229"/>
      <c r="O3618" s="229"/>
      <c r="P3618" s="229"/>
      <c r="Q3618" s="232"/>
      <c r="R3618" s="232"/>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29"/>
      <c r="I3619" s="231"/>
      <c r="J3619" s="229"/>
      <c r="K3619" s="232"/>
      <c r="L3619" s="229"/>
      <c r="M3619" s="229"/>
      <c r="N3619" s="229"/>
      <c r="O3619" s="229"/>
      <c r="P3619" s="229"/>
      <c r="Q3619" s="232"/>
      <c r="R3619" s="232"/>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29"/>
      <c r="I3620" s="231"/>
      <c r="J3620" s="229"/>
      <c r="K3620" s="232"/>
      <c r="L3620" s="229"/>
      <c r="M3620" s="229"/>
      <c r="N3620" s="229"/>
      <c r="O3620" s="229"/>
      <c r="P3620" s="229"/>
      <c r="Q3620" s="232"/>
      <c r="R3620" s="232"/>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29"/>
      <c r="I3621" s="231"/>
      <c r="J3621" s="229"/>
      <c r="K3621" s="232"/>
      <c r="L3621" s="229"/>
      <c r="M3621" s="229"/>
      <c r="N3621" s="229"/>
      <c r="O3621" s="229"/>
      <c r="P3621" s="229"/>
      <c r="Q3621" s="232"/>
      <c r="R3621" s="232"/>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29"/>
      <c r="I3622" s="231"/>
      <c r="J3622" s="229"/>
      <c r="K3622" s="232"/>
      <c r="L3622" s="229"/>
      <c r="M3622" s="229"/>
      <c r="N3622" s="229"/>
      <c r="O3622" s="229"/>
      <c r="P3622" s="229"/>
      <c r="Q3622" s="232"/>
      <c r="R3622" s="232"/>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29"/>
      <c r="I3623" s="231"/>
      <c r="J3623" s="229"/>
      <c r="K3623" s="232"/>
      <c r="L3623" s="229"/>
      <c r="M3623" s="229"/>
      <c r="N3623" s="229"/>
      <c r="O3623" s="229"/>
      <c r="P3623" s="229"/>
      <c r="Q3623" s="232"/>
      <c r="R3623" s="232"/>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29"/>
      <c r="I3624" s="231"/>
      <c r="J3624" s="229"/>
      <c r="K3624" s="232"/>
      <c r="L3624" s="229"/>
      <c r="M3624" s="229"/>
      <c r="N3624" s="229"/>
      <c r="O3624" s="229"/>
      <c r="P3624" s="229"/>
      <c r="Q3624" s="232"/>
      <c r="R3624" s="232"/>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29"/>
      <c r="I3625" s="231"/>
      <c r="J3625" s="229"/>
      <c r="K3625" s="232"/>
      <c r="L3625" s="229"/>
      <c r="M3625" s="229"/>
      <c r="N3625" s="229"/>
      <c r="O3625" s="229"/>
      <c r="P3625" s="229"/>
      <c r="Q3625" s="232"/>
      <c r="R3625" s="232"/>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29"/>
      <c r="I3626" s="231"/>
      <c r="J3626" s="229"/>
      <c r="K3626" s="232"/>
      <c r="L3626" s="229"/>
      <c r="M3626" s="229"/>
      <c r="N3626" s="229"/>
      <c r="O3626" s="229"/>
      <c r="P3626" s="229"/>
      <c r="Q3626" s="232"/>
      <c r="R3626" s="232"/>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29"/>
      <c r="I3627" s="231"/>
      <c r="J3627" s="229"/>
      <c r="K3627" s="232"/>
      <c r="L3627" s="229"/>
      <c r="M3627" s="229"/>
      <c r="N3627" s="229"/>
      <c r="O3627" s="229"/>
      <c r="P3627" s="229"/>
      <c r="Q3627" s="232"/>
      <c r="R3627" s="232"/>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29"/>
      <c r="I3628" s="231"/>
      <c r="J3628" s="229"/>
      <c r="K3628" s="232"/>
      <c r="L3628" s="229"/>
      <c r="M3628" s="229"/>
      <c r="N3628" s="229"/>
      <c r="O3628" s="229"/>
      <c r="P3628" s="229"/>
      <c r="Q3628" s="232"/>
      <c r="R3628" s="232"/>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29"/>
      <c r="I3629" s="231"/>
      <c r="J3629" s="229"/>
      <c r="K3629" s="232"/>
      <c r="L3629" s="229"/>
      <c r="M3629" s="229"/>
      <c r="N3629" s="229"/>
      <c r="O3629" s="229"/>
      <c r="P3629" s="229"/>
      <c r="Q3629" s="232"/>
      <c r="R3629" s="232"/>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29"/>
      <c r="I3630" s="231"/>
      <c r="J3630" s="229"/>
      <c r="K3630" s="232"/>
      <c r="L3630" s="229"/>
      <c r="M3630" s="229"/>
      <c r="N3630" s="229"/>
      <c r="O3630" s="229"/>
      <c r="P3630" s="229"/>
      <c r="Q3630" s="232"/>
      <c r="R3630" s="232"/>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29"/>
      <c r="I3631" s="231"/>
      <c r="J3631" s="229"/>
      <c r="K3631" s="232"/>
      <c r="L3631" s="229"/>
      <c r="M3631" s="229"/>
      <c r="N3631" s="229"/>
      <c r="O3631" s="229"/>
      <c r="P3631" s="229"/>
      <c r="Q3631" s="232"/>
      <c r="R3631" s="232"/>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29"/>
      <c r="I3632" s="231"/>
      <c r="J3632" s="229"/>
      <c r="K3632" s="232"/>
      <c r="L3632" s="229"/>
      <c r="M3632" s="229"/>
      <c r="N3632" s="229"/>
      <c r="O3632" s="229"/>
      <c r="P3632" s="229"/>
      <c r="Q3632" s="232"/>
      <c r="R3632" s="232"/>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29"/>
      <c r="I3633" s="231"/>
      <c r="J3633" s="229"/>
      <c r="K3633" s="232"/>
      <c r="L3633" s="229"/>
      <c r="M3633" s="229"/>
      <c r="N3633" s="229"/>
      <c r="O3633" s="229"/>
      <c r="P3633" s="229"/>
      <c r="Q3633" s="232"/>
      <c r="R3633" s="232"/>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29"/>
      <c r="I3634" s="231"/>
      <c r="J3634" s="229"/>
      <c r="K3634" s="232"/>
      <c r="L3634" s="229"/>
      <c r="M3634" s="229"/>
      <c r="N3634" s="229"/>
      <c r="O3634" s="229"/>
      <c r="P3634" s="229"/>
      <c r="Q3634" s="232"/>
      <c r="R3634" s="232"/>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29"/>
      <c r="I3635" s="231"/>
      <c r="J3635" s="229"/>
      <c r="K3635" s="232"/>
      <c r="L3635" s="229"/>
      <c r="M3635" s="229"/>
      <c r="N3635" s="229"/>
      <c r="O3635" s="229"/>
      <c r="P3635" s="229"/>
      <c r="Q3635" s="232"/>
      <c r="R3635" s="232"/>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29"/>
      <c r="I3636" s="231"/>
      <c r="J3636" s="229"/>
      <c r="K3636" s="232"/>
      <c r="L3636" s="229"/>
      <c r="M3636" s="229"/>
      <c r="N3636" s="229"/>
      <c r="O3636" s="229"/>
      <c r="P3636" s="229"/>
      <c r="Q3636" s="232"/>
      <c r="R3636" s="232"/>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29"/>
      <c r="I3637" s="231"/>
      <c r="J3637" s="229"/>
      <c r="K3637" s="232"/>
      <c r="L3637" s="229"/>
      <c r="M3637" s="229"/>
      <c r="N3637" s="229"/>
      <c r="O3637" s="229"/>
      <c r="P3637" s="229"/>
      <c r="Q3637" s="232"/>
      <c r="R3637" s="232"/>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29"/>
      <c r="I3638" s="231"/>
      <c r="J3638" s="229"/>
      <c r="K3638" s="232"/>
      <c r="L3638" s="229"/>
      <c r="M3638" s="229"/>
      <c r="N3638" s="229"/>
      <c r="O3638" s="229"/>
      <c r="P3638" s="229"/>
      <c r="Q3638" s="232"/>
      <c r="R3638" s="232"/>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29"/>
      <c r="I3639" s="231"/>
      <c r="J3639" s="229"/>
      <c r="K3639" s="232"/>
      <c r="L3639" s="229"/>
      <c r="M3639" s="229"/>
      <c r="N3639" s="229"/>
      <c r="O3639" s="229"/>
      <c r="P3639" s="229"/>
      <c r="Q3639" s="232"/>
      <c r="R3639" s="232"/>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29"/>
      <c r="I3640" s="231"/>
      <c r="J3640" s="229"/>
      <c r="K3640" s="232"/>
      <c r="L3640" s="229"/>
      <c r="M3640" s="229"/>
      <c r="N3640" s="229"/>
      <c r="O3640" s="229"/>
      <c r="P3640" s="229"/>
      <c r="Q3640" s="232"/>
      <c r="R3640" s="232"/>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29"/>
      <c r="I3641" s="231"/>
      <c r="J3641" s="229"/>
      <c r="K3641" s="232"/>
      <c r="L3641" s="229"/>
      <c r="M3641" s="229"/>
      <c r="N3641" s="229"/>
      <c r="O3641" s="229"/>
      <c r="P3641" s="229"/>
      <c r="Q3641" s="232"/>
      <c r="R3641" s="232"/>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29"/>
      <c r="I3642" s="231"/>
      <c r="J3642" s="229"/>
      <c r="K3642" s="232"/>
      <c r="L3642" s="229"/>
      <c r="M3642" s="229"/>
      <c r="N3642" s="229"/>
      <c r="O3642" s="229"/>
      <c r="P3642" s="229"/>
      <c r="Q3642" s="232"/>
      <c r="R3642" s="232"/>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29"/>
      <c r="I3643" s="231"/>
      <c r="J3643" s="229"/>
      <c r="K3643" s="232"/>
      <c r="L3643" s="229"/>
      <c r="M3643" s="229"/>
      <c r="N3643" s="229"/>
      <c r="O3643" s="229"/>
      <c r="P3643" s="229"/>
      <c r="Q3643" s="232"/>
      <c r="R3643" s="232"/>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29"/>
      <c r="I3644" s="231"/>
      <c r="J3644" s="229"/>
      <c r="K3644" s="232"/>
      <c r="L3644" s="229"/>
      <c r="M3644" s="229"/>
      <c r="N3644" s="229"/>
      <c r="O3644" s="229"/>
      <c r="P3644" s="229"/>
      <c r="Q3644" s="232"/>
      <c r="R3644" s="232"/>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29"/>
      <c r="I3645" s="231"/>
      <c r="J3645" s="229"/>
      <c r="K3645" s="232"/>
      <c r="L3645" s="229"/>
      <c r="M3645" s="229"/>
      <c r="N3645" s="229"/>
      <c r="O3645" s="229"/>
      <c r="P3645" s="229"/>
      <c r="Q3645" s="232"/>
      <c r="R3645" s="232"/>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29"/>
      <c r="I3646" s="231"/>
      <c r="J3646" s="229"/>
      <c r="K3646" s="232"/>
      <c r="L3646" s="229"/>
      <c r="M3646" s="229"/>
      <c r="N3646" s="229"/>
      <c r="O3646" s="229"/>
      <c r="P3646" s="229"/>
      <c r="Q3646" s="232"/>
      <c r="R3646" s="232"/>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29"/>
      <c r="I3647" s="231"/>
      <c r="J3647" s="229"/>
      <c r="K3647" s="232"/>
      <c r="L3647" s="229"/>
      <c r="M3647" s="229"/>
      <c r="N3647" s="229"/>
      <c r="O3647" s="229"/>
      <c r="P3647" s="229"/>
      <c r="Q3647" s="232"/>
      <c r="R3647" s="232"/>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29"/>
      <c r="I3648" s="231"/>
      <c r="J3648" s="229"/>
      <c r="K3648" s="232"/>
      <c r="L3648" s="229"/>
      <c r="M3648" s="229"/>
      <c r="N3648" s="229"/>
      <c r="O3648" s="229"/>
      <c r="P3648" s="229"/>
      <c r="Q3648" s="232"/>
      <c r="R3648" s="232"/>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29"/>
      <c r="I3649" s="231"/>
      <c r="J3649" s="229"/>
      <c r="K3649" s="232"/>
      <c r="L3649" s="229"/>
      <c r="M3649" s="229"/>
      <c r="N3649" s="229"/>
      <c r="O3649" s="229"/>
      <c r="P3649" s="229"/>
      <c r="Q3649" s="232"/>
      <c r="R3649" s="232"/>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29"/>
      <c r="I3650" s="231"/>
      <c r="J3650" s="229"/>
      <c r="K3650" s="232"/>
      <c r="L3650" s="229"/>
      <c r="M3650" s="229"/>
      <c r="N3650" s="229"/>
      <c r="O3650" s="229"/>
      <c r="P3650" s="229"/>
      <c r="Q3650" s="232"/>
      <c r="R3650" s="232"/>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29"/>
      <c r="I3651" s="231"/>
      <c r="J3651" s="229"/>
      <c r="K3651" s="232"/>
      <c r="L3651" s="229"/>
      <c r="M3651" s="229"/>
      <c r="N3651" s="229"/>
      <c r="O3651" s="229"/>
      <c r="P3651" s="229"/>
      <c r="Q3651" s="232"/>
      <c r="R3651" s="232"/>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29"/>
      <c r="I3652" s="231"/>
      <c r="J3652" s="229"/>
      <c r="K3652" s="232"/>
      <c r="L3652" s="229"/>
      <c r="M3652" s="229"/>
      <c r="N3652" s="229"/>
      <c r="O3652" s="229"/>
      <c r="P3652" s="229"/>
      <c r="Q3652" s="232"/>
      <c r="R3652" s="232"/>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29"/>
      <c r="I3653" s="231"/>
      <c r="J3653" s="229"/>
      <c r="K3653" s="232"/>
      <c r="L3653" s="229"/>
      <c r="M3653" s="229"/>
      <c r="N3653" s="229"/>
      <c r="O3653" s="229"/>
      <c r="P3653" s="229"/>
      <c r="Q3653" s="232"/>
      <c r="R3653" s="232"/>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29"/>
      <c r="I3654" s="231"/>
      <c r="J3654" s="229"/>
      <c r="K3654" s="232"/>
      <c r="L3654" s="229"/>
      <c r="M3654" s="229"/>
      <c r="N3654" s="229"/>
      <c r="O3654" s="229"/>
      <c r="P3654" s="229"/>
      <c r="Q3654" s="232"/>
      <c r="R3654" s="232"/>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29"/>
      <c r="I3655" s="231"/>
      <c r="J3655" s="229"/>
      <c r="K3655" s="232"/>
      <c r="L3655" s="229"/>
      <c r="M3655" s="229"/>
      <c r="N3655" s="229"/>
      <c r="O3655" s="229"/>
      <c r="P3655" s="229"/>
      <c r="Q3655" s="232"/>
      <c r="R3655" s="232"/>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29"/>
      <c r="I3656" s="231"/>
      <c r="J3656" s="229"/>
      <c r="K3656" s="232"/>
      <c r="L3656" s="229"/>
      <c r="M3656" s="229"/>
      <c r="N3656" s="229"/>
      <c r="O3656" s="229"/>
      <c r="P3656" s="229"/>
      <c r="Q3656" s="232"/>
      <c r="R3656" s="232"/>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29"/>
      <c r="I3657" s="231"/>
      <c r="J3657" s="229"/>
      <c r="K3657" s="232"/>
      <c r="L3657" s="229"/>
      <c r="M3657" s="229"/>
      <c r="N3657" s="229"/>
      <c r="O3657" s="229"/>
      <c r="P3657" s="229"/>
      <c r="Q3657" s="232"/>
      <c r="R3657" s="232"/>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29"/>
      <c r="I3658" s="231"/>
      <c r="J3658" s="229"/>
      <c r="K3658" s="232"/>
      <c r="L3658" s="229"/>
      <c r="M3658" s="229"/>
      <c r="N3658" s="229"/>
      <c r="O3658" s="229"/>
      <c r="P3658" s="229"/>
      <c r="Q3658" s="232"/>
      <c r="R3658" s="232"/>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29"/>
      <c r="I3659" s="231"/>
      <c r="J3659" s="229"/>
      <c r="K3659" s="232"/>
      <c r="L3659" s="229"/>
      <c r="M3659" s="229"/>
      <c r="N3659" s="229"/>
      <c r="O3659" s="229"/>
      <c r="P3659" s="229"/>
      <c r="Q3659" s="232"/>
      <c r="R3659" s="232"/>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29"/>
      <c r="I3660" s="231"/>
      <c r="J3660" s="229"/>
      <c r="K3660" s="232"/>
      <c r="L3660" s="229"/>
      <c r="M3660" s="229"/>
      <c r="N3660" s="229"/>
      <c r="O3660" s="229"/>
      <c r="P3660" s="229"/>
      <c r="Q3660" s="232"/>
      <c r="R3660" s="232"/>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29"/>
      <c r="I3661" s="231"/>
      <c r="J3661" s="229"/>
      <c r="K3661" s="232"/>
      <c r="L3661" s="229"/>
      <c r="M3661" s="229"/>
      <c r="N3661" s="229"/>
      <c r="O3661" s="229"/>
      <c r="P3661" s="229"/>
      <c r="Q3661" s="232"/>
      <c r="R3661" s="232"/>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29"/>
      <c r="I3662" s="231"/>
      <c r="J3662" s="229"/>
      <c r="K3662" s="232"/>
      <c r="L3662" s="229"/>
      <c r="M3662" s="229"/>
      <c r="N3662" s="229"/>
      <c r="O3662" s="229"/>
      <c r="P3662" s="229"/>
      <c r="Q3662" s="232"/>
      <c r="R3662" s="232"/>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29"/>
      <c r="I3663" s="231"/>
      <c r="J3663" s="229"/>
      <c r="K3663" s="232"/>
      <c r="L3663" s="229"/>
      <c r="M3663" s="229"/>
      <c r="N3663" s="229"/>
      <c r="O3663" s="229"/>
      <c r="P3663" s="229"/>
      <c r="Q3663" s="232"/>
      <c r="R3663" s="232"/>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29"/>
      <c r="I3664" s="231"/>
      <c r="J3664" s="229"/>
      <c r="K3664" s="232"/>
      <c r="L3664" s="229"/>
      <c r="M3664" s="229"/>
      <c r="N3664" s="229"/>
      <c r="O3664" s="229"/>
      <c r="P3664" s="229"/>
      <c r="Q3664" s="232"/>
      <c r="R3664" s="232"/>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29"/>
      <c r="I3665" s="231"/>
      <c r="J3665" s="229"/>
      <c r="K3665" s="232"/>
      <c r="L3665" s="229"/>
      <c r="M3665" s="229"/>
      <c r="N3665" s="229"/>
      <c r="O3665" s="229"/>
      <c r="P3665" s="229"/>
      <c r="Q3665" s="232"/>
      <c r="R3665" s="232"/>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29"/>
      <c r="I3666" s="231"/>
      <c r="J3666" s="229"/>
      <c r="K3666" s="232"/>
      <c r="L3666" s="229"/>
      <c r="M3666" s="229"/>
      <c r="N3666" s="229"/>
      <c r="O3666" s="229"/>
      <c r="P3666" s="229"/>
      <c r="Q3666" s="232"/>
      <c r="R3666" s="232"/>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29"/>
      <c r="I3667" s="231"/>
      <c r="J3667" s="229"/>
      <c r="K3667" s="232"/>
      <c r="L3667" s="229"/>
      <c r="M3667" s="229"/>
      <c r="N3667" s="229"/>
      <c r="O3667" s="229"/>
      <c r="P3667" s="229"/>
      <c r="Q3667" s="232"/>
      <c r="R3667" s="232"/>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29"/>
      <c r="I3668" s="231"/>
      <c r="J3668" s="229"/>
      <c r="K3668" s="232"/>
      <c r="L3668" s="229"/>
      <c r="M3668" s="229"/>
      <c r="N3668" s="229"/>
      <c r="O3668" s="229"/>
      <c r="P3668" s="229"/>
      <c r="Q3668" s="232"/>
      <c r="R3668" s="232"/>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29"/>
      <c r="I3669" s="231"/>
      <c r="J3669" s="229"/>
      <c r="K3669" s="232"/>
      <c r="L3669" s="229"/>
      <c r="M3669" s="229"/>
      <c r="N3669" s="229"/>
      <c r="O3669" s="229"/>
      <c r="P3669" s="229"/>
      <c r="Q3669" s="232"/>
      <c r="R3669" s="232"/>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29"/>
      <c r="I3670" s="231"/>
      <c r="J3670" s="229"/>
      <c r="K3670" s="232"/>
      <c r="L3670" s="229"/>
      <c r="M3670" s="229"/>
      <c r="N3670" s="229"/>
      <c r="O3670" s="229"/>
      <c r="P3670" s="229"/>
      <c r="Q3670" s="232"/>
      <c r="R3670" s="232"/>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29"/>
      <c r="I3671" s="231"/>
      <c r="J3671" s="229"/>
      <c r="K3671" s="232"/>
      <c r="L3671" s="229"/>
      <c r="M3671" s="229"/>
      <c r="N3671" s="229"/>
      <c r="O3671" s="229"/>
      <c r="P3671" s="229"/>
      <c r="Q3671" s="232"/>
      <c r="R3671" s="232"/>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29"/>
      <c r="I3672" s="231"/>
      <c r="J3672" s="229"/>
      <c r="K3672" s="232"/>
      <c r="L3672" s="229"/>
      <c r="M3672" s="229"/>
      <c r="N3672" s="229"/>
      <c r="O3672" s="229"/>
      <c r="P3672" s="229"/>
      <c r="Q3672" s="232"/>
      <c r="R3672" s="232"/>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29"/>
      <c r="I3673" s="231"/>
      <c r="J3673" s="229"/>
      <c r="K3673" s="232"/>
      <c r="L3673" s="229"/>
      <c r="M3673" s="229"/>
      <c r="N3673" s="229"/>
      <c r="O3673" s="229"/>
      <c r="P3673" s="229"/>
      <c r="Q3673" s="232"/>
      <c r="R3673" s="232"/>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29"/>
      <c r="I3674" s="231"/>
      <c r="J3674" s="229"/>
      <c r="K3674" s="232"/>
      <c r="L3674" s="229"/>
      <c r="M3674" s="229"/>
      <c r="N3674" s="229"/>
      <c r="O3674" s="229"/>
      <c r="P3674" s="229"/>
      <c r="Q3674" s="232"/>
      <c r="R3674" s="232"/>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29"/>
      <c r="I3675" s="231"/>
      <c r="J3675" s="229"/>
      <c r="K3675" s="232"/>
      <c r="L3675" s="229"/>
      <c r="M3675" s="229"/>
      <c r="N3675" s="229"/>
      <c r="O3675" s="229"/>
      <c r="P3675" s="229"/>
      <c r="Q3675" s="232"/>
      <c r="R3675" s="232"/>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29"/>
      <c r="I3676" s="231"/>
      <c r="J3676" s="229"/>
      <c r="K3676" s="232"/>
      <c r="L3676" s="229"/>
      <c r="M3676" s="229"/>
      <c r="N3676" s="229"/>
      <c r="O3676" s="229"/>
      <c r="P3676" s="229"/>
      <c r="Q3676" s="232"/>
      <c r="R3676" s="232"/>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29"/>
      <c r="I3677" s="231"/>
      <c r="J3677" s="229"/>
      <c r="K3677" s="232"/>
      <c r="L3677" s="229"/>
      <c r="M3677" s="229"/>
      <c r="N3677" s="229"/>
      <c r="O3677" s="229"/>
      <c r="P3677" s="229"/>
      <c r="Q3677" s="232"/>
      <c r="R3677" s="232"/>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29"/>
      <c r="I3678" s="231"/>
      <c r="J3678" s="229"/>
      <c r="K3678" s="232"/>
      <c r="L3678" s="229"/>
      <c r="M3678" s="229"/>
      <c r="N3678" s="229"/>
      <c r="O3678" s="229"/>
      <c r="P3678" s="229"/>
      <c r="Q3678" s="232"/>
      <c r="R3678" s="232"/>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29"/>
      <c r="I3679" s="231"/>
      <c r="J3679" s="229"/>
      <c r="K3679" s="232"/>
      <c r="L3679" s="229"/>
      <c r="M3679" s="229"/>
      <c r="N3679" s="229"/>
      <c r="O3679" s="229"/>
      <c r="P3679" s="229"/>
      <c r="Q3679" s="232"/>
      <c r="R3679" s="232"/>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29"/>
      <c r="I3680" s="231"/>
      <c r="J3680" s="229"/>
      <c r="K3680" s="232"/>
      <c r="L3680" s="229"/>
      <c r="M3680" s="229"/>
      <c r="N3680" s="229"/>
      <c r="O3680" s="229"/>
      <c r="P3680" s="229"/>
      <c r="Q3680" s="232"/>
      <c r="R3680" s="232"/>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29"/>
      <c r="I3681" s="231"/>
      <c r="J3681" s="229"/>
      <c r="K3681" s="232"/>
      <c r="L3681" s="229"/>
      <c r="M3681" s="229"/>
      <c r="N3681" s="229"/>
      <c r="O3681" s="229"/>
      <c r="P3681" s="229"/>
      <c r="Q3681" s="232"/>
      <c r="R3681" s="232"/>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29"/>
      <c r="I3682" s="231"/>
      <c r="J3682" s="229"/>
      <c r="K3682" s="232"/>
      <c r="L3682" s="229"/>
      <c r="M3682" s="229"/>
      <c r="N3682" s="229"/>
      <c r="O3682" s="229"/>
      <c r="P3682" s="229"/>
      <c r="Q3682" s="232"/>
      <c r="R3682" s="232"/>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29"/>
      <c r="I3683" s="231"/>
      <c r="J3683" s="229"/>
      <c r="K3683" s="232"/>
      <c r="L3683" s="229"/>
      <c r="M3683" s="229"/>
      <c r="N3683" s="229"/>
      <c r="O3683" s="229"/>
      <c r="P3683" s="229"/>
      <c r="Q3683" s="232"/>
      <c r="R3683" s="232"/>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29"/>
      <c r="I3684" s="231"/>
      <c r="J3684" s="229"/>
      <c r="K3684" s="232"/>
      <c r="L3684" s="229"/>
      <c r="M3684" s="229"/>
      <c r="N3684" s="229"/>
      <c r="O3684" s="229"/>
      <c r="P3684" s="229"/>
      <c r="Q3684" s="232"/>
      <c r="R3684" s="232"/>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29"/>
      <c r="I3685" s="231"/>
      <c r="J3685" s="229"/>
      <c r="K3685" s="232"/>
      <c r="L3685" s="229"/>
      <c r="M3685" s="229"/>
      <c r="N3685" s="229"/>
      <c r="O3685" s="229"/>
      <c r="P3685" s="229"/>
      <c r="Q3685" s="232"/>
      <c r="R3685" s="232"/>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29"/>
      <c r="I3686" s="231"/>
      <c r="J3686" s="229"/>
      <c r="K3686" s="232"/>
      <c r="L3686" s="229"/>
      <c r="M3686" s="229"/>
      <c r="N3686" s="229"/>
      <c r="O3686" s="229"/>
      <c r="P3686" s="229"/>
      <c r="Q3686" s="232"/>
      <c r="R3686" s="232"/>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29"/>
      <c r="I3687" s="231"/>
      <c r="J3687" s="229"/>
      <c r="K3687" s="232"/>
      <c r="L3687" s="229"/>
      <c r="M3687" s="229"/>
      <c r="N3687" s="229"/>
      <c r="O3687" s="229"/>
      <c r="P3687" s="229"/>
      <c r="Q3687" s="232"/>
      <c r="R3687" s="232"/>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29"/>
      <c r="I3688" s="231"/>
      <c r="J3688" s="229"/>
      <c r="K3688" s="232"/>
      <c r="L3688" s="229"/>
      <c r="M3688" s="229"/>
      <c r="N3688" s="229"/>
      <c r="O3688" s="229"/>
      <c r="P3688" s="229"/>
      <c r="Q3688" s="232"/>
      <c r="R3688" s="232"/>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29"/>
      <c r="I3689" s="231"/>
      <c r="J3689" s="229"/>
      <c r="K3689" s="232"/>
      <c r="L3689" s="229"/>
      <c r="M3689" s="229"/>
      <c r="N3689" s="229"/>
      <c r="O3689" s="229"/>
      <c r="P3689" s="229"/>
      <c r="Q3689" s="232"/>
      <c r="R3689" s="232"/>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29"/>
      <c r="I3690" s="231"/>
      <c r="J3690" s="229"/>
      <c r="K3690" s="232"/>
      <c r="L3690" s="229"/>
      <c r="M3690" s="229"/>
      <c r="N3690" s="229"/>
      <c r="O3690" s="229"/>
      <c r="P3690" s="229"/>
      <c r="Q3690" s="232"/>
      <c r="R3690" s="232"/>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29"/>
      <c r="I3691" s="231"/>
      <c r="J3691" s="229"/>
      <c r="K3691" s="232"/>
      <c r="L3691" s="229"/>
      <c r="M3691" s="229"/>
      <c r="N3691" s="229"/>
      <c r="O3691" s="229"/>
      <c r="P3691" s="229"/>
      <c r="Q3691" s="232"/>
      <c r="R3691" s="232"/>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29"/>
      <c r="I3692" s="231"/>
      <c r="J3692" s="229"/>
      <c r="K3692" s="232"/>
      <c r="L3692" s="229"/>
      <c r="M3692" s="229"/>
      <c r="N3692" s="229"/>
      <c r="O3692" s="229"/>
      <c r="P3692" s="229"/>
      <c r="Q3692" s="232"/>
      <c r="R3692" s="232"/>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29"/>
      <c r="I3693" s="231"/>
      <c r="J3693" s="229"/>
      <c r="K3693" s="232"/>
      <c r="L3693" s="229"/>
      <c r="M3693" s="229"/>
      <c r="N3693" s="229"/>
      <c r="O3693" s="229"/>
      <c r="P3693" s="229"/>
      <c r="Q3693" s="232"/>
      <c r="R3693" s="232"/>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29"/>
      <c r="I3694" s="231"/>
      <c r="J3694" s="229"/>
      <c r="K3694" s="232"/>
      <c r="L3694" s="229"/>
      <c r="M3694" s="229"/>
      <c r="N3694" s="229"/>
      <c r="O3694" s="229"/>
      <c r="P3694" s="229"/>
      <c r="Q3694" s="232"/>
      <c r="R3694" s="232"/>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29"/>
      <c r="I3695" s="231"/>
      <c r="J3695" s="229"/>
      <c r="K3695" s="232"/>
      <c r="L3695" s="229"/>
      <c r="M3695" s="229"/>
      <c r="N3695" s="229"/>
      <c r="O3695" s="229"/>
      <c r="P3695" s="229"/>
      <c r="Q3695" s="232"/>
      <c r="R3695" s="232"/>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29"/>
      <c r="I3696" s="231"/>
      <c r="J3696" s="229"/>
      <c r="K3696" s="232"/>
      <c r="L3696" s="229"/>
      <c r="M3696" s="229"/>
      <c r="N3696" s="229"/>
      <c r="O3696" s="229"/>
      <c r="P3696" s="229"/>
      <c r="Q3696" s="232"/>
      <c r="R3696" s="232"/>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29"/>
      <c r="I3697" s="231"/>
      <c r="J3697" s="229"/>
      <c r="K3697" s="232"/>
      <c r="L3697" s="229"/>
      <c r="M3697" s="229"/>
      <c r="N3697" s="229"/>
      <c r="O3697" s="229"/>
      <c r="P3697" s="229"/>
      <c r="Q3697" s="232"/>
      <c r="R3697" s="232"/>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29"/>
      <c r="I3698" s="231"/>
      <c r="J3698" s="229"/>
      <c r="K3698" s="232"/>
      <c r="L3698" s="229"/>
      <c r="M3698" s="229"/>
      <c r="N3698" s="229"/>
      <c r="O3698" s="229"/>
      <c r="P3698" s="229"/>
      <c r="Q3698" s="232"/>
      <c r="R3698" s="232"/>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29"/>
      <c r="I3699" s="231"/>
      <c r="J3699" s="229"/>
      <c r="K3699" s="232"/>
      <c r="L3699" s="229"/>
      <c r="M3699" s="229"/>
      <c r="N3699" s="229"/>
      <c r="O3699" s="229"/>
      <c r="P3699" s="229"/>
      <c r="Q3699" s="232"/>
      <c r="R3699" s="232"/>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29"/>
      <c r="I3700" s="231"/>
      <c r="J3700" s="229"/>
      <c r="K3700" s="232"/>
      <c r="L3700" s="229"/>
      <c r="M3700" s="229"/>
      <c r="N3700" s="229"/>
      <c r="O3700" s="229"/>
      <c r="P3700" s="229"/>
      <c r="Q3700" s="232"/>
      <c r="R3700" s="232"/>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29"/>
      <c r="I3701" s="231"/>
      <c r="J3701" s="229"/>
      <c r="K3701" s="232"/>
      <c r="L3701" s="229"/>
      <c r="M3701" s="229"/>
      <c r="N3701" s="229"/>
      <c r="O3701" s="229"/>
      <c r="P3701" s="229"/>
      <c r="Q3701" s="232"/>
      <c r="R3701" s="232"/>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29"/>
      <c r="I3702" s="231"/>
      <c r="J3702" s="229"/>
      <c r="K3702" s="232"/>
      <c r="L3702" s="229"/>
      <c r="M3702" s="229"/>
      <c r="N3702" s="229"/>
      <c r="O3702" s="229"/>
      <c r="P3702" s="229"/>
      <c r="Q3702" s="232"/>
      <c r="R3702" s="232"/>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29"/>
      <c r="I3703" s="231"/>
      <c r="J3703" s="229"/>
      <c r="K3703" s="232"/>
      <c r="L3703" s="229"/>
      <c r="M3703" s="229"/>
      <c r="N3703" s="229"/>
      <c r="O3703" s="229"/>
      <c r="P3703" s="229"/>
      <c r="Q3703" s="232"/>
      <c r="R3703" s="232"/>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29"/>
      <c r="I3704" s="231"/>
      <c r="J3704" s="229"/>
      <c r="K3704" s="232"/>
      <c r="L3704" s="229"/>
      <c r="M3704" s="229"/>
      <c r="N3704" s="229"/>
      <c r="O3704" s="229"/>
      <c r="P3704" s="229"/>
      <c r="Q3704" s="232"/>
      <c r="R3704" s="232"/>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29"/>
      <c r="I3705" s="231"/>
      <c r="J3705" s="229"/>
      <c r="K3705" s="232"/>
      <c r="L3705" s="229"/>
      <c r="M3705" s="229"/>
      <c r="N3705" s="229"/>
      <c r="O3705" s="229"/>
      <c r="P3705" s="229"/>
      <c r="Q3705" s="232"/>
      <c r="R3705" s="232"/>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29"/>
      <c r="I3706" s="231"/>
      <c r="J3706" s="229"/>
      <c r="K3706" s="232"/>
      <c r="L3706" s="229"/>
      <c r="M3706" s="229"/>
      <c r="N3706" s="229"/>
      <c r="O3706" s="229"/>
      <c r="P3706" s="229"/>
      <c r="Q3706" s="232"/>
      <c r="R3706" s="232"/>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29"/>
      <c r="I3707" s="231"/>
      <c r="J3707" s="229"/>
      <c r="K3707" s="232"/>
      <c r="L3707" s="229"/>
      <c r="M3707" s="229"/>
      <c r="N3707" s="229"/>
      <c r="O3707" s="229"/>
      <c r="P3707" s="229"/>
      <c r="Q3707" s="232"/>
      <c r="R3707" s="232"/>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29"/>
      <c r="I3708" s="231"/>
      <c r="J3708" s="229"/>
      <c r="K3708" s="232"/>
      <c r="L3708" s="229"/>
      <c r="M3708" s="229"/>
      <c r="N3708" s="229"/>
      <c r="O3708" s="229"/>
      <c r="P3708" s="229"/>
      <c r="Q3708" s="232"/>
      <c r="R3708" s="232"/>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29"/>
      <c r="I3709" s="231"/>
      <c r="J3709" s="229"/>
      <c r="K3709" s="232"/>
      <c r="L3709" s="229"/>
      <c r="M3709" s="229"/>
      <c r="N3709" s="229"/>
      <c r="O3709" s="229"/>
      <c r="P3709" s="229"/>
      <c r="Q3709" s="232"/>
      <c r="R3709" s="232"/>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29"/>
      <c r="I3710" s="231"/>
      <c r="J3710" s="229"/>
      <c r="K3710" s="232"/>
      <c r="L3710" s="229"/>
      <c r="M3710" s="229"/>
      <c r="N3710" s="229"/>
      <c r="O3710" s="229"/>
      <c r="P3710" s="229"/>
      <c r="Q3710" s="232"/>
      <c r="R3710" s="232"/>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29"/>
      <c r="I3711" s="231"/>
      <c r="J3711" s="229"/>
      <c r="K3711" s="232"/>
      <c r="L3711" s="229"/>
      <c r="M3711" s="229"/>
      <c r="N3711" s="229"/>
      <c r="O3711" s="229"/>
      <c r="P3711" s="229"/>
      <c r="Q3711" s="232"/>
      <c r="R3711" s="232"/>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29"/>
      <c r="I3712" s="231"/>
      <c r="J3712" s="229"/>
      <c r="K3712" s="232"/>
      <c r="L3712" s="229"/>
      <c r="M3712" s="229"/>
      <c r="N3712" s="229"/>
      <c r="O3712" s="229"/>
      <c r="P3712" s="229"/>
      <c r="Q3712" s="232"/>
      <c r="R3712" s="232"/>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29"/>
      <c r="I3713" s="231"/>
      <c r="J3713" s="229"/>
      <c r="K3713" s="232"/>
      <c r="L3713" s="229"/>
      <c r="M3713" s="229"/>
      <c r="N3713" s="229"/>
      <c r="O3713" s="229"/>
      <c r="P3713" s="229"/>
      <c r="Q3713" s="232"/>
      <c r="R3713" s="232"/>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29"/>
      <c r="I3714" s="231"/>
      <c r="J3714" s="229"/>
      <c r="K3714" s="232"/>
      <c r="L3714" s="229"/>
      <c r="M3714" s="229"/>
      <c r="N3714" s="229"/>
      <c r="O3714" s="229"/>
      <c r="P3714" s="229"/>
      <c r="Q3714" s="232"/>
      <c r="R3714" s="232"/>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29"/>
      <c r="I3715" s="231"/>
      <c r="J3715" s="229"/>
      <c r="K3715" s="232"/>
      <c r="L3715" s="229"/>
      <c r="M3715" s="229"/>
      <c r="N3715" s="229"/>
      <c r="O3715" s="229"/>
      <c r="P3715" s="229"/>
      <c r="Q3715" s="232"/>
      <c r="R3715" s="232"/>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29"/>
      <c r="I3716" s="231"/>
      <c r="J3716" s="229"/>
      <c r="K3716" s="232"/>
      <c r="L3716" s="229"/>
      <c r="M3716" s="229"/>
      <c r="N3716" s="229"/>
      <c r="O3716" s="229"/>
      <c r="P3716" s="229"/>
      <c r="Q3716" s="232"/>
      <c r="R3716" s="232"/>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29"/>
      <c r="I3717" s="231"/>
      <c r="J3717" s="229"/>
      <c r="K3717" s="232"/>
      <c r="L3717" s="229"/>
      <c r="M3717" s="229"/>
      <c r="N3717" s="229"/>
      <c r="O3717" s="229"/>
      <c r="P3717" s="229"/>
      <c r="Q3717" s="232"/>
      <c r="R3717" s="232"/>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29"/>
      <c r="I3718" s="231"/>
      <c r="J3718" s="229"/>
      <c r="K3718" s="232"/>
      <c r="L3718" s="229"/>
      <c r="M3718" s="229"/>
      <c r="N3718" s="229"/>
      <c r="O3718" s="229"/>
      <c r="P3718" s="229"/>
      <c r="Q3718" s="232"/>
      <c r="R3718" s="232"/>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29"/>
      <c r="I3719" s="231"/>
      <c r="J3719" s="229"/>
      <c r="K3719" s="232"/>
      <c r="L3719" s="229"/>
      <c r="M3719" s="229"/>
      <c r="N3719" s="229"/>
      <c r="O3719" s="229"/>
      <c r="P3719" s="229"/>
      <c r="Q3719" s="232"/>
      <c r="R3719" s="232"/>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29"/>
      <c r="I3720" s="231"/>
      <c r="J3720" s="229"/>
      <c r="K3720" s="232"/>
      <c r="L3720" s="229"/>
      <c r="M3720" s="229"/>
      <c r="N3720" s="229"/>
      <c r="O3720" s="229"/>
      <c r="P3720" s="229"/>
      <c r="Q3720" s="232"/>
      <c r="R3720" s="232"/>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29"/>
      <c r="I3721" s="231"/>
      <c r="J3721" s="229"/>
      <c r="K3721" s="232"/>
      <c r="L3721" s="229"/>
      <c r="M3721" s="229"/>
      <c r="N3721" s="229"/>
      <c r="O3721" s="229"/>
      <c r="P3721" s="229"/>
      <c r="Q3721" s="232"/>
      <c r="R3721" s="232"/>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29"/>
      <c r="I3722" s="231"/>
      <c r="J3722" s="229"/>
      <c r="K3722" s="232"/>
      <c r="L3722" s="229"/>
      <c r="M3722" s="229"/>
      <c r="N3722" s="229"/>
      <c r="O3722" s="229"/>
      <c r="P3722" s="229"/>
      <c r="Q3722" s="232"/>
      <c r="R3722" s="232"/>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29"/>
      <c r="I3723" s="231"/>
      <c r="J3723" s="229"/>
      <c r="K3723" s="232"/>
      <c r="L3723" s="229"/>
      <c r="M3723" s="229"/>
      <c r="N3723" s="229"/>
      <c r="O3723" s="229"/>
      <c r="P3723" s="229"/>
      <c r="Q3723" s="232"/>
      <c r="R3723" s="232"/>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29"/>
      <c r="I3724" s="231"/>
      <c r="J3724" s="229"/>
      <c r="K3724" s="232"/>
      <c r="L3724" s="229"/>
      <c r="M3724" s="229"/>
      <c r="N3724" s="229"/>
      <c r="O3724" s="229"/>
      <c r="P3724" s="229"/>
      <c r="Q3724" s="232"/>
      <c r="R3724" s="232"/>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29"/>
      <c r="I3725" s="231"/>
      <c r="J3725" s="229"/>
      <c r="K3725" s="232"/>
      <c r="L3725" s="229"/>
      <c r="M3725" s="229"/>
      <c r="N3725" s="229"/>
      <c r="O3725" s="229"/>
      <c r="P3725" s="229"/>
      <c r="Q3725" s="232"/>
      <c r="R3725" s="232"/>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29"/>
      <c r="I3726" s="231"/>
      <c r="J3726" s="229"/>
      <c r="K3726" s="232"/>
      <c r="L3726" s="229"/>
      <c r="M3726" s="229"/>
      <c r="N3726" s="229"/>
      <c r="O3726" s="229"/>
      <c r="P3726" s="229"/>
      <c r="Q3726" s="232"/>
      <c r="R3726" s="232"/>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29"/>
      <c r="I3727" s="231"/>
      <c r="J3727" s="229"/>
      <c r="K3727" s="232"/>
      <c r="L3727" s="229"/>
      <c r="M3727" s="229"/>
      <c r="N3727" s="229"/>
      <c r="O3727" s="229"/>
      <c r="P3727" s="229"/>
      <c r="Q3727" s="232"/>
      <c r="R3727" s="232"/>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29"/>
      <c r="I3728" s="231"/>
      <c r="J3728" s="229"/>
      <c r="K3728" s="232"/>
      <c r="L3728" s="229"/>
      <c r="M3728" s="229"/>
      <c r="N3728" s="229"/>
      <c r="O3728" s="229"/>
      <c r="P3728" s="229"/>
      <c r="Q3728" s="232"/>
      <c r="R3728" s="232"/>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29"/>
      <c r="I3729" s="231"/>
      <c r="J3729" s="229"/>
      <c r="K3729" s="232"/>
      <c r="L3729" s="229"/>
      <c r="M3729" s="229"/>
      <c r="N3729" s="229"/>
      <c r="O3729" s="229"/>
      <c r="P3729" s="229"/>
      <c r="Q3729" s="232"/>
      <c r="R3729" s="232"/>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29"/>
      <c r="I3730" s="231"/>
      <c r="J3730" s="229"/>
      <c r="K3730" s="232"/>
      <c r="L3730" s="229"/>
      <c r="M3730" s="229"/>
      <c r="N3730" s="229"/>
      <c r="O3730" s="229"/>
      <c r="P3730" s="229"/>
      <c r="Q3730" s="232"/>
      <c r="R3730" s="232"/>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29"/>
      <c r="I3731" s="231"/>
      <c r="J3731" s="229"/>
      <c r="K3731" s="232"/>
      <c r="L3731" s="229"/>
      <c r="M3731" s="229"/>
      <c r="N3731" s="229"/>
      <c r="O3731" s="229"/>
      <c r="P3731" s="229"/>
      <c r="Q3731" s="232"/>
      <c r="R3731" s="232"/>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29"/>
      <c r="I3732" s="231"/>
      <c r="J3732" s="229"/>
      <c r="K3732" s="232"/>
      <c r="L3732" s="229"/>
      <c r="M3732" s="229"/>
      <c r="N3732" s="229"/>
      <c r="O3732" s="229"/>
      <c r="P3732" s="229"/>
      <c r="Q3732" s="232"/>
      <c r="R3732" s="232"/>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29"/>
      <c r="I3733" s="231"/>
      <c r="J3733" s="229"/>
      <c r="K3733" s="232"/>
      <c r="L3733" s="229"/>
      <c r="M3733" s="229"/>
      <c r="N3733" s="229"/>
      <c r="O3733" s="229"/>
      <c r="P3733" s="229"/>
      <c r="Q3733" s="232"/>
      <c r="R3733" s="232"/>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29"/>
      <c r="I3734" s="231"/>
      <c r="J3734" s="229"/>
      <c r="K3734" s="232"/>
      <c r="L3734" s="229"/>
      <c r="M3734" s="229"/>
      <c r="N3734" s="229"/>
      <c r="O3734" s="229"/>
      <c r="P3734" s="229"/>
      <c r="Q3734" s="232"/>
      <c r="R3734" s="232"/>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29"/>
      <c r="I3735" s="231"/>
      <c r="J3735" s="229"/>
      <c r="K3735" s="232"/>
      <c r="L3735" s="229"/>
      <c r="M3735" s="229"/>
      <c r="N3735" s="229"/>
      <c r="O3735" s="229"/>
      <c r="P3735" s="229"/>
      <c r="Q3735" s="232"/>
      <c r="R3735" s="232"/>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29"/>
      <c r="I3736" s="231"/>
      <c r="J3736" s="229"/>
      <c r="K3736" s="232"/>
      <c r="L3736" s="229"/>
      <c r="M3736" s="229"/>
      <c r="N3736" s="229"/>
      <c r="O3736" s="229"/>
      <c r="P3736" s="229"/>
      <c r="Q3736" s="232"/>
      <c r="R3736" s="232"/>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29"/>
      <c r="I3737" s="231"/>
      <c r="J3737" s="229"/>
      <c r="K3737" s="232"/>
      <c r="L3737" s="229"/>
      <c r="M3737" s="229"/>
      <c r="N3737" s="229"/>
      <c r="O3737" s="229"/>
      <c r="P3737" s="229"/>
      <c r="Q3737" s="232"/>
      <c r="R3737" s="232"/>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29"/>
      <c r="I3738" s="231"/>
      <c r="J3738" s="229"/>
      <c r="K3738" s="232"/>
      <c r="L3738" s="229"/>
      <c r="M3738" s="229"/>
      <c r="N3738" s="229"/>
      <c r="O3738" s="229"/>
      <c r="P3738" s="229"/>
      <c r="Q3738" s="232"/>
      <c r="R3738" s="232"/>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29"/>
      <c r="I3739" s="231"/>
      <c r="J3739" s="229"/>
      <c r="K3739" s="232"/>
      <c r="L3739" s="229"/>
      <c r="M3739" s="229"/>
      <c r="N3739" s="229"/>
      <c r="O3739" s="229"/>
      <c r="P3739" s="229"/>
      <c r="Q3739" s="232"/>
      <c r="R3739" s="232"/>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29"/>
      <c r="I3740" s="231"/>
      <c r="J3740" s="229"/>
      <c r="K3740" s="232"/>
      <c r="L3740" s="229"/>
      <c r="M3740" s="229"/>
      <c r="N3740" s="229"/>
      <c r="O3740" s="229"/>
      <c r="P3740" s="229"/>
      <c r="Q3740" s="232"/>
      <c r="R3740" s="232"/>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29"/>
      <c r="I3741" s="231"/>
      <c r="J3741" s="229"/>
      <c r="K3741" s="232"/>
      <c r="L3741" s="229"/>
      <c r="M3741" s="229"/>
      <c r="N3741" s="229"/>
      <c r="O3741" s="229"/>
      <c r="P3741" s="229"/>
      <c r="Q3741" s="232"/>
      <c r="R3741" s="232"/>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29"/>
      <c r="I3742" s="231"/>
      <c r="J3742" s="229"/>
      <c r="K3742" s="232"/>
      <c r="L3742" s="229"/>
      <c r="M3742" s="229"/>
      <c r="N3742" s="229"/>
      <c r="O3742" s="229"/>
      <c r="P3742" s="229"/>
      <c r="Q3742" s="232"/>
      <c r="R3742" s="232"/>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29"/>
      <c r="I3743" s="231"/>
      <c r="J3743" s="229"/>
      <c r="K3743" s="232"/>
      <c r="L3743" s="229"/>
      <c r="M3743" s="229"/>
      <c r="N3743" s="229"/>
      <c r="O3743" s="229"/>
      <c r="P3743" s="229"/>
      <c r="Q3743" s="232"/>
      <c r="R3743" s="232"/>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29"/>
      <c r="I3744" s="231"/>
      <c r="J3744" s="229"/>
      <c r="K3744" s="232"/>
      <c r="L3744" s="229"/>
      <c r="M3744" s="229"/>
      <c r="N3744" s="229"/>
      <c r="O3744" s="229"/>
      <c r="P3744" s="229"/>
      <c r="Q3744" s="232"/>
      <c r="R3744" s="232"/>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29"/>
      <c r="I3745" s="231"/>
      <c r="J3745" s="229"/>
      <c r="K3745" s="232"/>
      <c r="L3745" s="229"/>
      <c r="M3745" s="229"/>
      <c r="N3745" s="229"/>
      <c r="O3745" s="229"/>
      <c r="P3745" s="229"/>
      <c r="Q3745" s="232"/>
      <c r="R3745" s="232"/>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29"/>
      <c r="I3746" s="231"/>
      <c r="J3746" s="229"/>
      <c r="K3746" s="232"/>
      <c r="L3746" s="229"/>
      <c r="M3746" s="229"/>
      <c r="N3746" s="229"/>
      <c r="O3746" s="229"/>
      <c r="P3746" s="229"/>
      <c r="Q3746" s="232"/>
      <c r="R3746" s="232"/>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29"/>
      <c r="I3747" s="231"/>
      <c r="J3747" s="229"/>
      <c r="K3747" s="232"/>
      <c r="L3747" s="229"/>
      <c r="M3747" s="229"/>
      <c r="N3747" s="229"/>
      <c r="O3747" s="229"/>
      <c r="P3747" s="229"/>
      <c r="Q3747" s="232"/>
      <c r="R3747" s="232"/>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29"/>
      <c r="I3748" s="231"/>
      <c r="J3748" s="229"/>
      <c r="K3748" s="232"/>
      <c r="L3748" s="229"/>
      <c r="M3748" s="229"/>
      <c r="N3748" s="229"/>
      <c r="O3748" s="229"/>
      <c r="P3748" s="229"/>
      <c r="Q3748" s="232"/>
      <c r="R3748" s="232"/>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29"/>
      <c r="I3749" s="231"/>
      <c r="J3749" s="229"/>
      <c r="K3749" s="232"/>
      <c r="L3749" s="229"/>
      <c r="M3749" s="229"/>
      <c r="N3749" s="229"/>
      <c r="O3749" s="229"/>
      <c r="P3749" s="229"/>
      <c r="Q3749" s="232"/>
      <c r="R3749" s="232"/>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29"/>
      <c r="I3750" s="231"/>
      <c r="J3750" s="229"/>
      <c r="K3750" s="232"/>
      <c r="L3750" s="229"/>
      <c r="M3750" s="229"/>
      <c r="N3750" s="229"/>
      <c r="O3750" s="229"/>
      <c r="P3750" s="229"/>
      <c r="Q3750" s="232"/>
      <c r="R3750" s="232"/>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29"/>
      <c r="I3751" s="231"/>
      <c r="J3751" s="229"/>
      <c r="K3751" s="232"/>
      <c r="L3751" s="229"/>
      <c r="M3751" s="229"/>
      <c r="N3751" s="229"/>
      <c r="O3751" s="229"/>
      <c r="P3751" s="229"/>
      <c r="Q3751" s="232"/>
      <c r="R3751" s="232"/>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29"/>
      <c r="I3752" s="231"/>
      <c r="J3752" s="229"/>
      <c r="K3752" s="232"/>
      <c r="L3752" s="229"/>
      <c r="M3752" s="229"/>
      <c r="N3752" s="229"/>
      <c r="O3752" s="229"/>
      <c r="P3752" s="229"/>
      <c r="Q3752" s="232"/>
      <c r="R3752" s="232"/>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29"/>
      <c r="I3753" s="231"/>
      <c r="J3753" s="229"/>
      <c r="K3753" s="232"/>
      <c r="L3753" s="229"/>
      <c r="M3753" s="229"/>
      <c r="N3753" s="229"/>
      <c r="O3753" s="229"/>
      <c r="P3753" s="229"/>
      <c r="Q3753" s="232"/>
      <c r="R3753" s="232"/>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29"/>
      <c r="I3754" s="231"/>
      <c r="J3754" s="229"/>
      <c r="K3754" s="232"/>
      <c r="L3754" s="229"/>
      <c r="M3754" s="229"/>
      <c r="N3754" s="229"/>
      <c r="O3754" s="229"/>
      <c r="P3754" s="229"/>
      <c r="Q3754" s="232"/>
      <c r="R3754" s="232"/>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29"/>
      <c r="I3755" s="231"/>
      <c r="J3755" s="229"/>
      <c r="K3755" s="232"/>
      <c r="L3755" s="229"/>
      <c r="M3755" s="229"/>
      <c r="N3755" s="229"/>
      <c r="O3755" s="229"/>
      <c r="P3755" s="229"/>
      <c r="Q3755" s="232"/>
      <c r="R3755" s="232"/>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29"/>
      <c r="I3756" s="231"/>
      <c r="J3756" s="229"/>
      <c r="K3756" s="232"/>
      <c r="L3756" s="229"/>
      <c r="M3756" s="229"/>
      <c r="N3756" s="229"/>
      <c r="O3756" s="229"/>
      <c r="P3756" s="229"/>
      <c r="Q3756" s="232"/>
      <c r="R3756" s="232"/>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29"/>
      <c r="I3757" s="231"/>
      <c r="J3757" s="229"/>
      <c r="K3757" s="232"/>
      <c r="L3757" s="229"/>
      <c r="M3757" s="229"/>
      <c r="N3757" s="229"/>
      <c r="O3757" s="229"/>
      <c r="P3757" s="229"/>
      <c r="Q3757" s="232"/>
      <c r="R3757" s="232"/>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29"/>
      <c r="I3758" s="231"/>
      <c r="J3758" s="229"/>
      <c r="K3758" s="232"/>
      <c r="L3758" s="229"/>
      <c r="M3758" s="229"/>
      <c r="N3758" s="229"/>
      <c r="O3758" s="229"/>
      <c r="P3758" s="229"/>
      <c r="Q3758" s="232"/>
      <c r="R3758" s="232"/>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29"/>
      <c r="I3759" s="231"/>
      <c r="J3759" s="229"/>
      <c r="K3759" s="232"/>
      <c r="L3759" s="229"/>
      <c r="M3759" s="229"/>
      <c r="N3759" s="229"/>
      <c r="O3759" s="229"/>
      <c r="P3759" s="229"/>
      <c r="Q3759" s="232"/>
      <c r="R3759" s="232"/>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29"/>
      <c r="I3760" s="231"/>
      <c r="J3760" s="229"/>
      <c r="K3760" s="232"/>
      <c r="L3760" s="229"/>
      <c r="M3760" s="229"/>
      <c r="N3760" s="229"/>
      <c r="O3760" s="229"/>
      <c r="P3760" s="229"/>
      <c r="Q3760" s="232"/>
      <c r="R3760" s="232"/>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29"/>
      <c r="I3761" s="231"/>
      <c r="J3761" s="229"/>
      <c r="K3761" s="232"/>
      <c r="L3761" s="229"/>
      <c r="M3761" s="229"/>
      <c r="N3761" s="229"/>
      <c r="O3761" s="229"/>
      <c r="P3761" s="229"/>
      <c r="Q3761" s="232"/>
      <c r="R3761" s="232"/>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29"/>
      <c r="I3762" s="231"/>
      <c r="J3762" s="229"/>
      <c r="K3762" s="232"/>
      <c r="L3762" s="229"/>
      <c r="M3762" s="229"/>
      <c r="N3762" s="229"/>
      <c r="O3762" s="229"/>
      <c r="P3762" s="229"/>
      <c r="Q3762" s="232"/>
      <c r="R3762" s="232"/>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29"/>
      <c r="I3763" s="231"/>
      <c r="J3763" s="229"/>
      <c r="K3763" s="232"/>
      <c r="L3763" s="229"/>
      <c r="M3763" s="229"/>
      <c r="N3763" s="229"/>
      <c r="O3763" s="229"/>
      <c r="P3763" s="229"/>
      <c r="Q3763" s="232"/>
      <c r="R3763" s="232"/>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29"/>
      <c r="I3764" s="231"/>
      <c r="J3764" s="229"/>
      <c r="K3764" s="232"/>
      <c r="L3764" s="229"/>
      <c r="M3764" s="229"/>
      <c r="N3764" s="229"/>
      <c r="O3764" s="229"/>
      <c r="P3764" s="229"/>
      <c r="Q3764" s="232"/>
      <c r="R3764" s="232"/>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29"/>
      <c r="I3765" s="231"/>
      <c r="J3765" s="229"/>
      <c r="K3765" s="232"/>
      <c r="L3765" s="229"/>
      <c r="M3765" s="229"/>
      <c r="N3765" s="229"/>
      <c r="O3765" s="229"/>
      <c r="P3765" s="229"/>
      <c r="Q3765" s="232"/>
      <c r="R3765" s="232"/>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29"/>
      <c r="I3766" s="231"/>
      <c r="J3766" s="229"/>
      <c r="K3766" s="232"/>
      <c r="L3766" s="229"/>
      <c r="M3766" s="229"/>
      <c r="N3766" s="229"/>
      <c r="O3766" s="229"/>
      <c r="P3766" s="229"/>
      <c r="Q3766" s="232"/>
      <c r="R3766" s="232"/>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29"/>
      <c r="I3767" s="231"/>
      <c r="J3767" s="229"/>
      <c r="K3767" s="232"/>
      <c r="L3767" s="229"/>
      <c r="M3767" s="229"/>
      <c r="N3767" s="229"/>
      <c r="O3767" s="229"/>
      <c r="P3767" s="229"/>
      <c r="Q3767" s="232"/>
      <c r="R3767" s="232"/>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29"/>
      <c r="I3768" s="231"/>
      <c r="J3768" s="229"/>
      <c r="K3768" s="232"/>
      <c r="L3768" s="229"/>
      <c r="M3768" s="229"/>
      <c r="N3768" s="229"/>
      <c r="O3768" s="229"/>
      <c r="P3768" s="229"/>
      <c r="Q3768" s="232"/>
      <c r="R3768" s="232"/>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29"/>
      <c r="I3769" s="231"/>
      <c r="J3769" s="229"/>
      <c r="K3769" s="232"/>
      <c r="L3769" s="229"/>
      <c r="M3769" s="229"/>
      <c r="N3769" s="229"/>
      <c r="O3769" s="229"/>
      <c r="P3769" s="229"/>
      <c r="Q3769" s="232"/>
      <c r="R3769" s="232"/>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29"/>
      <c r="I3770" s="231"/>
      <c r="J3770" s="229"/>
      <c r="K3770" s="232"/>
      <c r="L3770" s="229"/>
      <c r="M3770" s="229"/>
      <c r="N3770" s="229"/>
      <c r="O3770" s="229"/>
      <c r="P3770" s="229"/>
      <c r="Q3770" s="232"/>
      <c r="R3770" s="232"/>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29"/>
      <c r="I3771" s="231"/>
      <c r="J3771" s="229"/>
      <c r="K3771" s="232"/>
      <c r="L3771" s="229"/>
      <c r="M3771" s="229"/>
      <c r="N3771" s="229"/>
      <c r="O3771" s="229"/>
      <c r="P3771" s="229"/>
      <c r="Q3771" s="232"/>
      <c r="R3771" s="232"/>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29"/>
      <c r="I3772" s="231"/>
      <c r="J3772" s="229"/>
      <c r="K3772" s="232"/>
      <c r="L3772" s="229"/>
      <c r="M3772" s="229"/>
      <c r="N3772" s="229"/>
      <c r="O3772" s="229"/>
      <c r="P3772" s="229"/>
      <c r="Q3772" s="232"/>
      <c r="R3772" s="232"/>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29"/>
      <c r="I3773" s="231"/>
      <c r="J3773" s="229"/>
      <c r="K3773" s="232"/>
      <c r="L3773" s="229"/>
      <c r="M3773" s="229"/>
      <c r="N3773" s="229"/>
      <c r="O3773" s="229"/>
      <c r="P3773" s="229"/>
      <c r="Q3773" s="232"/>
      <c r="R3773" s="232"/>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29"/>
      <c r="I3774" s="231"/>
      <c r="J3774" s="229"/>
      <c r="K3774" s="232"/>
      <c r="L3774" s="229"/>
      <c r="M3774" s="229"/>
      <c r="N3774" s="229"/>
      <c r="O3774" s="229"/>
      <c r="P3774" s="229"/>
      <c r="Q3774" s="232"/>
      <c r="R3774" s="232"/>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29"/>
      <c r="I3775" s="231"/>
      <c r="J3775" s="229"/>
      <c r="K3775" s="232"/>
      <c r="L3775" s="229"/>
      <c r="M3775" s="229"/>
      <c r="N3775" s="229"/>
      <c r="O3775" s="229"/>
      <c r="P3775" s="229"/>
      <c r="Q3775" s="232"/>
      <c r="R3775" s="232"/>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29"/>
      <c r="I3776" s="231"/>
      <c r="J3776" s="229"/>
      <c r="K3776" s="232"/>
      <c r="L3776" s="229"/>
      <c r="M3776" s="229"/>
      <c r="N3776" s="229"/>
      <c r="O3776" s="229"/>
      <c r="P3776" s="229"/>
      <c r="Q3776" s="232"/>
      <c r="R3776" s="232"/>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29"/>
      <c r="I3777" s="231"/>
      <c r="J3777" s="229"/>
      <c r="K3777" s="232"/>
      <c r="L3777" s="229"/>
      <c r="M3777" s="229"/>
      <c r="N3777" s="229"/>
      <c r="O3777" s="229"/>
      <c r="P3777" s="229"/>
      <c r="Q3777" s="232"/>
      <c r="R3777" s="232"/>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29"/>
      <c r="I3778" s="231"/>
      <c r="J3778" s="229"/>
      <c r="K3778" s="232"/>
      <c r="L3778" s="229"/>
      <c r="M3778" s="229"/>
      <c r="N3778" s="229"/>
      <c r="O3778" s="229"/>
      <c r="P3778" s="229"/>
      <c r="Q3778" s="232"/>
      <c r="R3778" s="232"/>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29"/>
      <c r="I3779" s="231"/>
      <c r="J3779" s="229"/>
      <c r="K3779" s="232"/>
      <c r="L3779" s="229"/>
      <c r="M3779" s="229"/>
      <c r="N3779" s="229"/>
      <c r="O3779" s="229"/>
      <c r="P3779" s="229"/>
      <c r="Q3779" s="232"/>
      <c r="R3779" s="232"/>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29"/>
      <c r="I3780" s="231"/>
      <c r="J3780" s="229"/>
      <c r="K3780" s="232"/>
      <c r="L3780" s="229"/>
      <c r="M3780" s="229"/>
      <c r="N3780" s="229"/>
      <c r="O3780" s="229"/>
      <c r="P3780" s="229"/>
      <c r="Q3780" s="232"/>
      <c r="R3780" s="232"/>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29"/>
      <c r="I3781" s="231"/>
      <c r="J3781" s="229"/>
      <c r="K3781" s="232"/>
      <c r="L3781" s="229"/>
      <c r="M3781" s="229"/>
      <c r="N3781" s="229"/>
      <c r="O3781" s="229"/>
      <c r="P3781" s="229"/>
      <c r="Q3781" s="232"/>
      <c r="R3781" s="232"/>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29"/>
      <c r="I3782" s="231"/>
      <c r="J3782" s="229"/>
      <c r="K3782" s="232"/>
      <c r="L3782" s="229"/>
      <c r="M3782" s="229"/>
      <c r="N3782" s="229"/>
      <c r="O3782" s="229"/>
      <c r="P3782" s="229"/>
      <c r="Q3782" s="232"/>
      <c r="R3782" s="232"/>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29"/>
      <c r="I3783" s="231"/>
      <c r="J3783" s="229"/>
      <c r="K3783" s="232"/>
      <c r="L3783" s="229"/>
      <c r="M3783" s="229"/>
      <c r="N3783" s="229"/>
      <c r="O3783" s="229"/>
      <c r="P3783" s="229"/>
      <c r="Q3783" s="232"/>
      <c r="R3783" s="232"/>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29"/>
      <c r="I3784" s="231"/>
      <c r="J3784" s="229"/>
      <c r="K3784" s="232"/>
      <c r="L3784" s="229"/>
      <c r="M3784" s="229"/>
      <c r="N3784" s="229"/>
      <c r="O3784" s="229"/>
      <c r="P3784" s="229"/>
      <c r="Q3784" s="232"/>
      <c r="R3784" s="232"/>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29"/>
      <c r="I3785" s="231"/>
      <c r="J3785" s="229"/>
      <c r="K3785" s="232"/>
      <c r="L3785" s="229"/>
      <c r="M3785" s="229"/>
      <c r="N3785" s="229"/>
      <c r="O3785" s="229"/>
      <c r="P3785" s="229"/>
      <c r="Q3785" s="232"/>
      <c r="R3785" s="232"/>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29"/>
      <c r="I3786" s="231"/>
      <c r="J3786" s="229"/>
      <c r="K3786" s="232"/>
      <c r="L3786" s="229"/>
      <c r="M3786" s="229"/>
      <c r="N3786" s="229"/>
      <c r="O3786" s="229"/>
      <c r="P3786" s="229"/>
      <c r="Q3786" s="232"/>
      <c r="R3786" s="232"/>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29"/>
      <c r="I3787" s="231"/>
      <c r="J3787" s="229"/>
      <c r="K3787" s="232"/>
      <c r="L3787" s="229"/>
      <c r="M3787" s="229"/>
      <c r="N3787" s="229"/>
      <c r="O3787" s="229"/>
      <c r="P3787" s="229"/>
      <c r="Q3787" s="232"/>
      <c r="R3787" s="232"/>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29"/>
      <c r="I3788" s="231"/>
      <c r="J3788" s="229"/>
      <c r="K3788" s="232"/>
      <c r="L3788" s="229"/>
      <c r="M3788" s="229"/>
      <c r="N3788" s="229"/>
      <c r="O3788" s="229"/>
      <c r="P3788" s="229"/>
      <c r="Q3788" s="232"/>
      <c r="R3788" s="232"/>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29"/>
      <c r="I3789" s="231"/>
      <c r="J3789" s="229"/>
      <c r="K3789" s="232"/>
      <c r="L3789" s="229"/>
      <c r="M3789" s="229"/>
      <c r="N3789" s="229"/>
      <c r="O3789" s="229"/>
      <c r="P3789" s="229"/>
      <c r="Q3789" s="232"/>
      <c r="R3789" s="232"/>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29"/>
      <c r="I3790" s="231"/>
      <c r="J3790" s="229"/>
      <c r="K3790" s="232"/>
      <c r="L3790" s="229"/>
      <c r="M3790" s="229"/>
      <c r="N3790" s="229"/>
      <c r="O3790" s="229"/>
      <c r="P3790" s="229"/>
      <c r="Q3790" s="232"/>
      <c r="R3790" s="232"/>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29"/>
      <c r="I3791" s="231"/>
      <c r="J3791" s="229"/>
      <c r="K3791" s="232"/>
      <c r="L3791" s="229"/>
      <c r="M3791" s="229"/>
      <c r="N3791" s="229"/>
      <c r="O3791" s="229"/>
      <c r="P3791" s="229"/>
      <c r="Q3791" s="232"/>
      <c r="R3791" s="232"/>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29"/>
      <c r="I3792" s="231"/>
      <c r="J3792" s="229"/>
      <c r="K3792" s="232"/>
      <c r="L3792" s="229"/>
      <c r="M3792" s="229"/>
      <c r="N3792" s="229"/>
      <c r="O3792" s="229"/>
      <c r="P3792" s="229"/>
      <c r="Q3792" s="232"/>
      <c r="R3792" s="232"/>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29"/>
      <c r="I3793" s="231"/>
      <c r="J3793" s="229"/>
      <c r="K3793" s="232"/>
      <c r="L3793" s="229"/>
      <c r="M3793" s="229"/>
      <c r="N3793" s="229"/>
      <c r="O3793" s="229"/>
      <c r="P3793" s="229"/>
      <c r="Q3793" s="232"/>
      <c r="R3793" s="232"/>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29"/>
      <c r="I3794" s="231"/>
      <c r="J3794" s="229"/>
      <c r="K3794" s="232"/>
      <c r="L3794" s="229"/>
      <c r="M3794" s="229"/>
      <c r="N3794" s="229"/>
      <c r="O3794" s="229"/>
      <c r="P3794" s="229"/>
      <c r="Q3794" s="232"/>
      <c r="R3794" s="232"/>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29"/>
      <c r="I3795" s="231"/>
      <c r="J3795" s="229"/>
      <c r="K3795" s="232"/>
      <c r="L3795" s="229"/>
      <c r="M3795" s="229"/>
      <c r="N3795" s="229"/>
      <c r="O3795" s="229"/>
      <c r="P3795" s="229"/>
      <c r="Q3795" s="232"/>
      <c r="R3795" s="232"/>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29"/>
      <c r="I3796" s="231"/>
      <c r="J3796" s="229"/>
      <c r="K3796" s="232"/>
      <c r="L3796" s="229"/>
      <c r="M3796" s="229"/>
      <c r="N3796" s="229"/>
      <c r="O3796" s="229"/>
      <c r="P3796" s="229"/>
      <c r="Q3796" s="232"/>
      <c r="R3796" s="232"/>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29"/>
      <c r="I3797" s="231"/>
      <c r="J3797" s="229"/>
      <c r="K3797" s="232"/>
      <c r="L3797" s="229"/>
      <c r="M3797" s="229"/>
      <c r="N3797" s="229"/>
      <c r="O3797" s="229"/>
      <c r="P3797" s="229"/>
      <c r="Q3797" s="232"/>
      <c r="R3797" s="232"/>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29"/>
      <c r="I3798" s="231"/>
      <c r="J3798" s="229"/>
      <c r="K3798" s="232"/>
      <c r="L3798" s="229"/>
      <c r="M3798" s="229"/>
      <c r="N3798" s="229"/>
      <c r="O3798" s="229"/>
      <c r="P3798" s="229"/>
      <c r="Q3798" s="232"/>
      <c r="R3798" s="232"/>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29"/>
      <c r="I3799" s="231"/>
      <c r="J3799" s="229"/>
      <c r="K3799" s="232"/>
      <c r="L3799" s="229"/>
      <c r="M3799" s="229"/>
      <c r="N3799" s="229"/>
      <c r="O3799" s="229"/>
      <c r="P3799" s="229"/>
      <c r="Q3799" s="232"/>
      <c r="R3799" s="232"/>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29"/>
      <c r="I3800" s="231"/>
      <c r="J3800" s="229"/>
      <c r="K3800" s="232"/>
      <c r="L3800" s="229"/>
      <c r="M3800" s="229"/>
      <c r="N3800" s="229"/>
      <c r="O3800" s="229"/>
      <c r="P3800" s="229"/>
      <c r="Q3800" s="232"/>
      <c r="R3800" s="232"/>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29"/>
      <c r="I3801" s="231"/>
      <c r="J3801" s="229"/>
      <c r="K3801" s="232"/>
      <c r="L3801" s="229"/>
      <c r="M3801" s="229"/>
      <c r="N3801" s="229"/>
      <c r="O3801" s="229"/>
      <c r="P3801" s="229"/>
      <c r="Q3801" s="232"/>
      <c r="R3801" s="232"/>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29"/>
      <c r="I3802" s="231"/>
      <c r="J3802" s="229"/>
      <c r="K3802" s="232"/>
      <c r="L3802" s="229"/>
      <c r="M3802" s="229"/>
      <c r="N3802" s="229"/>
      <c r="O3802" s="229"/>
      <c r="P3802" s="229"/>
      <c r="Q3802" s="232"/>
      <c r="R3802" s="232"/>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29"/>
      <c r="I3803" s="231"/>
      <c r="J3803" s="229"/>
      <c r="K3803" s="232"/>
      <c r="L3803" s="229"/>
      <c r="M3803" s="229"/>
      <c r="N3803" s="229"/>
      <c r="O3803" s="229"/>
      <c r="P3803" s="229"/>
      <c r="Q3803" s="232"/>
      <c r="R3803" s="232"/>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29"/>
      <c r="I3804" s="231"/>
      <c r="J3804" s="229"/>
      <c r="K3804" s="232"/>
      <c r="L3804" s="229"/>
      <c r="M3804" s="229"/>
      <c r="N3804" s="229"/>
      <c r="O3804" s="229"/>
      <c r="P3804" s="229"/>
      <c r="Q3804" s="232"/>
      <c r="R3804" s="232"/>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29"/>
      <c r="I3805" s="231"/>
      <c r="J3805" s="229"/>
      <c r="K3805" s="232"/>
      <c r="L3805" s="229"/>
      <c r="M3805" s="229"/>
      <c r="N3805" s="229"/>
      <c r="O3805" s="229"/>
      <c r="P3805" s="229"/>
      <c r="Q3805" s="232"/>
      <c r="R3805" s="232"/>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29"/>
      <c r="I3806" s="231"/>
      <c r="J3806" s="229"/>
      <c r="K3806" s="232"/>
      <c r="L3806" s="229"/>
      <c r="M3806" s="229"/>
      <c r="N3806" s="229"/>
      <c r="O3806" s="229"/>
      <c r="P3806" s="229"/>
      <c r="Q3806" s="232"/>
      <c r="R3806" s="232"/>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29"/>
      <c r="I3807" s="231"/>
      <c r="J3807" s="229"/>
      <c r="K3807" s="232"/>
      <c r="L3807" s="229"/>
      <c r="M3807" s="229"/>
      <c r="N3807" s="229"/>
      <c r="O3807" s="229"/>
      <c r="P3807" s="229"/>
      <c r="Q3807" s="232"/>
      <c r="R3807" s="232"/>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29"/>
      <c r="I3808" s="231"/>
      <c r="J3808" s="229"/>
      <c r="K3808" s="232"/>
      <c r="L3808" s="229"/>
      <c r="M3808" s="229"/>
      <c r="N3808" s="229"/>
      <c r="O3808" s="229"/>
      <c r="P3808" s="229"/>
      <c r="Q3808" s="232"/>
      <c r="R3808" s="232"/>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29"/>
      <c r="I3809" s="231"/>
      <c r="J3809" s="229"/>
      <c r="K3809" s="232"/>
      <c r="L3809" s="229"/>
      <c r="M3809" s="229"/>
      <c r="N3809" s="229"/>
      <c r="O3809" s="229"/>
      <c r="P3809" s="229"/>
      <c r="Q3809" s="232"/>
      <c r="R3809" s="232"/>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29"/>
      <c r="I3810" s="231"/>
      <c r="J3810" s="229"/>
      <c r="K3810" s="232"/>
      <c r="L3810" s="229"/>
      <c r="M3810" s="229"/>
      <c r="N3810" s="229"/>
      <c r="O3810" s="229"/>
      <c r="P3810" s="229"/>
      <c r="Q3810" s="232"/>
      <c r="R3810" s="232"/>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29"/>
      <c r="I3811" s="231"/>
      <c r="J3811" s="229"/>
      <c r="K3811" s="232"/>
      <c r="L3811" s="229"/>
      <c r="M3811" s="229"/>
      <c r="N3811" s="229"/>
      <c r="O3811" s="229"/>
      <c r="P3811" s="229"/>
      <c r="Q3811" s="232"/>
      <c r="R3811" s="232"/>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29"/>
      <c r="I3812" s="231"/>
      <c r="J3812" s="229"/>
      <c r="K3812" s="232"/>
      <c r="L3812" s="229"/>
      <c r="M3812" s="229"/>
      <c r="N3812" s="229"/>
      <c r="O3812" s="229"/>
      <c r="P3812" s="229"/>
      <c r="Q3812" s="232"/>
      <c r="R3812" s="232"/>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29"/>
      <c r="I3813" s="231"/>
      <c r="J3813" s="229"/>
      <c r="K3813" s="232"/>
      <c r="L3813" s="229"/>
      <c r="M3813" s="229"/>
      <c r="N3813" s="229"/>
      <c r="O3813" s="229"/>
      <c r="P3813" s="229"/>
      <c r="Q3813" s="232"/>
      <c r="R3813" s="232"/>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29"/>
      <c r="I3814" s="231"/>
      <c r="J3814" s="229"/>
      <c r="K3814" s="232"/>
      <c r="L3814" s="229"/>
      <c r="M3814" s="229"/>
      <c r="N3814" s="229"/>
      <c r="O3814" s="229"/>
      <c r="P3814" s="229"/>
      <c r="Q3814" s="232"/>
      <c r="R3814" s="232"/>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29"/>
      <c r="I3815" s="231"/>
      <c r="J3815" s="229"/>
      <c r="K3815" s="232"/>
      <c r="L3815" s="229"/>
      <c r="M3815" s="229"/>
      <c r="N3815" s="229"/>
      <c r="O3815" s="229"/>
      <c r="P3815" s="229"/>
      <c r="Q3815" s="232"/>
      <c r="R3815" s="232"/>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29"/>
      <c r="I3816" s="231"/>
      <c r="J3816" s="229"/>
      <c r="K3816" s="232"/>
      <c r="L3816" s="229"/>
      <c r="M3816" s="229"/>
      <c r="N3816" s="229"/>
      <c r="O3816" s="229"/>
      <c r="P3816" s="229"/>
      <c r="Q3816" s="232"/>
      <c r="R3816" s="232"/>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29"/>
      <c r="I3817" s="231"/>
      <c r="J3817" s="229"/>
      <c r="K3817" s="232"/>
      <c r="L3817" s="229"/>
      <c r="M3817" s="229"/>
      <c r="N3817" s="229"/>
      <c r="O3817" s="229"/>
      <c r="P3817" s="229"/>
      <c r="Q3817" s="232"/>
      <c r="R3817" s="232"/>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29"/>
      <c r="I3818" s="231"/>
      <c r="J3818" s="229"/>
      <c r="K3818" s="232"/>
      <c r="L3818" s="229"/>
      <c r="M3818" s="229"/>
      <c r="N3818" s="229"/>
      <c r="O3818" s="229"/>
      <c r="P3818" s="229"/>
      <c r="Q3818" s="232"/>
      <c r="R3818" s="232"/>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29"/>
      <c r="I3819" s="231"/>
      <c r="J3819" s="229"/>
      <c r="K3819" s="232"/>
      <c r="L3819" s="229"/>
      <c r="M3819" s="229"/>
      <c r="N3819" s="229"/>
      <c r="O3819" s="229"/>
      <c r="P3819" s="229"/>
      <c r="Q3819" s="232"/>
      <c r="R3819" s="232"/>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29"/>
      <c r="I3820" s="231"/>
      <c r="J3820" s="229"/>
      <c r="K3820" s="232"/>
      <c r="L3820" s="229"/>
      <c r="M3820" s="229"/>
      <c r="N3820" s="229"/>
      <c r="O3820" s="229"/>
      <c r="P3820" s="229"/>
      <c r="Q3820" s="232"/>
      <c r="R3820" s="232"/>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29"/>
      <c r="I3821" s="231"/>
      <c r="J3821" s="229"/>
      <c r="K3821" s="232"/>
      <c r="L3821" s="229"/>
      <c r="M3821" s="229"/>
      <c r="N3821" s="229"/>
      <c r="O3821" s="229"/>
      <c r="P3821" s="229"/>
      <c r="Q3821" s="232"/>
      <c r="R3821" s="232"/>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29"/>
      <c r="I3822" s="231"/>
      <c r="J3822" s="229"/>
      <c r="K3822" s="232"/>
      <c r="L3822" s="229"/>
      <c r="M3822" s="229"/>
      <c r="N3822" s="229"/>
      <c r="O3822" s="229"/>
      <c r="P3822" s="229"/>
      <c r="Q3822" s="232"/>
      <c r="R3822" s="232"/>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29"/>
      <c r="I3823" s="231"/>
      <c r="J3823" s="229"/>
      <c r="K3823" s="232"/>
      <c r="L3823" s="229"/>
      <c r="M3823" s="229"/>
      <c r="N3823" s="229"/>
      <c r="O3823" s="229"/>
      <c r="P3823" s="229"/>
      <c r="Q3823" s="232"/>
      <c r="R3823" s="232"/>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29"/>
      <c r="I3824" s="231"/>
      <c r="J3824" s="229"/>
      <c r="K3824" s="232"/>
      <c r="L3824" s="229"/>
      <c r="M3824" s="229"/>
      <c r="N3824" s="229"/>
      <c r="O3824" s="229"/>
      <c r="P3824" s="229"/>
      <c r="Q3824" s="232"/>
      <c r="R3824" s="232"/>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29"/>
      <c r="I3825" s="231"/>
      <c r="J3825" s="229"/>
      <c r="K3825" s="232"/>
      <c r="L3825" s="229"/>
      <c r="M3825" s="229"/>
      <c r="N3825" s="229"/>
      <c r="O3825" s="229"/>
      <c r="P3825" s="229"/>
      <c r="Q3825" s="232"/>
      <c r="R3825" s="232"/>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29"/>
      <c r="I3826" s="231"/>
      <c r="J3826" s="229"/>
      <c r="K3826" s="232"/>
      <c r="L3826" s="229"/>
      <c r="M3826" s="229"/>
      <c r="N3826" s="229"/>
      <c r="O3826" s="229"/>
      <c r="P3826" s="229"/>
      <c r="Q3826" s="232"/>
      <c r="R3826" s="232"/>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29"/>
      <c r="I3827" s="231"/>
      <c r="J3827" s="229"/>
      <c r="K3827" s="232"/>
      <c r="L3827" s="229"/>
      <c r="M3827" s="229"/>
      <c r="N3827" s="229"/>
      <c r="O3827" s="229"/>
      <c r="P3827" s="229"/>
      <c r="Q3827" s="232"/>
      <c r="R3827" s="232"/>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29"/>
      <c r="I3828" s="231"/>
      <c r="J3828" s="229"/>
      <c r="K3828" s="232"/>
      <c r="L3828" s="229"/>
      <c r="M3828" s="229"/>
      <c r="N3828" s="229"/>
      <c r="O3828" s="229"/>
      <c r="P3828" s="229"/>
      <c r="Q3828" s="232"/>
      <c r="R3828" s="232"/>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29"/>
      <c r="I3829" s="231"/>
      <c r="J3829" s="229"/>
      <c r="K3829" s="232"/>
      <c r="L3829" s="229"/>
      <c r="M3829" s="229"/>
      <c r="N3829" s="229"/>
      <c r="O3829" s="229"/>
      <c r="P3829" s="229"/>
      <c r="Q3829" s="232"/>
      <c r="R3829" s="232"/>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29"/>
      <c r="I3830" s="231"/>
      <c r="J3830" s="229"/>
      <c r="K3830" s="232"/>
      <c r="L3830" s="229"/>
      <c r="M3830" s="229"/>
      <c r="N3830" s="229"/>
      <c r="O3830" s="229"/>
      <c r="P3830" s="229"/>
      <c r="Q3830" s="232"/>
      <c r="R3830" s="232"/>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29"/>
      <c r="I3831" s="231"/>
      <c r="J3831" s="229"/>
      <c r="K3831" s="232"/>
      <c r="L3831" s="229"/>
      <c r="M3831" s="229"/>
      <c r="N3831" s="229"/>
      <c r="O3831" s="229"/>
      <c r="P3831" s="229"/>
      <c r="Q3831" s="232"/>
      <c r="R3831" s="232"/>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29"/>
      <c r="I3832" s="231"/>
      <c r="J3832" s="229"/>
      <c r="K3832" s="232"/>
      <c r="L3832" s="229"/>
      <c r="M3832" s="229"/>
      <c r="N3832" s="229"/>
      <c r="O3832" s="229"/>
      <c r="P3832" s="229"/>
      <c r="Q3832" s="232"/>
      <c r="R3832" s="232"/>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29"/>
      <c r="I3833" s="231"/>
      <c r="J3833" s="229"/>
      <c r="K3833" s="232"/>
      <c r="L3833" s="229"/>
      <c r="M3833" s="229"/>
      <c r="N3833" s="229"/>
      <c r="O3833" s="229"/>
      <c r="P3833" s="229"/>
      <c r="Q3833" s="232"/>
      <c r="R3833" s="232"/>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29"/>
      <c r="I3834" s="231"/>
      <c r="J3834" s="229"/>
      <c r="K3834" s="232"/>
      <c r="L3834" s="229"/>
      <c r="M3834" s="229"/>
      <c r="N3834" s="229"/>
      <c r="O3834" s="229"/>
      <c r="P3834" s="229"/>
      <c r="Q3834" s="232"/>
      <c r="R3834" s="232"/>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29"/>
      <c r="I3835" s="231"/>
      <c r="J3835" s="229"/>
      <c r="K3835" s="232"/>
      <c r="L3835" s="229"/>
      <c r="M3835" s="229"/>
      <c r="N3835" s="229"/>
      <c r="O3835" s="229"/>
      <c r="P3835" s="229"/>
      <c r="Q3835" s="232"/>
      <c r="R3835" s="232"/>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29"/>
      <c r="I3836" s="231"/>
      <c r="J3836" s="229"/>
      <c r="K3836" s="232"/>
      <c r="L3836" s="229"/>
      <c r="M3836" s="229"/>
      <c r="N3836" s="229"/>
      <c r="O3836" s="229"/>
      <c r="P3836" s="229"/>
      <c r="Q3836" s="232"/>
      <c r="R3836" s="232"/>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29"/>
      <c r="I3837" s="231"/>
      <c r="J3837" s="229"/>
      <c r="K3837" s="232"/>
      <c r="L3837" s="229"/>
      <c r="M3837" s="229"/>
      <c r="N3837" s="229"/>
      <c r="O3837" s="229"/>
      <c r="P3837" s="229"/>
      <c r="Q3837" s="232"/>
      <c r="R3837" s="232"/>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29"/>
      <c r="I3838" s="231"/>
      <c r="J3838" s="229"/>
      <c r="K3838" s="232"/>
      <c r="L3838" s="229"/>
      <c r="M3838" s="229"/>
      <c r="N3838" s="229"/>
      <c r="O3838" s="229"/>
      <c r="P3838" s="229"/>
      <c r="Q3838" s="232"/>
      <c r="R3838" s="232"/>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29"/>
      <c r="I3839" s="231"/>
      <c r="J3839" s="229"/>
      <c r="K3839" s="232"/>
      <c r="L3839" s="229"/>
      <c r="M3839" s="229"/>
      <c r="N3839" s="229"/>
      <c r="O3839" s="229"/>
      <c r="P3839" s="229"/>
      <c r="Q3839" s="232"/>
      <c r="R3839" s="232"/>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29"/>
      <c r="I3840" s="231"/>
      <c r="J3840" s="229"/>
      <c r="K3840" s="232"/>
      <c r="L3840" s="229"/>
      <c r="M3840" s="229"/>
      <c r="N3840" s="229"/>
      <c r="O3840" s="229"/>
      <c r="P3840" s="229"/>
      <c r="Q3840" s="232"/>
      <c r="R3840" s="232"/>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29"/>
      <c r="I3841" s="231"/>
      <c r="J3841" s="229"/>
      <c r="K3841" s="232"/>
      <c r="L3841" s="229"/>
      <c r="M3841" s="229"/>
      <c r="N3841" s="229"/>
      <c r="O3841" s="229"/>
      <c r="P3841" s="229"/>
      <c r="Q3841" s="232"/>
      <c r="R3841" s="232"/>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29"/>
      <c r="I3842" s="231"/>
      <c r="J3842" s="229"/>
      <c r="K3842" s="232"/>
      <c r="L3842" s="229"/>
      <c r="M3842" s="229"/>
      <c r="N3842" s="229"/>
      <c r="O3842" s="229"/>
      <c r="P3842" s="229"/>
      <c r="Q3842" s="232"/>
      <c r="R3842" s="232"/>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29"/>
      <c r="I3843" s="231"/>
      <c r="J3843" s="229"/>
      <c r="K3843" s="232"/>
      <c r="L3843" s="229"/>
      <c r="M3843" s="229"/>
      <c r="N3843" s="229"/>
      <c r="O3843" s="229"/>
      <c r="P3843" s="229"/>
      <c r="Q3843" s="232"/>
      <c r="R3843" s="232"/>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29"/>
      <c r="I3844" s="231"/>
      <c r="J3844" s="229"/>
      <c r="K3844" s="232"/>
      <c r="L3844" s="229"/>
      <c r="M3844" s="229"/>
      <c r="N3844" s="229"/>
      <c r="O3844" s="229"/>
      <c r="P3844" s="229"/>
      <c r="Q3844" s="232"/>
      <c r="R3844" s="232"/>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29"/>
      <c r="I3845" s="231"/>
      <c r="J3845" s="229"/>
      <c r="K3845" s="232"/>
      <c r="L3845" s="229"/>
      <c r="M3845" s="229"/>
      <c r="N3845" s="229"/>
      <c r="O3845" s="229"/>
      <c r="P3845" s="229"/>
      <c r="Q3845" s="232"/>
      <c r="R3845" s="232"/>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29"/>
      <c r="I3846" s="231"/>
      <c r="J3846" s="229"/>
      <c r="K3846" s="232"/>
      <c r="L3846" s="229"/>
      <c r="M3846" s="229"/>
      <c r="N3846" s="229"/>
      <c r="O3846" s="229"/>
      <c r="P3846" s="229"/>
      <c r="Q3846" s="232"/>
      <c r="R3846" s="232"/>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29"/>
      <c r="I3847" s="231"/>
      <c r="J3847" s="229"/>
      <c r="K3847" s="232"/>
      <c r="L3847" s="229"/>
      <c r="M3847" s="229"/>
      <c r="N3847" s="229"/>
      <c r="O3847" s="229"/>
      <c r="P3847" s="229"/>
      <c r="Q3847" s="232"/>
      <c r="R3847" s="232"/>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29"/>
      <c r="I3848" s="231"/>
      <c r="J3848" s="229"/>
      <c r="K3848" s="232"/>
      <c r="L3848" s="229"/>
      <c r="M3848" s="229"/>
      <c r="N3848" s="229"/>
      <c r="O3848" s="229"/>
      <c r="P3848" s="229"/>
      <c r="Q3848" s="232"/>
      <c r="R3848" s="232"/>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29"/>
      <c r="I3849" s="231"/>
      <c r="J3849" s="229"/>
      <c r="K3849" s="232"/>
      <c r="L3849" s="229"/>
      <c r="M3849" s="229"/>
      <c r="N3849" s="229"/>
      <c r="O3849" s="229"/>
      <c r="P3849" s="229"/>
      <c r="Q3849" s="232"/>
      <c r="R3849" s="232"/>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29"/>
      <c r="I3850" s="231"/>
      <c r="J3850" s="229"/>
      <c r="K3850" s="232"/>
      <c r="L3850" s="229"/>
      <c r="M3850" s="229"/>
      <c r="N3850" s="229"/>
      <c r="O3850" s="229"/>
      <c r="P3850" s="229"/>
      <c r="Q3850" s="232"/>
      <c r="R3850" s="232"/>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29"/>
      <c r="I3851" s="231"/>
      <c r="J3851" s="229"/>
      <c r="K3851" s="232"/>
      <c r="L3851" s="229"/>
      <c r="M3851" s="229"/>
      <c r="N3851" s="229"/>
      <c r="O3851" s="229"/>
      <c r="P3851" s="229"/>
      <c r="Q3851" s="232"/>
      <c r="R3851" s="232"/>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29"/>
      <c r="I3852" s="231"/>
      <c r="J3852" s="229"/>
      <c r="K3852" s="232"/>
      <c r="L3852" s="229"/>
      <c r="M3852" s="229"/>
      <c r="N3852" s="229"/>
      <c r="O3852" s="229"/>
      <c r="P3852" s="229"/>
      <c r="Q3852" s="232"/>
      <c r="R3852" s="232"/>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29"/>
      <c r="I3853" s="231"/>
      <c r="J3853" s="229"/>
      <c r="K3853" s="232"/>
      <c r="L3853" s="229"/>
      <c r="M3853" s="229"/>
      <c r="N3853" s="229"/>
      <c r="O3853" s="229"/>
      <c r="P3853" s="229"/>
      <c r="Q3853" s="232"/>
      <c r="R3853" s="232"/>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29"/>
      <c r="I3854" s="231"/>
      <c r="J3854" s="229"/>
      <c r="K3854" s="232"/>
      <c r="L3854" s="229"/>
      <c r="M3854" s="229"/>
      <c r="N3854" s="229"/>
      <c r="O3854" s="229"/>
      <c r="P3854" s="229"/>
      <c r="Q3854" s="232"/>
      <c r="R3854" s="232"/>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29"/>
      <c r="I3855" s="231"/>
      <c r="J3855" s="229"/>
      <c r="K3855" s="232"/>
      <c r="L3855" s="229"/>
      <c r="M3855" s="229"/>
      <c r="N3855" s="229"/>
      <c r="O3855" s="229"/>
      <c r="P3855" s="229"/>
      <c r="Q3855" s="232"/>
      <c r="R3855" s="232"/>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29"/>
      <c r="I3856" s="231"/>
      <c r="J3856" s="229"/>
      <c r="K3856" s="232"/>
      <c r="L3856" s="229"/>
      <c r="M3856" s="229"/>
      <c r="N3856" s="229"/>
      <c r="O3856" s="229"/>
      <c r="P3856" s="229"/>
      <c r="Q3856" s="232"/>
      <c r="R3856" s="232"/>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29"/>
      <c r="I3857" s="231"/>
      <c r="J3857" s="229"/>
      <c r="K3857" s="232"/>
      <c r="L3857" s="229"/>
      <c r="M3857" s="229"/>
      <c r="N3857" s="229"/>
      <c r="O3857" s="229"/>
      <c r="P3857" s="229"/>
      <c r="Q3857" s="232"/>
      <c r="R3857" s="232"/>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29"/>
      <c r="I3858" s="231"/>
      <c r="J3858" s="229"/>
      <c r="K3858" s="232"/>
      <c r="L3858" s="229"/>
      <c r="M3858" s="229"/>
      <c r="N3858" s="229"/>
      <c r="O3858" s="229"/>
      <c r="P3858" s="229"/>
      <c r="Q3858" s="232"/>
      <c r="R3858" s="232"/>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29"/>
      <c r="I3859" s="231"/>
      <c r="J3859" s="229"/>
      <c r="K3859" s="232"/>
      <c r="L3859" s="229"/>
      <c r="M3859" s="229"/>
      <c r="N3859" s="229"/>
      <c r="O3859" s="229"/>
      <c r="P3859" s="229"/>
      <c r="Q3859" s="232"/>
      <c r="R3859" s="232"/>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29"/>
      <c r="I3860" s="231"/>
      <c r="J3860" s="229"/>
      <c r="K3860" s="232"/>
      <c r="L3860" s="229"/>
      <c r="M3860" s="229"/>
      <c r="N3860" s="229"/>
      <c r="O3860" s="229"/>
      <c r="P3860" s="229"/>
      <c r="Q3860" s="232"/>
      <c r="R3860" s="232"/>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29"/>
      <c r="I3861" s="231"/>
      <c r="J3861" s="229"/>
      <c r="K3861" s="232"/>
      <c r="L3861" s="229"/>
      <c r="M3861" s="229"/>
      <c r="N3861" s="229"/>
      <c r="O3861" s="229"/>
      <c r="P3861" s="229"/>
      <c r="Q3861" s="232"/>
      <c r="R3861" s="232"/>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29"/>
      <c r="I3862" s="231"/>
      <c r="J3862" s="229"/>
      <c r="K3862" s="232"/>
      <c r="L3862" s="229"/>
      <c r="M3862" s="229"/>
      <c r="N3862" s="229"/>
      <c r="O3862" s="229"/>
      <c r="P3862" s="229"/>
      <c r="Q3862" s="232"/>
      <c r="R3862" s="232"/>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29"/>
      <c r="I3863" s="231"/>
      <c r="J3863" s="229"/>
      <c r="K3863" s="232"/>
      <c r="L3863" s="229"/>
      <c r="M3863" s="229"/>
      <c r="N3863" s="229"/>
      <c r="O3863" s="229"/>
      <c r="P3863" s="229"/>
      <c r="Q3863" s="232"/>
      <c r="R3863" s="232"/>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29"/>
      <c r="I3864" s="231"/>
      <c r="J3864" s="229"/>
      <c r="K3864" s="232"/>
      <c r="L3864" s="229"/>
      <c r="M3864" s="229"/>
      <c r="N3864" s="229"/>
      <c r="O3864" s="229"/>
      <c r="P3864" s="229"/>
      <c r="Q3864" s="232"/>
      <c r="R3864" s="232"/>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29"/>
      <c r="I3865" s="231"/>
      <c r="J3865" s="229"/>
      <c r="K3865" s="232"/>
      <c r="L3865" s="229"/>
      <c r="M3865" s="229"/>
      <c r="N3865" s="229"/>
      <c r="O3865" s="229"/>
      <c r="P3865" s="229"/>
      <c r="Q3865" s="232"/>
      <c r="R3865" s="232"/>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29"/>
      <c r="I3866" s="231"/>
      <c r="J3866" s="229"/>
      <c r="K3866" s="232"/>
      <c r="L3866" s="229"/>
      <c r="M3866" s="229"/>
      <c r="N3866" s="229"/>
      <c r="O3866" s="229"/>
      <c r="P3866" s="229"/>
      <c r="Q3866" s="232"/>
      <c r="R3866" s="232"/>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29"/>
      <c r="I3867" s="231"/>
      <c r="J3867" s="229"/>
      <c r="K3867" s="232"/>
      <c r="L3867" s="229"/>
      <c r="M3867" s="229"/>
      <c r="N3867" s="229"/>
      <c r="O3867" s="229"/>
      <c r="P3867" s="229"/>
      <c r="Q3867" s="232"/>
      <c r="R3867" s="232"/>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29"/>
      <c r="I3868" s="231"/>
      <c r="J3868" s="229"/>
      <c r="K3868" s="232"/>
      <c r="L3868" s="229"/>
      <c r="M3868" s="229"/>
      <c r="N3868" s="229"/>
      <c r="O3868" s="229"/>
      <c r="P3868" s="229"/>
      <c r="Q3868" s="232"/>
      <c r="R3868" s="232"/>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29"/>
      <c r="I3869" s="231"/>
      <c r="J3869" s="229"/>
      <c r="K3869" s="232"/>
      <c r="L3869" s="229"/>
      <c r="M3869" s="229"/>
      <c r="N3869" s="229"/>
      <c r="O3869" s="229"/>
      <c r="P3869" s="229"/>
      <c r="Q3869" s="232"/>
      <c r="R3869" s="232"/>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29"/>
      <c r="I3870" s="231"/>
      <c r="J3870" s="229"/>
      <c r="K3870" s="232"/>
      <c r="L3870" s="229"/>
      <c r="M3870" s="229"/>
      <c r="N3870" s="229"/>
      <c r="O3870" s="229"/>
      <c r="P3870" s="229"/>
      <c r="Q3870" s="232"/>
      <c r="R3870" s="232"/>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29"/>
      <c r="I3871" s="231"/>
      <c r="J3871" s="229"/>
      <c r="K3871" s="232"/>
      <c r="L3871" s="229"/>
      <c r="M3871" s="229"/>
      <c r="N3871" s="229"/>
      <c r="O3871" s="229"/>
      <c r="P3871" s="229"/>
      <c r="Q3871" s="232"/>
      <c r="R3871" s="232"/>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29"/>
      <c r="I3872" s="231"/>
      <c r="J3872" s="229"/>
      <c r="K3872" s="232"/>
      <c r="L3872" s="229"/>
      <c r="M3872" s="229"/>
      <c r="N3872" s="229"/>
      <c r="O3872" s="229"/>
      <c r="P3872" s="229"/>
      <c r="Q3872" s="232"/>
      <c r="R3872" s="232"/>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29"/>
      <c r="I3873" s="231"/>
      <c r="J3873" s="229"/>
      <c r="K3873" s="232"/>
      <c r="L3873" s="229"/>
      <c r="M3873" s="229"/>
      <c r="N3873" s="229"/>
      <c r="O3873" s="229"/>
      <c r="P3873" s="229"/>
      <c r="Q3873" s="232"/>
      <c r="R3873" s="232"/>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29"/>
      <c r="I3874" s="231"/>
      <c r="J3874" s="229"/>
      <c r="K3874" s="232"/>
      <c r="L3874" s="229"/>
      <c r="M3874" s="229"/>
      <c r="N3874" s="229"/>
      <c r="O3874" s="229"/>
      <c r="P3874" s="229"/>
      <c r="Q3874" s="232"/>
      <c r="R3874" s="232"/>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29"/>
      <c r="I3875" s="231"/>
      <c r="J3875" s="229"/>
      <c r="K3875" s="232"/>
      <c r="L3875" s="229"/>
      <c r="M3875" s="229"/>
      <c r="N3875" s="229"/>
      <c r="O3875" s="229"/>
      <c r="P3875" s="229"/>
      <c r="Q3875" s="232"/>
      <c r="R3875" s="232"/>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29"/>
      <c r="I3876" s="231"/>
      <c r="J3876" s="229"/>
      <c r="K3876" s="232"/>
      <c r="L3876" s="229"/>
      <c r="M3876" s="229"/>
      <c r="N3876" s="229"/>
      <c r="O3876" s="229"/>
      <c r="P3876" s="229"/>
      <c r="Q3876" s="232"/>
      <c r="R3876" s="232"/>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29"/>
      <c r="I3877" s="231"/>
      <c r="J3877" s="229"/>
      <c r="K3877" s="232"/>
      <c r="L3877" s="229"/>
      <c r="M3877" s="229"/>
      <c r="N3877" s="229"/>
      <c r="O3877" s="229"/>
      <c r="P3877" s="229"/>
      <c r="Q3877" s="232"/>
      <c r="R3877" s="232"/>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29"/>
      <c r="I3878" s="231"/>
      <c r="J3878" s="229"/>
      <c r="K3878" s="232"/>
      <c r="L3878" s="229"/>
      <c r="M3878" s="229"/>
      <c r="N3878" s="229"/>
      <c r="O3878" s="229"/>
      <c r="P3878" s="229"/>
      <c r="Q3878" s="232"/>
      <c r="R3878" s="232"/>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29"/>
      <c r="I3879" s="231"/>
      <c r="J3879" s="229"/>
      <c r="K3879" s="232"/>
      <c r="L3879" s="229"/>
      <c r="M3879" s="229"/>
      <c r="N3879" s="229"/>
      <c r="O3879" s="229"/>
      <c r="P3879" s="229"/>
      <c r="Q3879" s="232"/>
      <c r="R3879" s="232"/>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29"/>
      <c r="I3880" s="231"/>
      <c r="J3880" s="229"/>
      <c r="K3880" s="232"/>
      <c r="L3880" s="229"/>
      <c r="M3880" s="229"/>
      <c r="N3880" s="229"/>
      <c r="O3880" s="229"/>
      <c r="P3880" s="229"/>
      <c r="Q3880" s="232"/>
      <c r="R3880" s="232"/>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29"/>
      <c r="I3881" s="231"/>
      <c r="J3881" s="229"/>
      <c r="K3881" s="232"/>
      <c r="L3881" s="229"/>
      <c r="M3881" s="229"/>
      <c r="N3881" s="229"/>
      <c r="O3881" s="229"/>
      <c r="P3881" s="229"/>
      <c r="Q3881" s="232"/>
      <c r="R3881" s="232"/>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29"/>
      <c r="I3882" s="231"/>
      <c r="J3882" s="229"/>
      <c r="K3882" s="232"/>
      <c r="L3882" s="229"/>
      <c r="M3882" s="229"/>
      <c r="N3882" s="229"/>
      <c r="O3882" s="229"/>
      <c r="P3882" s="229"/>
      <c r="Q3882" s="232"/>
      <c r="R3882" s="232"/>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29"/>
      <c r="I3883" s="231"/>
      <c r="J3883" s="229"/>
      <c r="K3883" s="232"/>
      <c r="L3883" s="229"/>
      <c r="M3883" s="229"/>
      <c r="N3883" s="229"/>
      <c r="O3883" s="229"/>
      <c r="P3883" s="229"/>
      <c r="Q3883" s="232"/>
      <c r="R3883" s="232"/>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29"/>
      <c r="I3884" s="231"/>
      <c r="J3884" s="229"/>
      <c r="K3884" s="232"/>
      <c r="L3884" s="229"/>
      <c r="M3884" s="229"/>
      <c r="N3884" s="229"/>
      <c r="O3884" s="229"/>
      <c r="P3884" s="229"/>
      <c r="Q3884" s="232"/>
      <c r="R3884" s="232"/>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29"/>
      <c r="I3885" s="231"/>
      <c r="J3885" s="229"/>
      <c r="K3885" s="232"/>
      <c r="L3885" s="229"/>
      <c r="M3885" s="229"/>
      <c r="N3885" s="229"/>
      <c r="O3885" s="229"/>
      <c r="P3885" s="229"/>
      <c r="Q3885" s="232"/>
      <c r="R3885" s="232"/>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29"/>
      <c r="I3886" s="231"/>
      <c r="J3886" s="229"/>
      <c r="K3886" s="232"/>
      <c r="L3886" s="229"/>
      <c r="M3886" s="229"/>
      <c r="N3886" s="229"/>
      <c r="O3886" s="229"/>
      <c r="P3886" s="229"/>
      <c r="Q3886" s="232"/>
      <c r="R3886" s="232"/>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29"/>
      <c r="I3887" s="231"/>
      <c r="J3887" s="229"/>
      <c r="K3887" s="232"/>
      <c r="L3887" s="229"/>
      <c r="M3887" s="229"/>
      <c r="N3887" s="229"/>
      <c r="O3887" s="229"/>
      <c r="P3887" s="229"/>
      <c r="Q3887" s="232"/>
      <c r="R3887" s="232"/>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29"/>
      <c r="I3888" s="231"/>
      <c r="J3888" s="229"/>
      <c r="K3888" s="232"/>
      <c r="L3888" s="229"/>
      <c r="M3888" s="229"/>
      <c r="N3888" s="229"/>
      <c r="O3888" s="229"/>
      <c r="P3888" s="229"/>
      <c r="Q3888" s="232"/>
      <c r="R3888" s="232"/>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29"/>
      <c r="I3889" s="231"/>
      <c r="J3889" s="229"/>
      <c r="K3889" s="232"/>
      <c r="L3889" s="229"/>
      <c r="M3889" s="229"/>
      <c r="N3889" s="229"/>
      <c r="O3889" s="229"/>
      <c r="P3889" s="229"/>
      <c r="Q3889" s="232"/>
      <c r="R3889" s="232"/>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29"/>
      <c r="I3890" s="231"/>
      <c r="J3890" s="229"/>
      <c r="K3890" s="232"/>
      <c r="L3890" s="229"/>
      <c r="M3890" s="229"/>
      <c r="N3890" s="229"/>
      <c r="O3890" s="229"/>
      <c r="P3890" s="229"/>
      <c r="Q3890" s="232"/>
      <c r="R3890" s="232"/>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29"/>
      <c r="I3891" s="231"/>
      <c r="J3891" s="229"/>
      <c r="K3891" s="232"/>
      <c r="L3891" s="229"/>
      <c r="M3891" s="229"/>
      <c r="N3891" s="229"/>
      <c r="O3891" s="229"/>
      <c r="P3891" s="229"/>
      <c r="Q3891" s="232"/>
      <c r="R3891" s="232"/>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29"/>
      <c r="I3892" s="231"/>
      <c r="J3892" s="229"/>
      <c r="K3892" s="232"/>
      <c r="L3892" s="229"/>
      <c r="M3892" s="229"/>
      <c r="N3892" s="229"/>
      <c r="O3892" s="229"/>
      <c r="P3892" s="229"/>
      <c r="Q3892" s="232"/>
      <c r="R3892" s="232"/>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29"/>
      <c r="I3893" s="231"/>
      <c r="J3893" s="229"/>
      <c r="K3893" s="232"/>
      <c r="L3893" s="229"/>
      <c r="M3893" s="229"/>
      <c r="N3893" s="229"/>
      <c r="O3893" s="229"/>
      <c r="P3893" s="229"/>
      <c r="Q3893" s="232"/>
      <c r="R3893" s="232"/>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29"/>
      <c r="I3894" s="231"/>
      <c r="J3894" s="229"/>
      <c r="K3894" s="232"/>
      <c r="L3894" s="229"/>
      <c r="M3894" s="229"/>
      <c r="N3894" s="229"/>
      <c r="O3894" s="229"/>
      <c r="P3894" s="229"/>
      <c r="Q3894" s="232"/>
      <c r="R3894" s="232"/>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29"/>
      <c r="I3895" s="231"/>
      <c r="J3895" s="229"/>
      <c r="K3895" s="232"/>
      <c r="L3895" s="229"/>
      <c r="M3895" s="229"/>
      <c r="N3895" s="229"/>
      <c r="O3895" s="229"/>
      <c r="P3895" s="229"/>
      <c r="Q3895" s="232"/>
      <c r="R3895" s="232"/>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29"/>
      <c r="I3896" s="231"/>
      <c r="J3896" s="229"/>
      <c r="K3896" s="232"/>
      <c r="L3896" s="229"/>
      <c r="M3896" s="229"/>
      <c r="N3896" s="229"/>
      <c r="O3896" s="229"/>
      <c r="P3896" s="229"/>
      <c r="Q3896" s="232"/>
      <c r="R3896" s="232"/>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29"/>
      <c r="I3897" s="231"/>
      <c r="J3897" s="229"/>
      <c r="K3897" s="232"/>
      <c r="L3897" s="229"/>
      <c r="M3897" s="229"/>
      <c r="N3897" s="229"/>
      <c r="O3897" s="229"/>
      <c r="P3897" s="229"/>
      <c r="Q3897" s="232"/>
      <c r="R3897" s="232"/>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29"/>
      <c r="I3898" s="231"/>
      <c r="J3898" s="229"/>
      <c r="K3898" s="232"/>
      <c r="L3898" s="229"/>
      <c r="M3898" s="229"/>
      <c r="N3898" s="229"/>
      <c r="O3898" s="229"/>
      <c r="P3898" s="229"/>
      <c r="Q3898" s="232"/>
      <c r="R3898" s="232"/>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29"/>
      <c r="I3899" s="231"/>
      <c r="J3899" s="229"/>
      <c r="K3899" s="232"/>
      <c r="L3899" s="229"/>
      <c r="M3899" s="229"/>
      <c r="N3899" s="229"/>
      <c r="O3899" s="229"/>
      <c r="P3899" s="229"/>
      <c r="Q3899" s="232"/>
      <c r="R3899" s="232"/>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29"/>
      <c r="I3900" s="231"/>
      <c r="J3900" s="229"/>
      <c r="K3900" s="232"/>
      <c r="L3900" s="229"/>
      <c r="M3900" s="229"/>
      <c r="N3900" s="229"/>
      <c r="O3900" s="229"/>
      <c r="P3900" s="229"/>
      <c r="Q3900" s="232"/>
      <c r="R3900" s="232"/>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29"/>
      <c r="I3901" s="231"/>
      <c r="J3901" s="229"/>
      <c r="K3901" s="232"/>
      <c r="L3901" s="229"/>
      <c r="M3901" s="229"/>
      <c r="N3901" s="229"/>
      <c r="O3901" s="229"/>
      <c r="P3901" s="229"/>
      <c r="Q3901" s="232"/>
      <c r="R3901" s="232"/>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29"/>
      <c r="I3902" s="231"/>
      <c r="J3902" s="229"/>
      <c r="K3902" s="232"/>
      <c r="L3902" s="229"/>
      <c r="M3902" s="229"/>
      <c r="N3902" s="229"/>
      <c r="O3902" s="229"/>
      <c r="P3902" s="229"/>
      <c r="Q3902" s="232"/>
      <c r="R3902" s="232"/>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29"/>
      <c r="I3903" s="231"/>
      <c r="J3903" s="229"/>
      <c r="K3903" s="232"/>
      <c r="L3903" s="229"/>
      <c r="M3903" s="229"/>
      <c r="N3903" s="229"/>
      <c r="O3903" s="229"/>
      <c r="P3903" s="229"/>
      <c r="Q3903" s="232"/>
      <c r="R3903" s="232"/>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29"/>
      <c r="I3904" s="231"/>
      <c r="J3904" s="229"/>
      <c r="K3904" s="232"/>
      <c r="L3904" s="229"/>
      <c r="M3904" s="229"/>
      <c r="N3904" s="229"/>
      <c r="O3904" s="229"/>
      <c r="P3904" s="229"/>
      <c r="Q3904" s="232"/>
      <c r="R3904" s="232"/>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29"/>
      <c r="I3905" s="231"/>
      <c r="J3905" s="229"/>
      <c r="K3905" s="232"/>
      <c r="L3905" s="229"/>
      <c r="M3905" s="229"/>
      <c r="N3905" s="229"/>
      <c r="O3905" s="229"/>
      <c r="P3905" s="229"/>
      <c r="Q3905" s="232"/>
      <c r="R3905" s="232"/>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29"/>
      <c r="I3906" s="231"/>
      <c r="J3906" s="229"/>
      <c r="K3906" s="232"/>
      <c r="L3906" s="229"/>
      <c r="M3906" s="229"/>
      <c r="N3906" s="229"/>
      <c r="O3906" s="229"/>
      <c r="P3906" s="229"/>
      <c r="Q3906" s="232"/>
      <c r="R3906" s="232"/>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29"/>
      <c r="I3907" s="231"/>
      <c r="J3907" s="229"/>
      <c r="K3907" s="232"/>
      <c r="L3907" s="229"/>
      <c r="M3907" s="229"/>
      <c r="N3907" s="229"/>
      <c r="O3907" s="229"/>
      <c r="P3907" s="229"/>
      <c r="Q3907" s="232"/>
      <c r="R3907" s="232"/>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29"/>
      <c r="I3908" s="231"/>
      <c r="J3908" s="229"/>
      <c r="K3908" s="232"/>
      <c r="L3908" s="229"/>
      <c r="M3908" s="229"/>
      <c r="N3908" s="229"/>
      <c r="O3908" s="229"/>
      <c r="P3908" s="229"/>
      <c r="Q3908" s="232"/>
      <c r="R3908" s="232"/>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29"/>
      <c r="I3909" s="231"/>
      <c r="J3909" s="229"/>
      <c r="K3909" s="232"/>
      <c r="L3909" s="229"/>
      <c r="M3909" s="229"/>
      <c r="N3909" s="229"/>
      <c r="O3909" s="229"/>
      <c r="P3909" s="229"/>
      <c r="Q3909" s="232"/>
      <c r="R3909" s="232"/>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29"/>
      <c r="I3910" s="231"/>
      <c r="J3910" s="229"/>
      <c r="K3910" s="232"/>
      <c r="L3910" s="229"/>
      <c r="M3910" s="229"/>
      <c r="N3910" s="229"/>
      <c r="O3910" s="229"/>
      <c r="P3910" s="229"/>
      <c r="Q3910" s="232"/>
      <c r="R3910" s="232"/>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29"/>
      <c r="I3911" s="231"/>
      <c r="J3911" s="229"/>
      <c r="K3911" s="232"/>
      <c r="L3911" s="229"/>
      <c r="M3911" s="229"/>
      <c r="N3911" s="229"/>
      <c r="O3911" s="229"/>
      <c r="P3911" s="229"/>
      <c r="Q3911" s="232"/>
      <c r="R3911" s="232"/>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29"/>
      <c r="I3912" s="231"/>
      <c r="J3912" s="229"/>
      <c r="K3912" s="232"/>
      <c r="L3912" s="229"/>
      <c r="M3912" s="229"/>
      <c r="N3912" s="229"/>
      <c r="O3912" s="229"/>
      <c r="P3912" s="229"/>
      <c r="Q3912" s="232"/>
      <c r="R3912" s="232"/>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29"/>
      <c r="I3913" s="231"/>
      <c r="J3913" s="229"/>
      <c r="K3913" s="232"/>
      <c r="L3913" s="229"/>
      <c r="M3913" s="229"/>
      <c r="N3913" s="229"/>
      <c r="O3913" s="229"/>
      <c r="P3913" s="229"/>
      <c r="Q3913" s="232"/>
      <c r="R3913" s="232"/>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29"/>
      <c r="I3914" s="231"/>
      <c r="J3914" s="229"/>
      <c r="K3914" s="232"/>
      <c r="L3914" s="229"/>
      <c r="M3914" s="229"/>
      <c r="N3914" s="229"/>
      <c r="O3914" s="229"/>
      <c r="P3914" s="229"/>
      <c r="Q3914" s="232"/>
      <c r="R3914" s="232"/>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29"/>
      <c r="I3915" s="231"/>
      <c r="J3915" s="229"/>
      <c r="K3915" s="232"/>
      <c r="L3915" s="229"/>
      <c r="M3915" s="229"/>
      <c r="N3915" s="229"/>
      <c r="O3915" s="229"/>
      <c r="P3915" s="229"/>
      <c r="Q3915" s="232"/>
      <c r="R3915" s="232"/>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29"/>
      <c r="I3916" s="231"/>
      <c r="J3916" s="229"/>
      <c r="K3916" s="232"/>
      <c r="L3916" s="229"/>
      <c r="M3916" s="229"/>
      <c r="N3916" s="229"/>
      <c r="O3916" s="229"/>
      <c r="P3916" s="229"/>
      <c r="Q3916" s="232"/>
      <c r="R3916" s="232"/>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29"/>
      <c r="I3917" s="231"/>
      <c r="J3917" s="229"/>
      <c r="K3917" s="232"/>
      <c r="L3917" s="229"/>
      <c r="M3917" s="229"/>
      <c r="N3917" s="229"/>
      <c r="O3917" s="229"/>
      <c r="P3917" s="229"/>
      <c r="Q3917" s="232"/>
      <c r="R3917" s="232"/>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29"/>
      <c r="I3918" s="231"/>
      <c r="J3918" s="229"/>
      <c r="K3918" s="232"/>
      <c r="L3918" s="229"/>
      <c r="M3918" s="229"/>
      <c r="N3918" s="229"/>
      <c r="O3918" s="229"/>
      <c r="P3918" s="229"/>
      <c r="Q3918" s="232"/>
      <c r="R3918" s="232"/>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29"/>
      <c r="I3919" s="231"/>
      <c r="J3919" s="229"/>
      <c r="K3919" s="232"/>
      <c r="L3919" s="229"/>
      <c r="M3919" s="229"/>
      <c r="N3919" s="229"/>
      <c r="O3919" s="229"/>
      <c r="P3919" s="229"/>
      <c r="Q3919" s="232"/>
      <c r="R3919" s="232"/>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29"/>
      <c r="I3920" s="231"/>
      <c r="J3920" s="229"/>
      <c r="K3920" s="232"/>
      <c r="L3920" s="229"/>
      <c r="M3920" s="229"/>
      <c r="N3920" s="229"/>
      <c r="O3920" s="229"/>
      <c r="P3920" s="229"/>
      <c r="Q3920" s="232"/>
      <c r="R3920" s="232"/>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29"/>
      <c r="I3921" s="231"/>
      <c r="J3921" s="229"/>
      <c r="K3921" s="232"/>
      <c r="L3921" s="229"/>
      <c r="M3921" s="229"/>
      <c r="N3921" s="229"/>
      <c r="O3921" s="229"/>
      <c r="P3921" s="229"/>
      <c r="Q3921" s="232"/>
      <c r="R3921" s="232"/>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29"/>
      <c r="I3922" s="231"/>
      <c r="J3922" s="229"/>
      <c r="K3922" s="232"/>
      <c r="L3922" s="229"/>
      <c r="M3922" s="229"/>
      <c r="N3922" s="229"/>
      <c r="O3922" s="229"/>
      <c r="P3922" s="229"/>
      <c r="Q3922" s="232"/>
      <c r="R3922" s="232"/>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29"/>
      <c r="I3923" s="231"/>
      <c r="J3923" s="229"/>
      <c r="K3923" s="232"/>
      <c r="L3923" s="229"/>
      <c r="M3923" s="229"/>
      <c r="N3923" s="229"/>
      <c r="O3923" s="229"/>
      <c r="P3923" s="229"/>
      <c r="Q3923" s="232"/>
      <c r="R3923" s="232"/>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29"/>
      <c r="I3924" s="231"/>
      <c r="J3924" s="229"/>
      <c r="K3924" s="232"/>
      <c r="L3924" s="229"/>
      <c r="M3924" s="229"/>
      <c r="N3924" s="229"/>
      <c r="O3924" s="229"/>
      <c r="P3924" s="229"/>
      <c r="Q3924" s="232"/>
      <c r="R3924" s="232"/>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29"/>
      <c r="I3925" s="231"/>
      <c r="J3925" s="229"/>
      <c r="K3925" s="232"/>
      <c r="L3925" s="229"/>
      <c r="M3925" s="229"/>
      <c r="N3925" s="229"/>
      <c r="O3925" s="229"/>
      <c r="P3925" s="229"/>
      <c r="Q3925" s="232"/>
      <c r="R3925" s="232"/>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29"/>
      <c r="I3926" s="231"/>
      <c r="J3926" s="229"/>
      <c r="K3926" s="232"/>
      <c r="L3926" s="229"/>
      <c r="M3926" s="229"/>
      <c r="N3926" s="229"/>
      <c r="O3926" s="229"/>
      <c r="P3926" s="229"/>
      <c r="Q3926" s="232"/>
      <c r="R3926" s="232"/>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29"/>
      <c r="I3927" s="231"/>
      <c r="J3927" s="229"/>
      <c r="K3927" s="232"/>
      <c r="L3927" s="229"/>
      <c r="M3927" s="229"/>
      <c r="N3927" s="229"/>
      <c r="O3927" s="229"/>
      <c r="P3927" s="229"/>
      <c r="Q3927" s="232"/>
      <c r="R3927" s="232"/>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29"/>
      <c r="I3928" s="231"/>
      <c r="J3928" s="229"/>
      <c r="K3928" s="232"/>
      <c r="L3928" s="229"/>
      <c r="M3928" s="229"/>
      <c r="N3928" s="229"/>
      <c r="O3928" s="229"/>
      <c r="P3928" s="229"/>
      <c r="Q3928" s="232"/>
      <c r="R3928" s="232"/>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29"/>
      <c r="I3929" s="231"/>
      <c r="J3929" s="229"/>
      <c r="K3929" s="232"/>
      <c r="L3929" s="229"/>
      <c r="M3929" s="229"/>
      <c r="N3929" s="229"/>
      <c r="O3929" s="229"/>
      <c r="P3929" s="229"/>
      <c r="Q3929" s="232"/>
      <c r="R3929" s="232"/>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29"/>
      <c r="I3930" s="231"/>
      <c r="J3930" s="229"/>
      <c r="K3930" s="232"/>
      <c r="L3930" s="229"/>
      <c r="M3930" s="229"/>
      <c r="N3930" s="229"/>
      <c r="O3930" s="229"/>
      <c r="P3930" s="229"/>
      <c r="Q3930" s="232"/>
      <c r="R3930" s="232"/>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29"/>
      <c r="I3931" s="231"/>
      <c r="J3931" s="229"/>
      <c r="K3931" s="232"/>
      <c r="L3931" s="229"/>
      <c r="M3931" s="229"/>
      <c r="N3931" s="229"/>
      <c r="O3931" s="229"/>
      <c r="P3931" s="229"/>
      <c r="Q3931" s="232"/>
      <c r="R3931" s="232"/>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29"/>
      <c r="I3932" s="231"/>
      <c r="J3932" s="229"/>
      <c r="K3932" s="232"/>
      <c r="L3932" s="229"/>
      <c r="M3932" s="229"/>
      <c r="N3932" s="229"/>
      <c r="O3932" s="229"/>
      <c r="P3932" s="229"/>
      <c r="Q3932" s="232"/>
      <c r="R3932" s="232"/>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29"/>
      <c r="I3933" s="231"/>
      <c r="J3933" s="229"/>
      <c r="K3933" s="232"/>
      <c r="L3933" s="229"/>
      <c r="M3933" s="229"/>
      <c r="N3933" s="229"/>
      <c r="O3933" s="229"/>
      <c r="P3933" s="229"/>
      <c r="Q3933" s="232"/>
      <c r="R3933" s="232"/>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29"/>
      <c r="I3934" s="231"/>
      <c r="J3934" s="229"/>
      <c r="K3934" s="232"/>
      <c r="L3934" s="229"/>
      <c r="M3934" s="229"/>
      <c r="N3934" s="229"/>
      <c r="O3934" s="229"/>
      <c r="P3934" s="229"/>
      <c r="Q3934" s="232"/>
      <c r="R3934" s="232"/>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29"/>
      <c r="I3935" s="231"/>
      <c r="J3935" s="229"/>
      <c r="K3935" s="232"/>
      <c r="L3935" s="229"/>
      <c r="M3935" s="229"/>
      <c r="N3935" s="229"/>
      <c r="O3935" s="229"/>
      <c r="P3935" s="229"/>
      <c r="Q3935" s="232"/>
      <c r="R3935" s="232"/>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29"/>
      <c r="I3936" s="231"/>
      <c r="J3936" s="229"/>
      <c r="K3936" s="232"/>
      <c r="L3936" s="229"/>
      <c r="M3936" s="229"/>
      <c r="N3936" s="229"/>
      <c r="O3936" s="229"/>
      <c r="P3936" s="229"/>
      <c r="Q3936" s="232"/>
      <c r="R3936" s="232"/>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29"/>
      <c r="I3937" s="231"/>
      <c r="J3937" s="229"/>
      <c r="K3937" s="232"/>
      <c r="L3937" s="229"/>
      <c r="M3937" s="229"/>
      <c r="N3937" s="229"/>
      <c r="O3937" s="229"/>
      <c r="P3937" s="229"/>
      <c r="Q3937" s="232"/>
      <c r="R3937" s="232"/>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29"/>
      <c r="I3938" s="231"/>
      <c r="J3938" s="229"/>
      <c r="K3938" s="232"/>
      <c r="L3938" s="229"/>
      <c r="M3938" s="229"/>
      <c r="N3938" s="229"/>
      <c r="O3938" s="229"/>
      <c r="P3938" s="229"/>
      <c r="Q3938" s="232"/>
      <c r="R3938" s="232"/>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29"/>
      <c r="I3939" s="231"/>
      <c r="J3939" s="229"/>
      <c r="K3939" s="232"/>
      <c r="L3939" s="229"/>
      <c r="M3939" s="229"/>
      <c r="N3939" s="229"/>
      <c r="O3939" s="229"/>
      <c r="P3939" s="229"/>
      <c r="Q3939" s="232"/>
      <c r="R3939" s="232"/>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29"/>
      <c r="I3940" s="231"/>
      <c r="J3940" s="229"/>
      <c r="K3940" s="232"/>
      <c r="L3940" s="229"/>
      <c r="M3940" s="229"/>
      <c r="N3940" s="229"/>
      <c r="O3940" s="229"/>
      <c r="P3940" s="229"/>
      <c r="Q3940" s="232"/>
      <c r="R3940" s="232"/>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29"/>
      <c r="I3941" s="231"/>
      <c r="J3941" s="229"/>
      <c r="K3941" s="232"/>
      <c r="L3941" s="229"/>
      <c r="M3941" s="229"/>
      <c r="N3941" s="229"/>
      <c r="O3941" s="229"/>
      <c r="P3941" s="229"/>
      <c r="Q3941" s="232"/>
      <c r="R3941" s="232"/>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29"/>
      <c r="I3942" s="231"/>
      <c r="J3942" s="229"/>
      <c r="K3942" s="232"/>
      <c r="L3942" s="229"/>
      <c r="M3942" s="229"/>
      <c r="N3942" s="229"/>
      <c r="O3942" s="229"/>
      <c r="P3942" s="229"/>
      <c r="Q3942" s="232"/>
      <c r="R3942" s="232"/>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29"/>
      <c r="I3943" s="231"/>
      <c r="J3943" s="229"/>
      <c r="K3943" s="232"/>
      <c r="L3943" s="229"/>
      <c r="M3943" s="229"/>
      <c r="N3943" s="229"/>
      <c r="O3943" s="229"/>
      <c r="P3943" s="229"/>
      <c r="Q3943" s="232"/>
      <c r="R3943" s="232"/>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29"/>
      <c r="I3944" s="231"/>
      <c r="J3944" s="229"/>
      <c r="K3944" s="232"/>
      <c r="L3944" s="229"/>
      <c r="M3944" s="229"/>
      <c r="N3944" s="229"/>
      <c r="O3944" s="229"/>
      <c r="P3944" s="229"/>
      <c r="Q3944" s="232"/>
      <c r="R3944" s="232"/>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29"/>
      <c r="I3945" s="231"/>
      <c r="J3945" s="229"/>
      <c r="K3945" s="232"/>
      <c r="L3945" s="229"/>
      <c r="M3945" s="229"/>
      <c r="N3945" s="229"/>
      <c r="O3945" s="229"/>
      <c r="P3945" s="229"/>
      <c r="Q3945" s="232"/>
      <c r="R3945" s="232"/>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29"/>
      <c r="I3946" s="231"/>
      <c r="J3946" s="229"/>
      <c r="K3946" s="232"/>
      <c r="L3946" s="229"/>
      <c r="M3946" s="229"/>
      <c r="N3946" s="229"/>
      <c r="O3946" s="229"/>
      <c r="P3946" s="229"/>
      <c r="Q3946" s="232"/>
      <c r="R3946" s="232"/>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29"/>
      <c r="I3947" s="231"/>
      <c r="J3947" s="229"/>
      <c r="K3947" s="232"/>
      <c r="L3947" s="229"/>
      <c r="M3947" s="229"/>
      <c r="N3947" s="229"/>
      <c r="O3947" s="229"/>
      <c r="P3947" s="229"/>
      <c r="Q3947" s="232"/>
      <c r="R3947" s="232"/>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29"/>
      <c r="I3948" s="231"/>
      <c r="J3948" s="229"/>
      <c r="K3948" s="232"/>
      <c r="L3948" s="229"/>
      <c r="M3948" s="229"/>
      <c r="N3948" s="229"/>
      <c r="O3948" s="229"/>
      <c r="P3948" s="229"/>
      <c r="Q3948" s="232"/>
      <c r="R3948" s="232"/>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29"/>
      <c r="I3949" s="231"/>
      <c r="J3949" s="229"/>
      <c r="K3949" s="232"/>
      <c r="L3949" s="229"/>
      <c r="M3949" s="229"/>
      <c r="N3949" s="229"/>
      <c r="O3949" s="229"/>
      <c r="P3949" s="229"/>
      <c r="Q3949" s="232"/>
      <c r="R3949" s="232"/>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29"/>
      <c r="I3950" s="231"/>
      <c r="J3950" s="229"/>
      <c r="K3950" s="232"/>
      <c r="L3950" s="229"/>
      <c r="M3950" s="229"/>
      <c r="N3950" s="229"/>
      <c r="O3950" s="229"/>
      <c r="P3950" s="229"/>
      <c r="Q3950" s="232"/>
      <c r="R3950" s="232"/>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29"/>
      <c r="I3951" s="231"/>
      <c r="J3951" s="229"/>
      <c r="K3951" s="232"/>
      <c r="L3951" s="229"/>
      <c r="M3951" s="229"/>
      <c r="N3951" s="229"/>
      <c r="O3951" s="229"/>
      <c r="P3951" s="229"/>
      <c r="Q3951" s="232"/>
      <c r="R3951" s="232"/>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29"/>
      <c r="I3952" s="231"/>
      <c r="J3952" s="229"/>
      <c r="K3952" s="232"/>
      <c r="L3952" s="229"/>
      <c r="M3952" s="229"/>
      <c r="N3952" s="229"/>
      <c r="O3952" s="229"/>
      <c r="P3952" s="229"/>
      <c r="Q3952" s="232"/>
      <c r="R3952" s="232"/>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29"/>
      <c r="I3953" s="231"/>
      <c r="J3953" s="229"/>
      <c r="K3953" s="232"/>
      <c r="L3953" s="229"/>
      <c r="M3953" s="229"/>
      <c r="N3953" s="229"/>
      <c r="O3953" s="229"/>
      <c r="P3953" s="229"/>
      <c r="Q3953" s="232"/>
      <c r="R3953" s="232"/>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29"/>
      <c r="I3954" s="231"/>
      <c r="J3954" s="229"/>
      <c r="K3954" s="232"/>
      <c r="L3954" s="229"/>
      <c r="M3954" s="229"/>
      <c r="N3954" s="229"/>
      <c r="O3954" s="229"/>
      <c r="P3954" s="229"/>
      <c r="Q3954" s="232"/>
      <c r="R3954" s="232"/>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29"/>
      <c r="I3955" s="231"/>
      <c r="J3955" s="229"/>
      <c r="K3955" s="232"/>
      <c r="L3955" s="229"/>
      <c r="M3955" s="229"/>
      <c r="N3955" s="229"/>
      <c r="O3955" s="229"/>
      <c r="P3955" s="229"/>
      <c r="Q3955" s="232"/>
      <c r="R3955" s="232"/>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29"/>
      <c r="I3956" s="231"/>
      <c r="J3956" s="229"/>
      <c r="K3956" s="232"/>
      <c r="L3956" s="229"/>
      <c r="M3956" s="229"/>
      <c r="N3956" s="229"/>
      <c r="O3956" s="229"/>
      <c r="P3956" s="229"/>
      <c r="Q3956" s="232"/>
      <c r="R3956" s="232"/>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29"/>
      <c r="I3957" s="231"/>
      <c r="J3957" s="229"/>
      <c r="K3957" s="232"/>
      <c r="L3957" s="229"/>
      <c r="M3957" s="229"/>
      <c r="N3957" s="229"/>
      <c r="O3957" s="229"/>
      <c r="P3957" s="229"/>
      <c r="Q3957" s="232"/>
      <c r="R3957" s="232"/>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29"/>
      <c r="I3958" s="231"/>
      <c r="J3958" s="229"/>
      <c r="K3958" s="232"/>
      <c r="L3958" s="229"/>
      <c r="M3958" s="229"/>
      <c r="N3958" s="229"/>
      <c r="O3958" s="229"/>
      <c r="P3958" s="229"/>
      <c r="Q3958" s="232"/>
      <c r="R3958" s="232"/>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29"/>
      <c r="I3959" s="231"/>
      <c r="J3959" s="229"/>
      <c r="K3959" s="232"/>
      <c r="L3959" s="229"/>
      <c r="M3959" s="229"/>
      <c r="N3959" s="229"/>
      <c r="O3959" s="229"/>
      <c r="P3959" s="229"/>
      <c r="Q3959" s="232"/>
      <c r="R3959" s="232"/>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29"/>
      <c r="I3960" s="231"/>
      <c r="J3960" s="229"/>
      <c r="K3960" s="232"/>
      <c r="L3960" s="229"/>
      <c r="M3960" s="229"/>
      <c r="N3960" s="229"/>
      <c r="O3960" s="229"/>
      <c r="P3960" s="229"/>
      <c r="Q3960" s="232"/>
      <c r="R3960" s="232"/>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29"/>
      <c r="I3961" s="231"/>
      <c r="J3961" s="229"/>
      <c r="K3961" s="232"/>
      <c r="L3961" s="229"/>
      <c r="M3961" s="229"/>
      <c r="N3961" s="229"/>
      <c r="O3961" s="229"/>
      <c r="P3961" s="229"/>
      <c r="Q3961" s="232"/>
      <c r="R3961" s="232"/>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29"/>
      <c r="I3962" s="231"/>
      <c r="J3962" s="229"/>
      <c r="K3962" s="232"/>
      <c r="L3962" s="229"/>
      <c r="M3962" s="229"/>
      <c r="N3962" s="229"/>
      <c r="O3962" s="229"/>
      <c r="P3962" s="229"/>
      <c r="Q3962" s="232"/>
      <c r="R3962" s="232"/>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29"/>
      <c r="I3963" s="231"/>
      <c r="J3963" s="229"/>
      <c r="K3963" s="232"/>
      <c r="L3963" s="229"/>
      <c r="M3963" s="229"/>
      <c r="N3963" s="229"/>
      <c r="O3963" s="229"/>
      <c r="P3963" s="229"/>
      <c r="Q3963" s="232"/>
      <c r="R3963" s="232"/>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29"/>
      <c r="I3964" s="231"/>
      <c r="J3964" s="229"/>
      <c r="K3964" s="232"/>
      <c r="L3964" s="229"/>
      <c r="M3964" s="229"/>
      <c r="N3964" s="229"/>
      <c r="O3964" s="229"/>
      <c r="P3964" s="229"/>
      <c r="Q3964" s="232"/>
      <c r="R3964" s="232"/>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29"/>
      <c r="I3965" s="231"/>
      <c r="J3965" s="229"/>
      <c r="K3965" s="232"/>
      <c r="L3965" s="229"/>
      <c r="M3965" s="229"/>
      <c r="N3965" s="229"/>
      <c r="O3965" s="229"/>
      <c r="P3965" s="229"/>
      <c r="Q3965" s="232"/>
      <c r="R3965" s="232"/>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29"/>
      <c r="I3966" s="231"/>
      <c r="J3966" s="229"/>
      <c r="K3966" s="232"/>
      <c r="L3966" s="229"/>
      <c r="M3966" s="229"/>
      <c r="N3966" s="229"/>
      <c r="O3966" s="229"/>
      <c r="P3966" s="229"/>
      <c r="Q3966" s="232"/>
      <c r="R3966" s="232"/>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29"/>
      <c r="I3967" s="231"/>
      <c r="J3967" s="229"/>
      <c r="K3967" s="232"/>
      <c r="L3967" s="229"/>
      <c r="M3967" s="229"/>
      <c r="N3967" s="229"/>
      <c r="O3967" s="229"/>
      <c r="P3967" s="229"/>
      <c r="Q3967" s="232"/>
      <c r="R3967" s="232"/>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29"/>
      <c r="I3968" s="231"/>
      <c r="J3968" s="229"/>
      <c r="K3968" s="232"/>
      <c r="L3968" s="229"/>
      <c r="M3968" s="229"/>
      <c r="N3968" s="229"/>
      <c r="O3968" s="229"/>
      <c r="P3968" s="229"/>
      <c r="Q3968" s="232"/>
      <c r="R3968" s="232"/>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29"/>
      <c r="I3969" s="231"/>
      <c r="J3969" s="229"/>
      <c r="K3969" s="232"/>
      <c r="L3969" s="229"/>
      <c r="M3969" s="229"/>
      <c r="N3969" s="229"/>
      <c r="O3969" s="229"/>
      <c r="P3969" s="229"/>
      <c r="Q3969" s="232"/>
      <c r="R3969" s="232"/>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29"/>
      <c r="I3970" s="231"/>
      <c r="J3970" s="229"/>
      <c r="K3970" s="232"/>
      <c r="L3970" s="229"/>
      <c r="M3970" s="229"/>
      <c r="N3970" s="229"/>
      <c r="O3970" s="229"/>
      <c r="P3970" s="229"/>
      <c r="Q3970" s="232"/>
      <c r="R3970" s="232"/>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29"/>
      <c r="I3971" s="231"/>
      <c r="J3971" s="229"/>
      <c r="K3971" s="232"/>
      <c r="L3971" s="229"/>
      <c r="M3971" s="229"/>
      <c r="N3971" s="229"/>
      <c r="O3971" s="229"/>
      <c r="P3971" s="229"/>
      <c r="Q3971" s="232"/>
      <c r="R3971" s="232"/>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29"/>
      <c r="I3972" s="231"/>
      <c r="J3972" s="229"/>
      <c r="K3972" s="232"/>
      <c r="L3972" s="229"/>
      <c r="M3972" s="229"/>
      <c r="N3972" s="229"/>
      <c r="O3972" s="229"/>
      <c r="P3972" s="229"/>
      <c r="Q3972" s="232"/>
      <c r="R3972" s="232"/>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29"/>
      <c r="I3973" s="231"/>
      <c r="J3973" s="229"/>
      <c r="K3973" s="232"/>
      <c r="L3973" s="229"/>
      <c r="M3973" s="229"/>
      <c r="N3973" s="229"/>
      <c r="O3973" s="229"/>
      <c r="P3973" s="229"/>
      <c r="Q3973" s="232"/>
      <c r="R3973" s="232"/>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29"/>
      <c r="I3974" s="231"/>
      <c r="J3974" s="229"/>
      <c r="K3974" s="232"/>
      <c r="L3974" s="229"/>
      <c r="M3974" s="229"/>
      <c r="N3974" s="229"/>
      <c r="O3974" s="229"/>
      <c r="P3974" s="229"/>
      <c r="Q3974" s="232"/>
      <c r="R3974" s="232"/>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29"/>
      <c r="I3975" s="231"/>
      <c r="J3975" s="229"/>
      <c r="K3975" s="232"/>
      <c r="L3975" s="229"/>
      <c r="M3975" s="229"/>
      <c r="N3975" s="229"/>
      <c r="O3975" s="229"/>
      <c r="P3975" s="229"/>
      <c r="Q3975" s="232"/>
      <c r="R3975" s="232"/>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29"/>
      <c r="I3976" s="231"/>
      <c r="J3976" s="229"/>
      <c r="K3976" s="232"/>
      <c r="L3976" s="229"/>
      <c r="M3976" s="229"/>
      <c r="N3976" s="229"/>
      <c r="O3976" s="229"/>
      <c r="P3976" s="229"/>
      <c r="Q3976" s="232"/>
      <c r="R3976" s="232"/>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29"/>
      <c r="I3977" s="231"/>
      <c r="J3977" s="229"/>
      <c r="K3977" s="232"/>
      <c r="L3977" s="229"/>
      <c r="M3977" s="229"/>
      <c r="N3977" s="229"/>
      <c r="O3977" s="229"/>
      <c r="P3977" s="229"/>
      <c r="Q3977" s="232"/>
      <c r="R3977" s="232"/>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29"/>
      <c r="I3978" s="231"/>
      <c r="J3978" s="229"/>
      <c r="K3978" s="232"/>
      <c r="L3978" s="229"/>
      <c r="M3978" s="229"/>
      <c r="N3978" s="229"/>
      <c r="O3978" s="229"/>
      <c r="P3978" s="229"/>
      <c r="Q3978" s="232"/>
      <c r="R3978" s="232"/>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29"/>
      <c r="I3979" s="231"/>
      <c r="J3979" s="229"/>
      <c r="K3979" s="232"/>
      <c r="L3979" s="229"/>
      <c r="M3979" s="229"/>
      <c r="N3979" s="229"/>
      <c r="O3979" s="229"/>
      <c r="P3979" s="229"/>
      <c r="Q3979" s="232"/>
      <c r="R3979" s="232"/>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29"/>
      <c r="I3980" s="231"/>
      <c r="J3980" s="229"/>
      <c r="K3980" s="232"/>
      <c r="L3980" s="229"/>
      <c r="M3980" s="229"/>
      <c r="N3980" s="229"/>
      <c r="O3980" s="229"/>
      <c r="P3980" s="229"/>
      <c r="Q3980" s="232"/>
      <c r="R3980" s="232"/>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29"/>
      <c r="I3981" s="231"/>
      <c r="J3981" s="229"/>
      <c r="K3981" s="232"/>
      <c r="L3981" s="229"/>
      <c r="M3981" s="229"/>
      <c r="N3981" s="229"/>
      <c r="O3981" s="229"/>
      <c r="P3981" s="229"/>
      <c r="Q3981" s="232"/>
      <c r="R3981" s="232"/>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29"/>
      <c r="I3982" s="231"/>
      <c r="J3982" s="229"/>
      <c r="K3982" s="232"/>
      <c r="L3982" s="229"/>
      <c r="M3982" s="229"/>
      <c r="N3982" s="229"/>
      <c r="O3982" s="229"/>
      <c r="P3982" s="229"/>
      <c r="Q3982" s="232"/>
      <c r="R3982" s="232"/>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29"/>
      <c r="I3983" s="231"/>
      <c r="J3983" s="229"/>
      <c r="K3983" s="232"/>
      <c r="L3983" s="229"/>
      <c r="M3983" s="229"/>
      <c r="N3983" s="229"/>
      <c r="O3983" s="229"/>
      <c r="P3983" s="229"/>
      <c r="Q3983" s="232"/>
      <c r="R3983" s="232"/>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29"/>
      <c r="I3984" s="231"/>
      <c r="J3984" s="229"/>
      <c r="K3984" s="232"/>
      <c r="L3984" s="229"/>
      <c r="M3984" s="229"/>
      <c r="N3984" s="229"/>
      <c r="O3984" s="229"/>
      <c r="P3984" s="229"/>
      <c r="Q3984" s="232"/>
      <c r="R3984" s="232"/>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29"/>
      <c r="I3985" s="231"/>
      <c r="J3985" s="229"/>
      <c r="K3985" s="232"/>
      <c r="L3985" s="229"/>
      <c r="M3985" s="229"/>
      <c r="N3985" s="229"/>
      <c r="O3985" s="229"/>
      <c r="P3985" s="229"/>
      <c r="Q3985" s="232"/>
      <c r="R3985" s="232"/>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29"/>
      <c r="I3986" s="231"/>
      <c r="J3986" s="229"/>
      <c r="K3986" s="232"/>
      <c r="L3986" s="229"/>
      <c r="M3986" s="229"/>
      <c r="N3986" s="229"/>
      <c r="O3986" s="229"/>
      <c r="P3986" s="229"/>
      <c r="Q3986" s="232"/>
      <c r="R3986" s="232"/>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29"/>
      <c r="I3987" s="231"/>
      <c r="J3987" s="229"/>
      <c r="K3987" s="232"/>
      <c r="L3987" s="229"/>
      <c r="M3987" s="229"/>
      <c r="N3987" s="229"/>
      <c r="O3987" s="229"/>
      <c r="P3987" s="229"/>
      <c r="Q3987" s="232"/>
      <c r="R3987" s="232"/>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29"/>
      <c r="I3988" s="231"/>
      <c r="J3988" s="229"/>
      <c r="K3988" s="232"/>
      <c r="L3988" s="229"/>
      <c r="M3988" s="229"/>
      <c r="N3988" s="229"/>
      <c r="O3988" s="229"/>
      <c r="P3988" s="229"/>
      <c r="Q3988" s="232"/>
      <c r="R3988" s="232"/>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29"/>
      <c r="I3989" s="231"/>
      <c r="J3989" s="229"/>
      <c r="K3989" s="232"/>
      <c r="L3989" s="229"/>
      <c r="M3989" s="229"/>
      <c r="N3989" s="229"/>
      <c r="O3989" s="229"/>
      <c r="P3989" s="229"/>
      <c r="Q3989" s="232"/>
      <c r="R3989" s="232"/>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29"/>
      <c r="I3990" s="231"/>
      <c r="J3990" s="229"/>
      <c r="K3990" s="232"/>
      <c r="L3990" s="229"/>
      <c r="M3990" s="229"/>
      <c r="N3990" s="229"/>
      <c r="O3990" s="229"/>
      <c r="P3990" s="229"/>
      <c r="Q3990" s="232"/>
      <c r="R3990" s="232"/>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29"/>
      <c r="I3991" s="231"/>
      <c r="J3991" s="229"/>
      <c r="K3991" s="232"/>
      <c r="L3991" s="229"/>
      <c r="M3991" s="229"/>
      <c r="N3991" s="229"/>
      <c r="O3991" s="229"/>
      <c r="P3991" s="229"/>
      <c r="Q3991" s="232"/>
      <c r="R3991" s="232"/>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29"/>
      <c r="I3992" s="231"/>
      <c r="J3992" s="229"/>
      <c r="K3992" s="232"/>
      <c r="L3992" s="229"/>
      <c r="M3992" s="229"/>
      <c r="N3992" s="229"/>
      <c r="O3992" s="229"/>
      <c r="P3992" s="229"/>
      <c r="Q3992" s="232"/>
      <c r="R3992" s="232"/>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29"/>
      <c r="I3993" s="231"/>
      <c r="J3993" s="229"/>
      <c r="K3993" s="232"/>
      <c r="L3993" s="229"/>
      <c r="M3993" s="229"/>
      <c r="N3993" s="229"/>
      <c r="O3993" s="229"/>
      <c r="P3993" s="229"/>
      <c r="Q3993" s="232"/>
      <c r="R3993" s="232"/>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29"/>
      <c r="I3994" s="231"/>
      <c r="J3994" s="229"/>
      <c r="K3994" s="232"/>
      <c r="L3994" s="229"/>
      <c r="M3994" s="229"/>
      <c r="N3994" s="229"/>
      <c r="O3994" s="229"/>
      <c r="P3994" s="229"/>
      <c r="Q3994" s="232"/>
      <c r="R3994" s="232"/>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29"/>
      <c r="I3995" s="231"/>
      <c r="J3995" s="229"/>
      <c r="K3995" s="232"/>
      <c r="L3995" s="229"/>
      <c r="M3995" s="229"/>
      <c r="N3995" s="229"/>
      <c r="O3995" s="229"/>
      <c r="P3995" s="229"/>
      <c r="Q3995" s="232"/>
      <c r="R3995" s="232"/>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29"/>
      <c r="I3996" s="231"/>
      <c r="J3996" s="229"/>
      <c r="K3996" s="232"/>
      <c r="L3996" s="229"/>
      <c r="M3996" s="229"/>
      <c r="N3996" s="229"/>
      <c r="O3996" s="229"/>
      <c r="P3996" s="229"/>
      <c r="Q3996" s="232"/>
      <c r="R3996" s="232"/>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29"/>
      <c r="I3997" s="231"/>
      <c r="J3997" s="229"/>
      <c r="K3997" s="232"/>
      <c r="L3997" s="229"/>
      <c r="M3997" s="229"/>
      <c r="N3997" s="229"/>
      <c r="O3997" s="229"/>
      <c r="P3997" s="229"/>
      <c r="Q3997" s="232"/>
      <c r="R3997" s="232"/>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29"/>
      <c r="I3998" s="231"/>
      <c r="J3998" s="229"/>
      <c r="K3998" s="232"/>
      <c r="L3998" s="229"/>
      <c r="M3998" s="229"/>
      <c r="N3998" s="229"/>
      <c r="O3998" s="229"/>
      <c r="P3998" s="229"/>
      <c r="Q3998" s="232"/>
      <c r="R3998" s="232"/>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29"/>
      <c r="I3999" s="231"/>
      <c r="J3999" s="229"/>
      <c r="K3999" s="232"/>
      <c r="L3999" s="229"/>
      <c r="M3999" s="229"/>
      <c r="N3999" s="229"/>
      <c r="O3999" s="229"/>
      <c r="P3999" s="229"/>
      <c r="Q3999" s="232"/>
      <c r="R3999" s="232"/>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29"/>
      <c r="I4000" s="231"/>
      <c r="J4000" s="229"/>
      <c r="K4000" s="232"/>
      <c r="L4000" s="229"/>
      <c r="M4000" s="229"/>
      <c r="N4000" s="229"/>
      <c r="O4000" s="229"/>
      <c r="P4000" s="229"/>
      <c r="Q4000" s="232"/>
      <c r="R4000" s="232"/>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29"/>
      <c r="I4001" s="231"/>
      <c r="J4001" s="229"/>
      <c r="K4001" s="232"/>
      <c r="L4001" s="229"/>
      <c r="M4001" s="229"/>
      <c r="N4001" s="229"/>
      <c r="O4001" s="229"/>
      <c r="P4001" s="229"/>
      <c r="Q4001" s="232"/>
      <c r="R4001" s="232"/>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29"/>
      <c r="I4002" s="231"/>
      <c r="J4002" s="229"/>
      <c r="K4002" s="232"/>
      <c r="L4002" s="229"/>
      <c r="M4002" s="229"/>
      <c r="N4002" s="229"/>
      <c r="O4002" s="229"/>
      <c r="P4002" s="229"/>
      <c r="Q4002" s="232"/>
      <c r="R4002" s="232"/>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29"/>
      <c r="I4003" s="231"/>
      <c r="J4003" s="229"/>
      <c r="K4003" s="232"/>
      <c r="L4003" s="229"/>
      <c r="M4003" s="229"/>
      <c r="N4003" s="229"/>
      <c r="O4003" s="229"/>
      <c r="P4003" s="229"/>
      <c r="Q4003" s="232"/>
      <c r="R4003" s="232"/>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29"/>
      <c r="I4004" s="231"/>
      <c r="J4004" s="229"/>
      <c r="K4004" s="232"/>
      <c r="L4004" s="229"/>
      <c r="M4004" s="229"/>
      <c r="N4004" s="229"/>
      <c r="O4004" s="229"/>
      <c r="P4004" s="229"/>
      <c r="Q4004" s="232"/>
      <c r="R4004" s="232"/>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29"/>
      <c r="I4005" s="231"/>
      <c r="J4005" s="229"/>
      <c r="K4005" s="232"/>
      <c r="L4005" s="229"/>
      <c r="M4005" s="229"/>
      <c r="N4005" s="229"/>
      <c r="O4005" s="229"/>
      <c r="P4005" s="229"/>
      <c r="Q4005" s="232"/>
      <c r="R4005" s="232"/>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29"/>
      <c r="I4006" s="231"/>
      <c r="J4006" s="229"/>
      <c r="K4006" s="232"/>
      <c r="L4006" s="229"/>
      <c r="M4006" s="229"/>
      <c r="N4006" s="229"/>
      <c r="O4006" s="229"/>
      <c r="P4006" s="229"/>
      <c r="Q4006" s="232"/>
      <c r="R4006" s="232"/>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29"/>
      <c r="I4007" s="231"/>
      <c r="J4007" s="229"/>
      <c r="K4007" s="232"/>
      <c r="L4007" s="229"/>
      <c r="M4007" s="229"/>
      <c r="N4007" s="229"/>
      <c r="O4007" s="229"/>
      <c r="P4007" s="229"/>
      <c r="Q4007" s="232"/>
      <c r="R4007" s="232"/>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29"/>
      <c r="I4008" s="231"/>
      <c r="J4008" s="229"/>
      <c r="K4008" s="232"/>
      <c r="L4008" s="229"/>
      <c r="M4008" s="229"/>
      <c r="N4008" s="229"/>
      <c r="O4008" s="229"/>
      <c r="P4008" s="229"/>
      <c r="Q4008" s="232"/>
      <c r="R4008" s="232"/>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29"/>
      <c r="I4009" s="231"/>
      <c r="J4009" s="229"/>
      <c r="K4009" s="232"/>
      <c r="L4009" s="229"/>
      <c r="M4009" s="229"/>
      <c r="N4009" s="229"/>
      <c r="O4009" s="229"/>
      <c r="P4009" s="229"/>
      <c r="Q4009" s="232"/>
      <c r="R4009" s="232"/>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29"/>
      <c r="I4010" s="231"/>
      <c r="J4010" s="229"/>
      <c r="K4010" s="232"/>
      <c r="L4010" s="229"/>
      <c r="M4010" s="229"/>
      <c r="N4010" s="229"/>
      <c r="O4010" s="229"/>
      <c r="P4010" s="229"/>
      <c r="Q4010" s="232"/>
      <c r="R4010" s="232"/>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29"/>
      <c r="I4011" s="231"/>
      <c r="J4011" s="229"/>
      <c r="K4011" s="232"/>
      <c r="L4011" s="229"/>
      <c r="M4011" s="229"/>
      <c r="N4011" s="229"/>
      <c r="O4011" s="229"/>
      <c r="P4011" s="229"/>
      <c r="Q4011" s="232"/>
      <c r="R4011" s="232"/>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29"/>
      <c r="I4012" s="231"/>
      <c r="J4012" s="229"/>
      <c r="K4012" s="232"/>
      <c r="L4012" s="229"/>
      <c r="M4012" s="229"/>
      <c r="N4012" s="229"/>
      <c r="O4012" s="229"/>
      <c r="P4012" s="229"/>
      <c r="Q4012" s="232"/>
      <c r="R4012" s="232"/>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29"/>
      <c r="I4013" s="231"/>
      <c r="J4013" s="229"/>
      <c r="K4013" s="232"/>
      <c r="L4013" s="229"/>
      <c r="M4013" s="229"/>
      <c r="N4013" s="229"/>
      <c r="O4013" s="229"/>
      <c r="P4013" s="229"/>
      <c r="Q4013" s="232"/>
      <c r="R4013" s="232"/>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29"/>
      <c r="I4014" s="231"/>
      <c r="J4014" s="229"/>
      <c r="K4014" s="232"/>
      <c r="L4014" s="229"/>
      <c r="M4014" s="229"/>
      <c r="N4014" s="229"/>
      <c r="O4014" s="229"/>
      <c r="P4014" s="229"/>
      <c r="Q4014" s="232"/>
      <c r="R4014" s="232"/>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29"/>
      <c r="I4015" s="231"/>
      <c r="J4015" s="229"/>
      <c r="K4015" s="232"/>
      <c r="L4015" s="229"/>
      <c r="M4015" s="229"/>
      <c r="N4015" s="229"/>
      <c r="O4015" s="229"/>
      <c r="P4015" s="229"/>
      <c r="Q4015" s="232"/>
      <c r="R4015" s="232"/>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29"/>
      <c r="I4016" s="231"/>
      <c r="J4016" s="229"/>
      <c r="K4016" s="232"/>
      <c r="L4016" s="229"/>
      <c r="M4016" s="229"/>
      <c r="N4016" s="229"/>
      <c r="O4016" s="229"/>
      <c r="P4016" s="229"/>
      <c r="Q4016" s="232"/>
      <c r="R4016" s="232"/>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29"/>
      <c r="I4017" s="231"/>
      <c r="J4017" s="229"/>
      <c r="K4017" s="232"/>
      <c r="L4017" s="229"/>
      <c r="M4017" s="229"/>
      <c r="N4017" s="229"/>
      <c r="O4017" s="229"/>
      <c r="P4017" s="229"/>
      <c r="Q4017" s="232"/>
      <c r="R4017" s="232"/>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29"/>
      <c r="I4018" s="231"/>
      <c r="J4018" s="229"/>
      <c r="K4018" s="232"/>
      <c r="L4018" s="229"/>
      <c r="M4018" s="229"/>
      <c r="N4018" s="229"/>
      <c r="O4018" s="229"/>
      <c r="P4018" s="229"/>
      <c r="Q4018" s="232"/>
      <c r="R4018" s="232"/>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29"/>
      <c r="I4019" s="231"/>
      <c r="J4019" s="229"/>
      <c r="K4019" s="232"/>
      <c r="L4019" s="229"/>
      <c r="M4019" s="229"/>
      <c r="N4019" s="229"/>
      <c r="O4019" s="229"/>
      <c r="P4019" s="229"/>
      <c r="Q4019" s="232"/>
      <c r="R4019" s="232"/>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29"/>
      <c r="I4020" s="231"/>
      <c r="J4020" s="229"/>
      <c r="K4020" s="232"/>
      <c r="L4020" s="229"/>
      <c r="M4020" s="229"/>
      <c r="N4020" s="229"/>
      <c r="O4020" s="229"/>
      <c r="P4020" s="229"/>
      <c r="Q4020" s="232"/>
      <c r="R4020" s="232"/>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29"/>
      <c r="I4021" s="231"/>
      <c r="J4021" s="229"/>
      <c r="K4021" s="232"/>
      <c r="L4021" s="229"/>
      <c r="M4021" s="229"/>
      <c r="N4021" s="229"/>
      <c r="O4021" s="229"/>
      <c r="P4021" s="229"/>
      <c r="Q4021" s="232"/>
      <c r="R4021" s="232"/>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29"/>
      <c r="I4022" s="231"/>
      <c r="J4022" s="229"/>
      <c r="K4022" s="232"/>
      <c r="L4022" s="229"/>
      <c r="M4022" s="229"/>
      <c r="N4022" s="229"/>
      <c r="O4022" s="229"/>
      <c r="P4022" s="229"/>
      <c r="Q4022" s="232"/>
      <c r="R4022" s="232"/>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29"/>
      <c r="I4023" s="231"/>
      <c r="J4023" s="229"/>
      <c r="K4023" s="232"/>
      <c r="L4023" s="229"/>
      <c r="M4023" s="229"/>
      <c r="N4023" s="229"/>
      <c r="O4023" s="229"/>
      <c r="P4023" s="229"/>
      <c r="Q4023" s="232"/>
      <c r="R4023" s="232"/>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29"/>
      <c r="I4024" s="231"/>
      <c r="J4024" s="229"/>
      <c r="K4024" s="232"/>
      <c r="L4024" s="229"/>
      <c r="M4024" s="229"/>
      <c r="N4024" s="229"/>
      <c r="O4024" s="229"/>
      <c r="P4024" s="229"/>
      <c r="Q4024" s="232"/>
      <c r="R4024" s="232"/>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29"/>
      <c r="I4025" s="231"/>
      <c r="J4025" s="229"/>
      <c r="K4025" s="232"/>
      <c r="L4025" s="229"/>
      <c r="M4025" s="229"/>
      <c r="N4025" s="229"/>
      <c r="O4025" s="229"/>
      <c r="P4025" s="229"/>
      <c r="Q4025" s="232"/>
      <c r="R4025" s="232"/>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29"/>
      <c r="I4026" s="231"/>
      <c r="J4026" s="229"/>
      <c r="K4026" s="232"/>
      <c r="L4026" s="229"/>
      <c r="M4026" s="229"/>
      <c r="N4026" s="229"/>
      <c r="O4026" s="229"/>
      <c r="P4026" s="229"/>
      <c r="Q4026" s="232"/>
      <c r="R4026" s="232"/>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29"/>
      <c r="I4027" s="231"/>
      <c r="J4027" s="229"/>
      <c r="K4027" s="232"/>
      <c r="L4027" s="229"/>
      <c r="M4027" s="229"/>
      <c r="N4027" s="229"/>
      <c r="O4027" s="229"/>
      <c r="P4027" s="229"/>
      <c r="Q4027" s="232"/>
      <c r="R4027" s="232"/>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29"/>
      <c r="I4028" s="231"/>
      <c r="J4028" s="229"/>
      <c r="K4028" s="232"/>
      <c r="L4028" s="229"/>
      <c r="M4028" s="229"/>
      <c r="N4028" s="229"/>
      <c r="O4028" s="229"/>
      <c r="P4028" s="229"/>
      <c r="Q4028" s="232"/>
      <c r="R4028" s="232"/>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29"/>
      <c r="I4029" s="231"/>
      <c r="J4029" s="229"/>
      <c r="K4029" s="232"/>
      <c r="L4029" s="229"/>
      <c r="M4029" s="229"/>
      <c r="N4029" s="229"/>
      <c r="O4029" s="229"/>
      <c r="P4029" s="229"/>
      <c r="Q4029" s="232"/>
      <c r="R4029" s="232"/>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29"/>
      <c r="I4030" s="231"/>
      <c r="J4030" s="229"/>
      <c r="K4030" s="232"/>
      <c r="L4030" s="229"/>
      <c r="M4030" s="229"/>
      <c r="N4030" s="229"/>
      <c r="O4030" s="229"/>
      <c r="P4030" s="229"/>
      <c r="Q4030" s="232"/>
      <c r="R4030" s="232"/>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29"/>
      <c r="I4031" s="231"/>
      <c r="J4031" s="229"/>
      <c r="K4031" s="232"/>
      <c r="L4031" s="229"/>
      <c r="M4031" s="229"/>
      <c r="N4031" s="229"/>
      <c r="O4031" s="229"/>
      <c r="P4031" s="229"/>
      <c r="Q4031" s="232"/>
      <c r="R4031" s="232"/>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29"/>
      <c r="I4032" s="231"/>
      <c r="J4032" s="229"/>
      <c r="K4032" s="232"/>
      <c r="L4032" s="229"/>
      <c r="M4032" s="229"/>
      <c r="N4032" s="229"/>
      <c r="O4032" s="229"/>
      <c r="P4032" s="229"/>
      <c r="Q4032" s="232"/>
      <c r="R4032" s="232"/>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29"/>
      <c r="I4033" s="231"/>
      <c r="J4033" s="229"/>
      <c r="K4033" s="232"/>
      <c r="L4033" s="229"/>
      <c r="M4033" s="229"/>
      <c r="N4033" s="229"/>
      <c r="O4033" s="229"/>
      <c r="P4033" s="229"/>
      <c r="Q4033" s="232"/>
      <c r="R4033" s="232"/>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29"/>
      <c r="I4034" s="231"/>
      <c r="J4034" s="229"/>
      <c r="K4034" s="232"/>
      <c r="L4034" s="229"/>
      <c r="M4034" s="229"/>
      <c r="N4034" s="229"/>
      <c r="O4034" s="229"/>
      <c r="P4034" s="229"/>
      <c r="Q4034" s="232"/>
      <c r="R4034" s="232"/>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29"/>
      <c r="I4035" s="231"/>
      <c r="J4035" s="229"/>
      <c r="K4035" s="232"/>
      <c r="L4035" s="229"/>
      <c r="M4035" s="229"/>
      <c r="N4035" s="229"/>
      <c r="O4035" s="229"/>
      <c r="P4035" s="229"/>
      <c r="Q4035" s="232"/>
      <c r="R4035" s="232"/>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29"/>
      <c r="I4036" s="231"/>
      <c r="J4036" s="229"/>
      <c r="K4036" s="232"/>
      <c r="L4036" s="229"/>
      <c r="M4036" s="229"/>
      <c r="N4036" s="229"/>
      <c r="O4036" s="229"/>
      <c r="P4036" s="229"/>
      <c r="Q4036" s="232"/>
      <c r="R4036" s="232"/>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29"/>
      <c r="I4037" s="231"/>
      <c r="J4037" s="229"/>
      <c r="K4037" s="232"/>
      <c r="L4037" s="229"/>
      <c r="M4037" s="229"/>
      <c r="N4037" s="229"/>
      <c r="O4037" s="229"/>
      <c r="P4037" s="229"/>
      <c r="Q4037" s="232"/>
      <c r="R4037" s="232"/>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29"/>
      <c r="I4038" s="231"/>
      <c r="J4038" s="229"/>
      <c r="K4038" s="232"/>
      <c r="L4038" s="229"/>
      <c r="M4038" s="229"/>
      <c r="N4038" s="229"/>
      <c r="O4038" s="229"/>
      <c r="P4038" s="229"/>
      <c r="Q4038" s="232"/>
      <c r="R4038" s="232"/>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29"/>
      <c r="I4039" s="231"/>
      <c r="J4039" s="229"/>
      <c r="K4039" s="232"/>
      <c r="L4039" s="229"/>
      <c r="M4039" s="229"/>
      <c r="N4039" s="229"/>
      <c r="O4039" s="229"/>
      <c r="P4039" s="229"/>
      <c r="Q4039" s="232"/>
      <c r="R4039" s="232"/>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29"/>
      <c r="I4040" s="231"/>
      <c r="J4040" s="229"/>
      <c r="K4040" s="232"/>
      <c r="L4040" s="229"/>
      <c r="M4040" s="229"/>
      <c r="N4040" s="229"/>
      <c r="O4040" s="229"/>
      <c r="P4040" s="229"/>
      <c r="Q4040" s="232"/>
      <c r="R4040" s="232"/>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29"/>
      <c r="I4041" s="231"/>
      <c r="J4041" s="229"/>
      <c r="K4041" s="232"/>
      <c r="L4041" s="229"/>
      <c r="M4041" s="229"/>
      <c r="N4041" s="229"/>
      <c r="O4041" s="229"/>
      <c r="P4041" s="229"/>
      <c r="Q4041" s="232"/>
      <c r="R4041" s="232"/>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29"/>
      <c r="I4042" s="231"/>
      <c r="J4042" s="229"/>
      <c r="K4042" s="232"/>
      <c r="L4042" s="229"/>
      <c r="M4042" s="229"/>
      <c r="N4042" s="229"/>
      <c r="O4042" s="229"/>
      <c r="P4042" s="229"/>
      <c r="Q4042" s="232"/>
      <c r="R4042" s="232"/>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29"/>
      <c r="I4043" s="231"/>
      <c r="J4043" s="229"/>
      <c r="K4043" s="232"/>
      <c r="L4043" s="229"/>
      <c r="M4043" s="229"/>
      <c r="N4043" s="229"/>
      <c r="O4043" s="229"/>
      <c r="P4043" s="229"/>
      <c r="Q4043" s="232"/>
      <c r="R4043" s="232"/>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29"/>
      <c r="I4044" s="231"/>
      <c r="J4044" s="229"/>
      <c r="K4044" s="232"/>
      <c r="L4044" s="229"/>
      <c r="M4044" s="229"/>
      <c r="N4044" s="229"/>
      <c r="O4044" s="229"/>
      <c r="P4044" s="229"/>
      <c r="Q4044" s="232"/>
      <c r="R4044" s="232"/>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29"/>
      <c r="I4045" s="231"/>
      <c r="J4045" s="229"/>
      <c r="K4045" s="232"/>
      <c r="L4045" s="229"/>
      <c r="M4045" s="229"/>
      <c r="N4045" s="229"/>
      <c r="O4045" s="229"/>
      <c r="P4045" s="229"/>
      <c r="Q4045" s="232"/>
      <c r="R4045" s="232"/>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29"/>
      <c r="I4046" s="231"/>
      <c r="J4046" s="229"/>
      <c r="K4046" s="232"/>
      <c r="L4046" s="229"/>
      <c r="M4046" s="229"/>
      <c r="N4046" s="229"/>
      <c r="O4046" s="229"/>
      <c r="P4046" s="229"/>
      <c r="Q4046" s="232"/>
      <c r="R4046" s="232"/>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29"/>
      <c r="I4047" s="231"/>
      <c r="J4047" s="229"/>
      <c r="K4047" s="232"/>
      <c r="L4047" s="229"/>
      <c r="M4047" s="229"/>
      <c r="N4047" s="229"/>
      <c r="O4047" s="229"/>
      <c r="P4047" s="229"/>
      <c r="Q4047" s="232"/>
      <c r="R4047" s="232"/>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29"/>
      <c r="I4048" s="231"/>
      <c r="J4048" s="229"/>
      <c r="K4048" s="232"/>
      <c r="L4048" s="229"/>
      <c r="M4048" s="229"/>
      <c r="N4048" s="229"/>
      <c r="O4048" s="229"/>
      <c r="P4048" s="229"/>
      <c r="Q4048" s="232"/>
      <c r="R4048" s="232"/>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29"/>
      <c r="I4049" s="231"/>
      <c r="J4049" s="229"/>
      <c r="K4049" s="232"/>
      <c r="L4049" s="229"/>
      <c r="M4049" s="229"/>
      <c r="N4049" s="229"/>
      <c r="O4049" s="229"/>
      <c r="P4049" s="229"/>
      <c r="Q4049" s="232"/>
      <c r="R4049" s="232"/>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29"/>
      <c r="I4050" s="231"/>
      <c r="J4050" s="229"/>
      <c r="K4050" s="232"/>
      <c r="L4050" s="229"/>
      <c r="M4050" s="229"/>
      <c r="N4050" s="229"/>
      <c r="O4050" s="229"/>
      <c r="P4050" s="229"/>
      <c r="Q4050" s="232"/>
      <c r="R4050" s="232"/>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29"/>
      <c r="I4051" s="231"/>
      <c r="J4051" s="229"/>
      <c r="K4051" s="232"/>
      <c r="L4051" s="229"/>
      <c r="M4051" s="229"/>
      <c r="N4051" s="229"/>
      <c r="O4051" s="229"/>
      <c r="P4051" s="229"/>
      <c r="Q4051" s="232"/>
      <c r="R4051" s="232"/>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29"/>
      <c r="I4052" s="231"/>
      <c r="J4052" s="229"/>
      <c r="K4052" s="232"/>
      <c r="L4052" s="229"/>
      <c r="M4052" s="229"/>
      <c r="N4052" s="229"/>
      <c r="O4052" s="229"/>
      <c r="P4052" s="229"/>
      <c r="Q4052" s="232"/>
      <c r="R4052" s="232"/>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29"/>
      <c r="I4053" s="231"/>
      <c r="J4053" s="229"/>
      <c r="K4053" s="232"/>
      <c r="L4053" s="229"/>
      <c r="M4053" s="229"/>
      <c r="N4053" s="229"/>
      <c r="O4053" s="229"/>
      <c r="P4053" s="229"/>
      <c r="Q4053" s="232"/>
      <c r="R4053" s="232"/>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29"/>
      <c r="I4054" s="231"/>
      <c r="J4054" s="229"/>
      <c r="K4054" s="232"/>
      <c r="L4054" s="229"/>
      <c r="M4054" s="229"/>
      <c r="N4054" s="229"/>
      <c r="O4054" s="229"/>
      <c r="P4054" s="229"/>
      <c r="Q4054" s="232"/>
      <c r="R4054" s="232"/>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29"/>
      <c r="I4055" s="231"/>
      <c r="J4055" s="229"/>
      <c r="K4055" s="232"/>
      <c r="L4055" s="229"/>
      <c r="M4055" s="229"/>
      <c r="N4055" s="229"/>
      <c r="O4055" s="229"/>
      <c r="P4055" s="229"/>
      <c r="Q4055" s="232"/>
      <c r="R4055" s="232"/>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29"/>
      <c r="I4056" s="231"/>
      <c r="J4056" s="229"/>
      <c r="K4056" s="232"/>
      <c r="L4056" s="229"/>
      <c r="M4056" s="229"/>
      <c r="N4056" s="229"/>
      <c r="O4056" s="229"/>
      <c r="P4056" s="229"/>
      <c r="Q4056" s="232"/>
      <c r="R4056" s="232"/>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29"/>
      <c r="I4057" s="231"/>
      <c r="J4057" s="229"/>
      <c r="K4057" s="232"/>
      <c r="L4057" s="229"/>
      <c r="M4057" s="229"/>
      <c r="N4057" s="229"/>
      <c r="O4057" s="229"/>
      <c r="P4057" s="229"/>
      <c r="Q4057" s="232"/>
      <c r="R4057" s="232"/>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29"/>
      <c r="I4058" s="231"/>
      <c r="J4058" s="229"/>
      <c r="K4058" s="232"/>
      <c r="L4058" s="229"/>
      <c r="M4058" s="229"/>
      <c r="N4058" s="229"/>
      <c r="O4058" s="229"/>
      <c r="P4058" s="229"/>
      <c r="Q4058" s="232"/>
      <c r="R4058" s="232"/>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29"/>
      <c r="I4059" s="231"/>
      <c r="J4059" s="229"/>
      <c r="K4059" s="232"/>
      <c r="L4059" s="229"/>
      <c r="M4059" s="229"/>
      <c r="N4059" s="229"/>
      <c r="O4059" s="229"/>
      <c r="P4059" s="229"/>
      <c r="Q4059" s="232"/>
      <c r="R4059" s="232"/>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29"/>
      <c r="I4060" s="231"/>
      <c r="J4060" s="229"/>
      <c r="K4060" s="232"/>
      <c r="L4060" s="229"/>
      <c r="M4060" s="229"/>
      <c r="N4060" s="229"/>
      <c r="O4060" s="229"/>
      <c r="P4060" s="229"/>
      <c r="Q4060" s="232"/>
      <c r="R4060" s="232"/>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29"/>
      <c r="I4061" s="231"/>
      <c r="J4061" s="229"/>
      <c r="K4061" s="232"/>
      <c r="L4061" s="229"/>
      <c r="M4061" s="229"/>
      <c r="N4061" s="229"/>
      <c r="O4061" s="229"/>
      <c r="P4061" s="229"/>
      <c r="Q4061" s="232"/>
      <c r="R4061" s="232"/>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29"/>
      <c r="I4062" s="231"/>
      <c r="J4062" s="229"/>
      <c r="K4062" s="232"/>
      <c r="L4062" s="229"/>
      <c r="M4062" s="229"/>
      <c r="N4062" s="229"/>
      <c r="O4062" s="229"/>
      <c r="P4062" s="229"/>
      <c r="Q4062" s="232"/>
      <c r="R4062" s="232"/>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29"/>
      <c r="I4063" s="231"/>
      <c r="J4063" s="229"/>
      <c r="K4063" s="232"/>
      <c r="L4063" s="229"/>
      <c r="M4063" s="229"/>
      <c r="N4063" s="229"/>
      <c r="O4063" s="229"/>
      <c r="P4063" s="229"/>
      <c r="Q4063" s="232"/>
      <c r="R4063" s="232"/>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29"/>
      <c r="I4064" s="231"/>
      <c r="J4064" s="229"/>
      <c r="K4064" s="232"/>
      <c r="L4064" s="229"/>
      <c r="M4064" s="229"/>
      <c r="N4064" s="229"/>
      <c r="O4064" s="229"/>
      <c r="P4064" s="229"/>
      <c r="Q4064" s="232"/>
      <c r="R4064" s="232"/>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29"/>
      <c r="I4065" s="231"/>
      <c r="J4065" s="229"/>
      <c r="K4065" s="232"/>
      <c r="L4065" s="229"/>
      <c r="M4065" s="229"/>
      <c r="N4065" s="229"/>
      <c r="O4065" s="229"/>
      <c r="P4065" s="229"/>
      <c r="Q4065" s="232"/>
      <c r="R4065" s="232"/>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29"/>
      <c r="I4066" s="231"/>
      <c r="J4066" s="229"/>
      <c r="K4066" s="232"/>
      <c r="L4066" s="229"/>
      <c r="M4066" s="229"/>
      <c r="N4066" s="229"/>
      <c r="O4066" s="229"/>
      <c r="P4066" s="229"/>
      <c r="Q4066" s="232"/>
      <c r="R4066" s="232"/>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29"/>
      <c r="I4067" s="231"/>
      <c r="J4067" s="229"/>
      <c r="K4067" s="232"/>
      <c r="L4067" s="229"/>
      <c r="M4067" s="229"/>
      <c r="N4067" s="229"/>
      <c r="O4067" s="229"/>
      <c r="P4067" s="229"/>
      <c r="Q4067" s="232"/>
      <c r="R4067" s="232"/>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29"/>
      <c r="I4068" s="231"/>
      <c r="J4068" s="229"/>
      <c r="K4068" s="232"/>
      <c r="L4068" s="229"/>
      <c r="M4068" s="229"/>
      <c r="N4068" s="229"/>
      <c r="O4068" s="229"/>
      <c r="P4068" s="229"/>
      <c r="Q4068" s="232"/>
      <c r="R4068" s="232"/>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29"/>
      <c r="I4069" s="231"/>
      <c r="J4069" s="229"/>
      <c r="K4069" s="232"/>
      <c r="L4069" s="229"/>
      <c r="M4069" s="229"/>
      <c r="N4069" s="229"/>
      <c r="O4069" s="229"/>
      <c r="P4069" s="229"/>
      <c r="Q4069" s="232"/>
      <c r="R4069" s="232"/>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29"/>
      <c r="I4070" s="231"/>
      <c r="J4070" s="229"/>
      <c r="K4070" s="232"/>
      <c r="L4070" s="229"/>
      <c r="M4070" s="229"/>
      <c r="N4070" s="229"/>
      <c r="O4070" s="229"/>
      <c r="P4070" s="229"/>
      <c r="Q4070" s="232"/>
      <c r="R4070" s="232"/>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29"/>
      <c r="I4071" s="231"/>
      <c r="J4071" s="229"/>
      <c r="K4071" s="232"/>
      <c r="L4071" s="229"/>
      <c r="M4071" s="229"/>
      <c r="N4071" s="229"/>
      <c r="O4071" s="229"/>
      <c r="P4071" s="229"/>
      <c r="Q4071" s="232"/>
      <c r="R4071" s="232"/>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29"/>
      <c r="I4072" s="231"/>
      <c r="J4072" s="229"/>
      <c r="K4072" s="232"/>
      <c r="L4072" s="229"/>
      <c r="M4072" s="229"/>
      <c r="N4072" s="229"/>
      <c r="O4072" s="229"/>
      <c r="P4072" s="229"/>
      <c r="Q4072" s="232"/>
      <c r="R4072" s="232"/>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29"/>
      <c r="I4073" s="231"/>
      <c r="J4073" s="229"/>
      <c r="K4073" s="232"/>
      <c r="L4073" s="229"/>
      <c r="M4073" s="229"/>
      <c r="N4073" s="229"/>
      <c r="O4073" s="229"/>
      <c r="P4073" s="229"/>
      <c r="Q4073" s="232"/>
      <c r="R4073" s="232"/>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29"/>
      <c r="I4074" s="231"/>
      <c r="J4074" s="229"/>
      <c r="K4074" s="232"/>
      <c r="L4074" s="229"/>
      <c r="M4074" s="229"/>
      <c r="N4074" s="229"/>
      <c r="O4074" s="229"/>
      <c r="P4074" s="229"/>
      <c r="Q4074" s="232"/>
      <c r="R4074" s="232"/>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29"/>
      <c r="I4075" s="231"/>
      <c r="J4075" s="229"/>
      <c r="K4075" s="232"/>
      <c r="L4075" s="229"/>
      <c r="M4075" s="229"/>
      <c r="N4075" s="229"/>
      <c r="O4075" s="229"/>
      <c r="P4075" s="229"/>
      <c r="Q4075" s="232"/>
      <c r="R4075" s="232"/>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29"/>
      <c r="I4076" s="231"/>
      <c r="J4076" s="229"/>
      <c r="K4076" s="232"/>
      <c r="L4076" s="229"/>
      <c r="M4076" s="229"/>
      <c r="N4076" s="229"/>
      <c r="O4076" s="229"/>
      <c r="P4076" s="229"/>
      <c r="Q4076" s="232"/>
      <c r="R4076" s="232"/>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29"/>
      <c r="I4077" s="231"/>
      <c r="J4077" s="229"/>
      <c r="K4077" s="232"/>
      <c r="L4077" s="229"/>
      <c r="M4077" s="229"/>
      <c r="N4077" s="229"/>
      <c r="O4077" s="229"/>
      <c r="P4077" s="229"/>
      <c r="Q4077" s="232"/>
      <c r="R4077" s="232"/>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29"/>
      <c r="I4078" s="231"/>
      <c r="J4078" s="229"/>
      <c r="K4078" s="232"/>
      <c r="L4078" s="229"/>
      <c r="M4078" s="229"/>
      <c r="N4078" s="229"/>
      <c r="O4078" s="229"/>
      <c r="P4078" s="229"/>
      <c r="Q4078" s="232"/>
      <c r="R4078" s="232"/>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29"/>
      <c r="I4079" s="231"/>
      <c r="J4079" s="229"/>
      <c r="K4079" s="232"/>
      <c r="L4079" s="229"/>
      <c r="M4079" s="229"/>
      <c r="N4079" s="229"/>
      <c r="O4079" s="229"/>
      <c r="P4079" s="229"/>
      <c r="Q4079" s="232"/>
      <c r="R4079" s="232"/>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29"/>
      <c r="I4080" s="231"/>
      <c r="J4080" s="229"/>
      <c r="K4080" s="232"/>
      <c r="L4080" s="229"/>
      <c r="M4080" s="229"/>
      <c r="N4080" s="229"/>
      <c r="O4080" s="229"/>
      <c r="P4080" s="229"/>
      <c r="Q4080" s="232"/>
      <c r="R4080" s="232"/>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29"/>
      <c r="I4081" s="231"/>
      <c r="J4081" s="229"/>
      <c r="K4081" s="232"/>
      <c r="L4081" s="229"/>
      <c r="M4081" s="229"/>
      <c r="N4081" s="229"/>
      <c r="O4081" s="229"/>
      <c r="P4081" s="229"/>
      <c r="Q4081" s="232"/>
      <c r="R4081" s="232"/>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29"/>
      <c r="I4082" s="231"/>
      <c r="J4082" s="229"/>
      <c r="K4082" s="232"/>
      <c r="L4082" s="229"/>
      <c r="M4082" s="229"/>
      <c r="N4082" s="229"/>
      <c r="O4082" s="229"/>
      <c r="P4082" s="229"/>
      <c r="Q4082" s="232"/>
      <c r="R4082" s="232"/>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29"/>
      <c r="I4083" s="231"/>
      <c r="J4083" s="229"/>
      <c r="K4083" s="232"/>
      <c r="L4083" s="229"/>
      <c r="M4083" s="229"/>
      <c r="N4083" s="229"/>
      <c r="O4083" s="229"/>
      <c r="P4083" s="229"/>
      <c r="Q4083" s="232"/>
      <c r="R4083" s="232"/>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29"/>
      <c r="I4084" s="231"/>
      <c r="J4084" s="229"/>
      <c r="K4084" s="232"/>
      <c r="L4084" s="229"/>
      <c r="M4084" s="229"/>
      <c r="N4084" s="229"/>
      <c r="O4084" s="229"/>
      <c r="P4084" s="229"/>
      <c r="Q4084" s="232"/>
      <c r="R4084" s="232"/>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29"/>
      <c r="I4085" s="231"/>
      <c r="J4085" s="229"/>
      <c r="K4085" s="232"/>
      <c r="L4085" s="229"/>
      <c r="M4085" s="229"/>
      <c r="N4085" s="229"/>
      <c r="O4085" s="229"/>
      <c r="P4085" s="229"/>
      <c r="Q4085" s="232"/>
      <c r="R4085" s="232"/>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29"/>
      <c r="I4086" s="231"/>
      <c r="J4086" s="229"/>
      <c r="K4086" s="232"/>
      <c r="L4086" s="229"/>
      <c r="M4086" s="229"/>
      <c r="N4086" s="229"/>
      <c r="O4086" s="229"/>
      <c r="P4086" s="229"/>
      <c r="Q4086" s="232"/>
      <c r="R4086" s="232"/>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29"/>
      <c r="I4087" s="231"/>
      <c r="J4087" s="229"/>
      <c r="K4087" s="232"/>
      <c r="L4087" s="229"/>
      <c r="M4087" s="229"/>
      <c r="N4087" s="229"/>
      <c r="O4087" s="229"/>
      <c r="P4087" s="229"/>
      <c r="Q4087" s="232"/>
      <c r="R4087" s="232"/>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29"/>
      <c r="I4088" s="231"/>
      <c r="J4088" s="229"/>
      <c r="K4088" s="232"/>
      <c r="L4088" s="229"/>
      <c r="M4088" s="229"/>
      <c r="N4088" s="229"/>
      <c r="O4088" s="229"/>
      <c r="P4088" s="229"/>
      <c r="Q4088" s="232"/>
      <c r="R4088" s="232"/>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29"/>
      <c r="I4089" s="231"/>
      <c r="J4089" s="229"/>
      <c r="K4089" s="232"/>
      <c r="L4089" s="229"/>
      <c r="M4089" s="229"/>
      <c r="N4089" s="229"/>
      <c r="O4089" s="229"/>
      <c r="P4089" s="229"/>
      <c r="Q4089" s="232"/>
      <c r="R4089" s="232"/>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29"/>
      <c r="I4090" s="231"/>
      <c r="J4090" s="229"/>
      <c r="K4090" s="232"/>
      <c r="L4090" s="229"/>
      <c r="M4090" s="229"/>
      <c r="N4090" s="229"/>
      <c r="O4090" s="229"/>
      <c r="P4090" s="229"/>
      <c r="Q4090" s="232"/>
      <c r="R4090" s="232"/>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29"/>
      <c r="I4091" s="231"/>
      <c r="J4091" s="229"/>
      <c r="K4091" s="232"/>
      <c r="L4091" s="229"/>
      <c r="M4091" s="229"/>
      <c r="N4091" s="229"/>
      <c r="O4091" s="229"/>
      <c r="P4091" s="229"/>
      <c r="Q4091" s="232"/>
      <c r="R4091" s="232"/>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29"/>
      <c r="I4092" s="231"/>
      <c r="J4092" s="229"/>
      <c r="K4092" s="232"/>
      <c r="L4092" s="229"/>
      <c r="M4092" s="229"/>
      <c r="N4092" s="229"/>
      <c r="O4092" s="229"/>
      <c r="P4092" s="229"/>
      <c r="Q4092" s="232"/>
      <c r="R4092" s="232"/>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29"/>
      <c r="I4093" s="231"/>
      <c r="J4093" s="229"/>
      <c r="K4093" s="232"/>
      <c r="L4093" s="229"/>
      <c r="M4093" s="229"/>
      <c r="N4093" s="229"/>
      <c r="O4093" s="229"/>
      <c r="P4093" s="229"/>
      <c r="Q4093" s="232"/>
      <c r="R4093" s="232"/>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29"/>
      <c r="I4094" s="231"/>
      <c r="J4094" s="229"/>
      <c r="K4094" s="232"/>
      <c r="L4094" s="229"/>
      <c r="M4094" s="229"/>
      <c r="N4094" s="229"/>
      <c r="O4094" s="229"/>
      <c r="P4094" s="229"/>
      <c r="Q4094" s="232"/>
      <c r="R4094" s="232"/>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29"/>
      <c r="I4095" s="231"/>
      <c r="J4095" s="229"/>
      <c r="K4095" s="232"/>
      <c r="L4095" s="229"/>
      <c r="M4095" s="229"/>
      <c r="N4095" s="229"/>
      <c r="O4095" s="229"/>
      <c r="P4095" s="229"/>
      <c r="Q4095" s="232"/>
      <c r="R4095" s="232"/>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29"/>
      <c r="I4096" s="231"/>
      <c r="J4096" s="229"/>
      <c r="K4096" s="232"/>
      <c r="L4096" s="229"/>
      <c r="M4096" s="229"/>
      <c r="N4096" s="229"/>
      <c r="O4096" s="229"/>
      <c r="P4096" s="229"/>
      <c r="Q4096" s="232"/>
      <c r="R4096" s="232"/>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29"/>
      <c r="I4097" s="231"/>
      <c r="J4097" s="229"/>
      <c r="K4097" s="232"/>
      <c r="L4097" s="229"/>
      <c r="M4097" s="229"/>
      <c r="N4097" s="229"/>
      <c r="O4097" s="229"/>
      <c r="P4097" s="229"/>
      <c r="Q4097" s="232"/>
      <c r="R4097" s="232"/>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29"/>
      <c r="I4098" s="231"/>
      <c r="J4098" s="229"/>
      <c r="K4098" s="232"/>
      <c r="L4098" s="229"/>
      <c r="M4098" s="229"/>
      <c r="N4098" s="229"/>
      <c r="O4098" s="229"/>
      <c r="P4098" s="229"/>
      <c r="Q4098" s="232"/>
      <c r="R4098" s="232"/>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29"/>
      <c r="I4099" s="231"/>
      <c r="J4099" s="229"/>
      <c r="K4099" s="232"/>
      <c r="L4099" s="229"/>
      <c r="M4099" s="229"/>
      <c r="N4099" s="229"/>
      <c r="O4099" s="229"/>
      <c r="P4099" s="229"/>
      <c r="Q4099" s="232"/>
      <c r="R4099" s="232"/>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29"/>
      <c r="I4100" s="231"/>
      <c r="J4100" s="229"/>
      <c r="K4100" s="232"/>
      <c r="L4100" s="229"/>
      <c r="M4100" s="229"/>
      <c r="N4100" s="229"/>
      <c r="O4100" s="229"/>
      <c r="P4100" s="229"/>
      <c r="Q4100" s="232"/>
      <c r="R4100" s="232"/>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29"/>
      <c r="I4101" s="231"/>
      <c r="J4101" s="229"/>
      <c r="K4101" s="232"/>
      <c r="L4101" s="229"/>
      <c r="M4101" s="229"/>
      <c r="N4101" s="229"/>
      <c r="O4101" s="229"/>
      <c r="P4101" s="229"/>
      <c r="Q4101" s="232"/>
      <c r="R4101" s="232"/>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29"/>
      <c r="I4102" s="231"/>
      <c r="J4102" s="229"/>
      <c r="K4102" s="232"/>
      <c r="L4102" s="229"/>
      <c r="M4102" s="229"/>
      <c r="N4102" s="229"/>
      <c r="O4102" s="229"/>
      <c r="P4102" s="229"/>
      <c r="Q4102" s="232"/>
      <c r="R4102" s="232"/>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29"/>
      <c r="I4103" s="231"/>
      <c r="J4103" s="229"/>
      <c r="K4103" s="232"/>
      <c r="L4103" s="229"/>
      <c r="M4103" s="229"/>
      <c r="N4103" s="229"/>
      <c r="O4103" s="229"/>
      <c r="P4103" s="229"/>
      <c r="Q4103" s="232"/>
      <c r="R4103" s="232"/>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29"/>
      <c r="I4104" s="231"/>
      <c r="J4104" s="229"/>
      <c r="K4104" s="232"/>
      <c r="L4104" s="229"/>
      <c r="M4104" s="229"/>
      <c r="N4104" s="229"/>
      <c r="O4104" s="229"/>
      <c r="P4104" s="229"/>
      <c r="Q4104" s="232"/>
      <c r="R4104" s="232"/>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29"/>
      <c r="I4105" s="231"/>
      <c r="J4105" s="229"/>
      <c r="K4105" s="232"/>
      <c r="L4105" s="229"/>
      <c r="M4105" s="229"/>
      <c r="N4105" s="229"/>
      <c r="O4105" s="229"/>
      <c r="P4105" s="229"/>
      <c r="Q4105" s="232"/>
      <c r="R4105" s="232"/>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29"/>
      <c r="I4106" s="231"/>
      <c r="J4106" s="229"/>
      <c r="K4106" s="232"/>
      <c r="L4106" s="229"/>
      <c r="M4106" s="229"/>
      <c r="N4106" s="229"/>
      <c r="O4106" s="229"/>
      <c r="P4106" s="229"/>
      <c r="Q4106" s="232"/>
      <c r="R4106" s="232"/>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29"/>
      <c r="I4107" s="231"/>
      <c r="J4107" s="229"/>
      <c r="K4107" s="232"/>
      <c r="L4107" s="229"/>
      <c r="M4107" s="229"/>
      <c r="N4107" s="229"/>
      <c r="O4107" s="229"/>
      <c r="P4107" s="229"/>
      <c r="Q4107" s="232"/>
      <c r="R4107" s="232"/>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29"/>
      <c r="I4108" s="231"/>
      <c r="J4108" s="229"/>
      <c r="K4108" s="232"/>
      <c r="L4108" s="229"/>
      <c r="M4108" s="229"/>
      <c r="N4108" s="229"/>
      <c r="O4108" s="229"/>
      <c r="P4108" s="229"/>
      <c r="Q4108" s="232"/>
      <c r="R4108" s="232"/>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29"/>
      <c r="I4109" s="231"/>
      <c r="J4109" s="229"/>
      <c r="K4109" s="232"/>
      <c r="L4109" s="229"/>
      <c r="M4109" s="229"/>
      <c r="N4109" s="229"/>
      <c r="O4109" s="229"/>
      <c r="P4109" s="229"/>
      <c r="Q4109" s="232"/>
      <c r="R4109" s="232"/>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29"/>
      <c r="I4110" s="231"/>
      <c r="J4110" s="229"/>
      <c r="K4110" s="232"/>
      <c r="L4110" s="229"/>
      <c r="M4110" s="229"/>
      <c r="N4110" s="229"/>
      <c r="O4110" s="229"/>
      <c r="P4110" s="229"/>
      <c r="Q4110" s="232"/>
      <c r="R4110" s="232"/>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29"/>
      <c r="I4111" s="231"/>
      <c r="J4111" s="229"/>
      <c r="K4111" s="232"/>
      <c r="L4111" s="229"/>
      <c r="M4111" s="229"/>
      <c r="N4111" s="229"/>
      <c r="O4111" s="229"/>
      <c r="P4111" s="229"/>
      <c r="Q4111" s="232"/>
      <c r="R4111" s="232"/>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29"/>
      <c r="I4112" s="231"/>
      <c r="J4112" s="229"/>
      <c r="K4112" s="232"/>
      <c r="L4112" s="229"/>
      <c r="M4112" s="229"/>
      <c r="N4112" s="229"/>
      <c r="O4112" s="229"/>
      <c r="P4112" s="229"/>
      <c r="Q4112" s="232"/>
      <c r="R4112" s="232"/>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29"/>
      <c r="I4113" s="231"/>
      <c r="J4113" s="229"/>
      <c r="K4113" s="232"/>
      <c r="L4113" s="229"/>
      <c r="M4113" s="229"/>
      <c r="N4113" s="229"/>
      <c r="O4113" s="229"/>
      <c r="P4113" s="229"/>
      <c r="Q4113" s="232"/>
      <c r="R4113" s="232"/>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29"/>
      <c r="I4114" s="231"/>
      <c r="J4114" s="229"/>
      <c r="K4114" s="232"/>
      <c r="L4114" s="229"/>
      <c r="M4114" s="229"/>
      <c r="N4114" s="229"/>
      <c r="O4114" s="229"/>
      <c r="P4114" s="229"/>
      <c r="Q4114" s="232"/>
      <c r="R4114" s="232"/>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29"/>
      <c r="I4115" s="231"/>
      <c r="J4115" s="229"/>
      <c r="K4115" s="232"/>
      <c r="L4115" s="229"/>
      <c r="M4115" s="229"/>
      <c r="N4115" s="229"/>
      <c r="O4115" s="229"/>
      <c r="P4115" s="229"/>
      <c r="Q4115" s="232"/>
      <c r="R4115" s="232"/>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29"/>
      <c r="I4116" s="231"/>
      <c r="J4116" s="229"/>
      <c r="K4116" s="232"/>
      <c r="L4116" s="229"/>
      <c r="M4116" s="229"/>
      <c r="N4116" s="229"/>
      <c r="O4116" s="229"/>
      <c r="P4116" s="229"/>
      <c r="Q4116" s="232"/>
      <c r="R4116" s="232"/>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29"/>
      <c r="I4117" s="231"/>
      <c r="J4117" s="229"/>
      <c r="K4117" s="232"/>
      <c r="L4117" s="229"/>
      <c r="M4117" s="229"/>
      <c r="N4117" s="229"/>
      <c r="O4117" s="229"/>
      <c r="P4117" s="229"/>
      <c r="Q4117" s="232"/>
      <c r="R4117" s="232"/>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29"/>
      <c r="I4118" s="231"/>
      <c r="J4118" s="229"/>
      <c r="K4118" s="232"/>
      <c r="L4118" s="229"/>
      <c r="M4118" s="229"/>
      <c r="N4118" s="229"/>
      <c r="O4118" s="229"/>
      <c r="P4118" s="229"/>
      <c r="Q4118" s="232"/>
      <c r="R4118" s="232"/>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29"/>
      <c r="I4119" s="231"/>
      <c r="J4119" s="229"/>
      <c r="K4119" s="232"/>
      <c r="L4119" s="229"/>
      <c r="M4119" s="229"/>
      <c r="N4119" s="229"/>
      <c r="O4119" s="229"/>
      <c r="P4119" s="229"/>
      <c r="Q4119" s="232"/>
      <c r="R4119" s="232"/>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29"/>
      <c r="I4120" s="231"/>
      <c r="J4120" s="229"/>
      <c r="K4120" s="232"/>
      <c r="L4120" s="229"/>
      <c r="M4120" s="229"/>
      <c r="N4120" s="229"/>
      <c r="O4120" s="229"/>
      <c r="P4120" s="229"/>
      <c r="Q4120" s="232"/>
      <c r="R4120" s="232"/>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29"/>
      <c r="I4121" s="231"/>
      <c r="J4121" s="229"/>
      <c r="K4121" s="232"/>
      <c r="L4121" s="229"/>
      <c r="M4121" s="229"/>
      <c r="N4121" s="229"/>
      <c r="O4121" s="229"/>
      <c r="P4121" s="229"/>
      <c r="Q4121" s="232"/>
      <c r="R4121" s="232"/>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29"/>
      <c r="I4122" s="231"/>
      <c r="J4122" s="229"/>
      <c r="K4122" s="232"/>
      <c r="L4122" s="229"/>
      <c r="M4122" s="229"/>
      <c r="N4122" s="229"/>
      <c r="O4122" s="229"/>
      <c r="P4122" s="229"/>
      <c r="Q4122" s="232"/>
      <c r="R4122" s="232"/>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29"/>
      <c r="I4123" s="231"/>
      <c r="J4123" s="229"/>
      <c r="K4123" s="232"/>
      <c r="L4123" s="229"/>
      <c r="M4123" s="229"/>
      <c r="N4123" s="229"/>
      <c r="O4123" s="229"/>
      <c r="P4123" s="229"/>
      <c r="Q4123" s="232"/>
      <c r="R4123" s="232"/>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29"/>
      <c r="I4124" s="231"/>
      <c r="J4124" s="229"/>
      <c r="K4124" s="232"/>
      <c r="L4124" s="229"/>
      <c r="M4124" s="229"/>
      <c r="N4124" s="229"/>
      <c r="O4124" s="229"/>
      <c r="P4124" s="229"/>
      <c r="Q4124" s="232"/>
      <c r="R4124" s="232"/>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29"/>
      <c r="I4125" s="231"/>
      <c r="J4125" s="229"/>
      <c r="K4125" s="232"/>
      <c r="L4125" s="229"/>
      <c r="M4125" s="229"/>
      <c r="N4125" s="229"/>
      <c r="O4125" s="229"/>
      <c r="P4125" s="229"/>
      <c r="Q4125" s="232"/>
      <c r="R4125" s="232"/>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29"/>
      <c r="I4126" s="231"/>
      <c r="J4126" s="229"/>
      <c r="K4126" s="232"/>
      <c r="L4126" s="229"/>
      <c r="M4126" s="229"/>
      <c r="N4126" s="229"/>
      <c r="O4126" s="229"/>
      <c r="P4126" s="229"/>
      <c r="Q4126" s="232"/>
      <c r="R4126" s="232"/>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29"/>
      <c r="I4127" s="231"/>
      <c r="J4127" s="229"/>
      <c r="K4127" s="232"/>
      <c r="L4127" s="229"/>
      <c r="M4127" s="229"/>
      <c r="N4127" s="229"/>
      <c r="O4127" s="229"/>
      <c r="P4127" s="229"/>
      <c r="Q4127" s="232"/>
      <c r="R4127" s="232"/>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29"/>
      <c r="I4128" s="231"/>
      <c r="J4128" s="229"/>
      <c r="K4128" s="232"/>
      <c r="L4128" s="229"/>
      <c r="M4128" s="229"/>
      <c r="N4128" s="229"/>
      <c r="O4128" s="229"/>
      <c r="P4128" s="229"/>
      <c r="Q4128" s="232"/>
      <c r="R4128" s="232"/>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29"/>
      <c r="I4129" s="231"/>
      <c r="J4129" s="229"/>
      <c r="K4129" s="232"/>
      <c r="L4129" s="229"/>
      <c r="M4129" s="229"/>
      <c r="N4129" s="229"/>
      <c r="O4129" s="229"/>
      <c r="P4129" s="229"/>
      <c r="Q4129" s="232"/>
      <c r="R4129" s="232"/>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29"/>
      <c r="I4130" s="231"/>
      <c r="J4130" s="229"/>
      <c r="K4130" s="232"/>
      <c r="L4130" s="229"/>
      <c r="M4130" s="229"/>
      <c r="N4130" s="229"/>
      <c r="O4130" s="229"/>
      <c r="P4130" s="229"/>
      <c r="Q4130" s="232"/>
      <c r="R4130" s="232"/>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29"/>
      <c r="I4131" s="231"/>
      <c r="J4131" s="229"/>
      <c r="K4131" s="232"/>
      <c r="L4131" s="229"/>
      <c r="M4131" s="229"/>
      <c r="N4131" s="229"/>
      <c r="O4131" s="229"/>
      <c r="P4131" s="229"/>
      <c r="Q4131" s="232"/>
      <c r="R4131" s="232"/>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29"/>
      <c r="I4132" s="231"/>
      <c r="J4132" s="229"/>
      <c r="K4132" s="232"/>
      <c r="L4132" s="229"/>
      <c r="M4132" s="229"/>
      <c r="N4132" s="229"/>
      <c r="O4132" s="229"/>
      <c r="P4132" s="229"/>
      <c r="Q4132" s="232"/>
      <c r="R4132" s="232"/>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29"/>
      <c r="I4133" s="231"/>
      <c r="J4133" s="229"/>
      <c r="K4133" s="232"/>
      <c r="L4133" s="229"/>
      <c r="M4133" s="229"/>
      <c r="N4133" s="229"/>
      <c r="O4133" s="229"/>
      <c r="P4133" s="229"/>
      <c r="Q4133" s="232"/>
      <c r="R4133" s="232"/>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29"/>
      <c r="I4134" s="231"/>
      <c r="J4134" s="229"/>
      <c r="K4134" s="232"/>
      <c r="L4134" s="229"/>
      <c r="M4134" s="229"/>
      <c r="N4134" s="229"/>
      <c r="O4134" s="229"/>
      <c r="P4134" s="229"/>
      <c r="Q4134" s="232"/>
      <c r="R4134" s="232"/>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29"/>
      <c r="I4135" s="231"/>
      <c r="J4135" s="229"/>
      <c r="K4135" s="232"/>
      <c r="L4135" s="229"/>
      <c r="M4135" s="229"/>
      <c r="N4135" s="229"/>
      <c r="O4135" s="229"/>
      <c r="P4135" s="229"/>
      <c r="Q4135" s="232"/>
      <c r="R4135" s="232"/>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29"/>
      <c r="I4136" s="231"/>
      <c r="J4136" s="229"/>
      <c r="K4136" s="232"/>
      <c r="L4136" s="229"/>
      <c r="M4136" s="229"/>
      <c r="N4136" s="229"/>
      <c r="O4136" s="229"/>
      <c r="P4136" s="229"/>
      <c r="Q4136" s="232"/>
      <c r="R4136" s="232"/>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29"/>
      <c r="I4137" s="231"/>
      <c r="J4137" s="229"/>
      <c r="K4137" s="232"/>
      <c r="L4137" s="229"/>
      <c r="M4137" s="229"/>
      <c r="N4137" s="229"/>
      <c r="O4137" s="229"/>
      <c r="P4137" s="229"/>
      <c r="Q4137" s="232"/>
      <c r="R4137" s="232"/>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29"/>
      <c r="I4138" s="231"/>
      <c r="J4138" s="229"/>
      <c r="K4138" s="232"/>
      <c r="L4138" s="229"/>
      <c r="M4138" s="229"/>
      <c r="N4138" s="229"/>
      <c r="O4138" s="229"/>
      <c r="P4138" s="229"/>
      <c r="Q4138" s="232"/>
      <c r="R4138" s="232"/>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29"/>
      <c r="I4139" s="231"/>
      <c r="J4139" s="229"/>
      <c r="K4139" s="232"/>
      <c r="L4139" s="229"/>
      <c r="M4139" s="229"/>
      <c r="N4139" s="229"/>
      <c r="O4139" s="229"/>
      <c r="P4139" s="229"/>
      <c r="Q4139" s="232"/>
      <c r="R4139" s="232"/>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29"/>
      <c r="I4140" s="231"/>
      <c r="J4140" s="229"/>
      <c r="K4140" s="232"/>
      <c r="L4140" s="229"/>
      <c r="M4140" s="229"/>
      <c r="N4140" s="229"/>
      <c r="O4140" s="229"/>
      <c r="P4140" s="229"/>
      <c r="Q4140" s="232"/>
      <c r="R4140" s="232"/>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29"/>
      <c r="I4141" s="231"/>
      <c r="J4141" s="229"/>
      <c r="K4141" s="232"/>
      <c r="L4141" s="229"/>
      <c r="M4141" s="229"/>
      <c r="N4141" s="229"/>
      <c r="O4141" s="229"/>
      <c r="P4141" s="229"/>
      <c r="Q4141" s="232"/>
      <c r="R4141" s="232"/>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29"/>
      <c r="I4142" s="231"/>
      <c r="J4142" s="229"/>
      <c r="K4142" s="232"/>
      <c r="L4142" s="229"/>
      <c r="M4142" s="229"/>
      <c r="N4142" s="229"/>
      <c r="O4142" s="229"/>
      <c r="P4142" s="229"/>
      <c r="Q4142" s="232"/>
      <c r="R4142" s="232"/>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29"/>
      <c r="I4143" s="231"/>
      <c r="J4143" s="229"/>
      <c r="K4143" s="232"/>
      <c r="L4143" s="229"/>
      <c r="M4143" s="229"/>
      <c r="N4143" s="229"/>
      <c r="O4143" s="229"/>
      <c r="P4143" s="229"/>
      <c r="Q4143" s="232"/>
      <c r="R4143" s="232"/>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29"/>
      <c r="I4144" s="231"/>
      <c r="J4144" s="229"/>
      <c r="K4144" s="232"/>
      <c r="L4144" s="229"/>
      <c r="M4144" s="229"/>
      <c r="N4144" s="229"/>
      <c r="O4144" s="229"/>
      <c r="P4144" s="229"/>
      <c r="Q4144" s="232"/>
      <c r="R4144" s="232"/>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29"/>
      <c r="I4145" s="231"/>
      <c r="J4145" s="229"/>
      <c r="K4145" s="232"/>
      <c r="L4145" s="229"/>
      <c r="M4145" s="229"/>
      <c r="N4145" s="229"/>
      <c r="O4145" s="229"/>
      <c r="P4145" s="229"/>
      <c r="Q4145" s="232"/>
      <c r="R4145" s="232"/>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29"/>
      <c r="I4146" s="231"/>
      <c r="J4146" s="229"/>
      <c r="K4146" s="232"/>
      <c r="L4146" s="229"/>
      <c r="M4146" s="229"/>
      <c r="N4146" s="229"/>
      <c r="O4146" s="229"/>
      <c r="P4146" s="229"/>
      <c r="Q4146" s="232"/>
      <c r="R4146" s="232"/>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29"/>
      <c r="I4147" s="231"/>
      <c r="J4147" s="229"/>
      <c r="K4147" s="232"/>
      <c r="L4147" s="229"/>
      <c r="M4147" s="229"/>
      <c r="N4147" s="229"/>
      <c r="O4147" s="229"/>
      <c r="P4147" s="229"/>
      <c r="Q4147" s="232"/>
      <c r="R4147" s="232"/>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29"/>
      <c r="I4148" s="231"/>
      <c r="J4148" s="229"/>
      <c r="K4148" s="232"/>
      <c r="L4148" s="229"/>
      <c r="M4148" s="229"/>
      <c r="N4148" s="229"/>
      <c r="O4148" s="229"/>
      <c r="P4148" s="229"/>
      <c r="Q4148" s="232"/>
      <c r="R4148" s="232"/>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29"/>
      <c r="I4149" s="231"/>
      <c r="J4149" s="229"/>
      <c r="K4149" s="232"/>
      <c r="L4149" s="229"/>
      <c r="M4149" s="229"/>
      <c r="N4149" s="229"/>
      <c r="O4149" s="229"/>
      <c r="P4149" s="229"/>
      <c r="Q4149" s="232"/>
      <c r="R4149" s="232"/>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29"/>
      <c r="I4150" s="231"/>
      <c r="J4150" s="229"/>
      <c r="K4150" s="232"/>
      <c r="L4150" s="229"/>
      <c r="M4150" s="229"/>
      <c r="N4150" s="229"/>
      <c r="O4150" s="229"/>
      <c r="P4150" s="229"/>
      <c r="Q4150" s="232"/>
      <c r="R4150" s="232"/>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29"/>
      <c r="I4151" s="231"/>
      <c r="J4151" s="229"/>
      <c r="K4151" s="232"/>
      <c r="L4151" s="229"/>
      <c r="M4151" s="229"/>
      <c r="N4151" s="229"/>
      <c r="O4151" s="229"/>
      <c r="P4151" s="229"/>
      <c r="Q4151" s="232"/>
      <c r="R4151" s="232"/>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29"/>
      <c r="I4152" s="231"/>
      <c r="J4152" s="229"/>
      <c r="K4152" s="232"/>
      <c r="L4152" s="229"/>
      <c r="M4152" s="229"/>
      <c r="N4152" s="229"/>
      <c r="O4152" s="229"/>
      <c r="P4152" s="229"/>
      <c r="Q4152" s="232"/>
      <c r="R4152" s="232"/>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29"/>
      <c r="I4153" s="231"/>
      <c r="J4153" s="229"/>
      <c r="K4153" s="232"/>
      <c r="L4153" s="229"/>
      <c r="M4153" s="229"/>
      <c r="N4153" s="229"/>
      <c r="O4153" s="229"/>
      <c r="P4153" s="229"/>
      <c r="Q4153" s="232"/>
      <c r="R4153" s="232"/>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29"/>
      <c r="I4154" s="231"/>
      <c r="J4154" s="229"/>
      <c r="K4154" s="232"/>
      <c r="L4154" s="229"/>
      <c r="M4154" s="229"/>
      <c r="N4154" s="229"/>
      <c r="O4154" s="229"/>
      <c r="P4154" s="229"/>
      <c r="Q4154" s="232"/>
      <c r="R4154" s="232"/>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29"/>
      <c r="I4155" s="231"/>
      <c r="J4155" s="229"/>
      <c r="K4155" s="232"/>
      <c r="L4155" s="229"/>
      <c r="M4155" s="229"/>
      <c r="N4155" s="229"/>
      <c r="O4155" s="229"/>
      <c r="P4155" s="229"/>
      <c r="Q4155" s="232"/>
      <c r="R4155" s="232"/>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29"/>
      <c r="I4156" s="231"/>
      <c r="J4156" s="229"/>
      <c r="K4156" s="232"/>
      <c r="L4156" s="229"/>
      <c r="M4156" s="229"/>
      <c r="N4156" s="229"/>
      <c r="O4156" s="229"/>
      <c r="P4156" s="229"/>
      <c r="Q4156" s="232"/>
      <c r="R4156" s="232"/>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29"/>
      <c r="I4157" s="231"/>
      <c r="J4157" s="229"/>
      <c r="K4157" s="232"/>
      <c r="L4157" s="229"/>
      <c r="M4157" s="229"/>
      <c r="N4157" s="229"/>
      <c r="O4157" s="229"/>
      <c r="P4157" s="229"/>
      <c r="Q4157" s="232"/>
      <c r="R4157" s="232"/>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29"/>
      <c r="I4158" s="231"/>
      <c r="J4158" s="229"/>
      <c r="K4158" s="232"/>
      <c r="L4158" s="229"/>
      <c r="M4158" s="229"/>
      <c r="N4158" s="229"/>
      <c r="O4158" s="229"/>
      <c r="P4158" s="229"/>
      <c r="Q4158" s="232"/>
      <c r="R4158" s="232"/>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29"/>
      <c r="I4159" s="231"/>
      <c r="J4159" s="229"/>
      <c r="K4159" s="232"/>
      <c r="L4159" s="229"/>
      <c r="M4159" s="229"/>
      <c r="N4159" s="229"/>
      <c r="O4159" s="229"/>
      <c r="P4159" s="229"/>
      <c r="Q4159" s="232"/>
      <c r="R4159" s="232"/>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29"/>
      <c r="I4160" s="231"/>
      <c r="J4160" s="229"/>
      <c r="K4160" s="232"/>
      <c r="L4160" s="229"/>
      <c r="M4160" s="229"/>
      <c r="N4160" s="229"/>
      <c r="O4160" s="229"/>
      <c r="P4160" s="229"/>
      <c r="Q4160" s="232"/>
      <c r="R4160" s="232"/>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29"/>
      <c r="I4161" s="231"/>
      <c r="J4161" s="229"/>
      <c r="K4161" s="232"/>
      <c r="L4161" s="229"/>
      <c r="M4161" s="229"/>
      <c r="N4161" s="229"/>
      <c r="O4161" s="229"/>
      <c r="P4161" s="229"/>
      <c r="Q4161" s="232"/>
      <c r="R4161" s="232"/>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29"/>
      <c r="I4162" s="231"/>
      <c r="J4162" s="229"/>
      <c r="K4162" s="232"/>
      <c r="L4162" s="229"/>
      <c r="M4162" s="229"/>
      <c r="N4162" s="229"/>
      <c r="O4162" s="229"/>
      <c r="P4162" s="229"/>
      <c r="Q4162" s="232"/>
      <c r="R4162" s="232"/>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29"/>
      <c r="I4163" s="231"/>
      <c r="J4163" s="229"/>
      <c r="K4163" s="232"/>
      <c r="L4163" s="229"/>
      <c r="M4163" s="229"/>
      <c r="N4163" s="229"/>
      <c r="O4163" s="229"/>
      <c r="P4163" s="229"/>
      <c r="Q4163" s="232"/>
      <c r="R4163" s="232"/>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29"/>
      <c r="I4164" s="231"/>
      <c r="J4164" s="229"/>
      <c r="K4164" s="232"/>
      <c r="L4164" s="229"/>
      <c r="M4164" s="229"/>
      <c r="N4164" s="229"/>
      <c r="O4164" s="229"/>
      <c r="P4164" s="229"/>
      <c r="Q4164" s="232"/>
      <c r="R4164" s="232"/>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29"/>
      <c r="I4165" s="231"/>
      <c r="J4165" s="229"/>
      <c r="K4165" s="232"/>
      <c r="L4165" s="229"/>
      <c r="M4165" s="229"/>
      <c r="N4165" s="229"/>
      <c r="O4165" s="229"/>
      <c r="P4165" s="229"/>
      <c r="Q4165" s="232"/>
      <c r="R4165" s="232"/>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29"/>
      <c r="I4166" s="231"/>
      <c r="J4166" s="229"/>
      <c r="K4166" s="232"/>
      <c r="L4166" s="229"/>
      <c r="M4166" s="229"/>
      <c r="N4166" s="229"/>
      <c r="O4166" s="229"/>
      <c r="P4166" s="229"/>
      <c r="Q4166" s="232"/>
      <c r="R4166" s="232"/>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29"/>
      <c r="I4167" s="231"/>
      <c r="J4167" s="229"/>
      <c r="K4167" s="232"/>
      <c r="L4167" s="229"/>
      <c r="M4167" s="229"/>
      <c r="N4167" s="229"/>
      <c r="O4167" s="229"/>
      <c r="P4167" s="229"/>
      <c r="Q4167" s="232"/>
      <c r="R4167" s="232"/>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29"/>
      <c r="I4168" s="231"/>
      <c r="J4168" s="229"/>
      <c r="K4168" s="232"/>
      <c r="L4168" s="229"/>
      <c r="M4168" s="229"/>
      <c r="N4168" s="229"/>
      <c r="O4168" s="229"/>
      <c r="P4168" s="229"/>
      <c r="Q4168" s="232"/>
      <c r="R4168" s="232"/>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29"/>
      <c r="I4169" s="231"/>
      <c r="J4169" s="229"/>
      <c r="K4169" s="232"/>
      <c r="L4169" s="229"/>
      <c r="M4169" s="229"/>
      <c r="N4169" s="229"/>
      <c r="O4169" s="229"/>
      <c r="P4169" s="229"/>
      <c r="Q4169" s="232"/>
      <c r="R4169" s="232"/>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29"/>
      <c r="I4170" s="231"/>
      <c r="J4170" s="229"/>
      <c r="K4170" s="232"/>
      <c r="L4170" s="229"/>
      <c r="M4170" s="229"/>
      <c r="N4170" s="229"/>
      <c r="O4170" s="229"/>
      <c r="P4170" s="229"/>
      <c r="Q4170" s="232"/>
      <c r="R4170" s="232"/>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29"/>
      <c r="I4171" s="231"/>
      <c r="J4171" s="229"/>
      <c r="K4171" s="232"/>
      <c r="L4171" s="229"/>
      <c r="M4171" s="229"/>
      <c r="N4171" s="229"/>
      <c r="O4171" s="229"/>
      <c r="P4171" s="229"/>
      <c r="Q4171" s="232"/>
      <c r="R4171" s="232"/>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29"/>
      <c r="I4172" s="231"/>
      <c r="J4172" s="229"/>
      <c r="K4172" s="232"/>
      <c r="L4172" s="229"/>
      <c r="M4172" s="229"/>
      <c r="N4172" s="229"/>
      <c r="O4172" s="229"/>
      <c r="P4172" s="229"/>
      <c r="Q4172" s="232"/>
      <c r="R4172" s="232"/>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29"/>
      <c r="I4173" s="231"/>
      <c r="J4173" s="229"/>
      <c r="K4173" s="232"/>
      <c r="L4173" s="229"/>
      <c r="M4173" s="229"/>
      <c r="N4173" s="229"/>
      <c r="O4173" s="229"/>
      <c r="P4173" s="229"/>
      <c r="Q4173" s="232"/>
      <c r="R4173" s="232"/>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29"/>
      <c r="I4174" s="231"/>
      <c r="J4174" s="229"/>
      <c r="K4174" s="232"/>
      <c r="L4174" s="229"/>
      <c r="M4174" s="229"/>
      <c r="N4174" s="229"/>
      <c r="O4174" s="229"/>
      <c r="P4174" s="229"/>
      <c r="Q4174" s="232"/>
      <c r="R4174" s="232"/>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29"/>
      <c r="I4175" s="231"/>
      <c r="J4175" s="229"/>
      <c r="K4175" s="232"/>
      <c r="L4175" s="229"/>
      <c r="M4175" s="229"/>
      <c r="N4175" s="229"/>
      <c r="O4175" s="229"/>
      <c r="P4175" s="229"/>
      <c r="Q4175" s="232"/>
      <c r="R4175" s="232"/>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29"/>
      <c r="I4176" s="231"/>
      <c r="J4176" s="229"/>
      <c r="K4176" s="232"/>
      <c r="L4176" s="229"/>
      <c r="M4176" s="229"/>
      <c r="N4176" s="229"/>
      <c r="O4176" s="229"/>
      <c r="P4176" s="229"/>
      <c r="Q4176" s="232"/>
      <c r="R4176" s="232"/>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29"/>
      <c r="I4177" s="231"/>
      <c r="J4177" s="229"/>
      <c r="K4177" s="232"/>
      <c r="L4177" s="229"/>
      <c r="M4177" s="229"/>
      <c r="N4177" s="229"/>
      <c r="O4177" s="229"/>
      <c r="P4177" s="229"/>
      <c r="Q4177" s="232"/>
      <c r="R4177" s="232"/>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29"/>
      <c r="I4178" s="231"/>
      <c r="J4178" s="229"/>
      <c r="K4178" s="232"/>
      <c r="L4178" s="229"/>
      <c r="M4178" s="229"/>
      <c r="N4178" s="229"/>
      <c r="O4178" s="229"/>
      <c r="P4178" s="229"/>
      <c r="Q4178" s="232"/>
      <c r="R4178" s="232"/>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29"/>
      <c r="I4179" s="231"/>
      <c r="J4179" s="229"/>
      <c r="K4179" s="232"/>
      <c r="L4179" s="229"/>
      <c r="M4179" s="229"/>
      <c r="N4179" s="229"/>
      <c r="O4179" s="229"/>
      <c r="P4179" s="229"/>
      <c r="Q4179" s="232"/>
      <c r="R4179" s="232"/>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29"/>
      <c r="I4180" s="231"/>
      <c r="J4180" s="229"/>
      <c r="K4180" s="232"/>
      <c r="L4180" s="229"/>
      <c r="M4180" s="229"/>
      <c r="N4180" s="229"/>
      <c r="O4180" s="229"/>
      <c r="P4180" s="229"/>
      <c r="Q4180" s="232"/>
      <c r="R4180" s="232"/>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29"/>
      <c r="I4181" s="231"/>
      <c r="J4181" s="229"/>
      <c r="K4181" s="232"/>
      <c r="L4181" s="229"/>
      <c r="M4181" s="229"/>
      <c r="N4181" s="229"/>
      <c r="O4181" s="229"/>
      <c r="P4181" s="229"/>
      <c r="Q4181" s="232"/>
      <c r="R4181" s="232"/>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29"/>
      <c r="I4182" s="231"/>
      <c r="J4182" s="229"/>
      <c r="K4182" s="232"/>
      <c r="L4182" s="229"/>
      <c r="M4182" s="229"/>
      <c r="N4182" s="229"/>
      <c r="O4182" s="229"/>
      <c r="P4182" s="229"/>
      <c r="Q4182" s="232"/>
      <c r="R4182" s="232"/>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29"/>
      <c r="I4183" s="231"/>
      <c r="J4183" s="229"/>
      <c r="K4183" s="232"/>
      <c r="L4183" s="229"/>
      <c r="M4183" s="229"/>
      <c r="N4183" s="229"/>
      <c r="O4183" s="229"/>
      <c r="P4183" s="229"/>
      <c r="Q4183" s="232"/>
      <c r="R4183" s="232"/>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29"/>
      <c r="I4184" s="231"/>
      <c r="J4184" s="229"/>
      <c r="K4184" s="232"/>
      <c r="L4184" s="229"/>
      <c r="M4184" s="229"/>
      <c r="N4184" s="229"/>
      <c r="O4184" s="229"/>
      <c r="P4184" s="229"/>
      <c r="Q4184" s="232"/>
      <c r="R4184" s="232"/>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29"/>
      <c r="I4185" s="231"/>
      <c r="J4185" s="229"/>
      <c r="K4185" s="232"/>
      <c r="L4185" s="229"/>
      <c r="M4185" s="229"/>
      <c r="N4185" s="229"/>
      <c r="O4185" s="229"/>
      <c r="P4185" s="229"/>
      <c r="Q4185" s="232"/>
      <c r="R4185" s="232"/>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29"/>
      <c r="I4186" s="231"/>
      <c r="J4186" s="229"/>
      <c r="K4186" s="232"/>
      <c r="L4186" s="229"/>
      <c r="M4186" s="229"/>
      <c r="N4186" s="229"/>
      <c r="O4186" s="229"/>
      <c r="P4186" s="229"/>
      <c r="Q4186" s="232"/>
      <c r="R4186" s="232"/>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29"/>
      <c r="I4187" s="231"/>
      <c r="J4187" s="229"/>
      <c r="K4187" s="232"/>
      <c r="L4187" s="229"/>
      <c r="M4187" s="229"/>
      <c r="N4187" s="229"/>
      <c r="O4187" s="229"/>
      <c r="P4187" s="229"/>
      <c r="Q4187" s="232"/>
      <c r="R4187" s="232"/>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29"/>
      <c r="I4188" s="231"/>
      <c r="J4188" s="229"/>
      <c r="K4188" s="232"/>
      <c r="L4188" s="229"/>
      <c r="M4188" s="229"/>
      <c r="N4188" s="229"/>
      <c r="O4188" s="229"/>
      <c r="P4188" s="229"/>
      <c r="Q4188" s="232"/>
      <c r="R4188" s="232"/>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29"/>
      <c r="I4189" s="231"/>
      <c r="J4189" s="229"/>
      <c r="K4189" s="232"/>
      <c r="L4189" s="229"/>
      <c r="M4189" s="229"/>
      <c r="N4189" s="229"/>
      <c r="O4189" s="229"/>
      <c r="P4189" s="229"/>
      <c r="Q4189" s="232"/>
      <c r="R4189" s="232"/>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29"/>
      <c r="I4190" s="231"/>
      <c r="J4190" s="229"/>
      <c r="K4190" s="232"/>
      <c r="L4190" s="229"/>
      <c r="M4190" s="229"/>
      <c r="N4190" s="229"/>
      <c r="O4190" s="229"/>
      <c r="P4190" s="229"/>
      <c r="Q4190" s="232"/>
      <c r="R4190" s="232"/>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29"/>
      <c r="I4191" s="231"/>
      <c r="J4191" s="229"/>
      <c r="K4191" s="232"/>
      <c r="L4191" s="229"/>
      <c r="M4191" s="229"/>
      <c r="N4191" s="229"/>
      <c r="O4191" s="229"/>
      <c r="P4191" s="229"/>
      <c r="Q4191" s="232"/>
      <c r="R4191" s="232"/>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29"/>
      <c r="I4192" s="231"/>
      <c r="J4192" s="229"/>
      <c r="K4192" s="232"/>
      <c r="L4192" s="229"/>
      <c r="M4192" s="229"/>
      <c r="N4192" s="229"/>
      <c r="O4192" s="229"/>
      <c r="P4192" s="229"/>
      <c r="Q4192" s="232"/>
      <c r="R4192" s="232"/>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29"/>
      <c r="I4193" s="231"/>
      <c r="J4193" s="229"/>
      <c r="K4193" s="232"/>
      <c r="L4193" s="229"/>
      <c r="M4193" s="229"/>
      <c r="N4193" s="229"/>
      <c r="O4193" s="229"/>
      <c r="P4193" s="229"/>
      <c r="Q4193" s="232"/>
      <c r="R4193" s="232"/>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29"/>
      <c r="I4194" s="231"/>
      <c r="J4194" s="229"/>
      <c r="K4194" s="232"/>
      <c r="L4194" s="229"/>
      <c r="M4194" s="229"/>
      <c r="N4194" s="229"/>
      <c r="O4194" s="229"/>
      <c r="P4194" s="229"/>
      <c r="Q4194" s="232"/>
      <c r="R4194" s="232"/>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29"/>
      <c r="I4195" s="231"/>
      <c r="J4195" s="229"/>
      <c r="K4195" s="232"/>
      <c r="L4195" s="229"/>
      <c r="M4195" s="229"/>
      <c r="N4195" s="229"/>
      <c r="O4195" s="229"/>
      <c r="P4195" s="229"/>
      <c r="Q4195" s="232"/>
      <c r="R4195" s="232"/>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29"/>
      <c r="I4196" s="231"/>
      <c r="J4196" s="229"/>
      <c r="K4196" s="232"/>
      <c r="L4196" s="229"/>
      <c r="M4196" s="229"/>
      <c r="N4196" s="229"/>
      <c r="O4196" s="229"/>
      <c r="P4196" s="229"/>
      <c r="Q4196" s="232"/>
      <c r="R4196" s="232"/>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29"/>
      <c r="I4197" s="231"/>
      <c r="J4197" s="229"/>
      <c r="K4197" s="232"/>
      <c r="L4197" s="229"/>
      <c r="M4197" s="229"/>
      <c r="N4197" s="229"/>
      <c r="O4197" s="229"/>
      <c r="P4197" s="229"/>
      <c r="Q4197" s="232"/>
      <c r="R4197" s="232"/>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29"/>
      <c r="I4198" s="231"/>
      <c r="J4198" s="229"/>
      <c r="K4198" s="232"/>
      <c r="L4198" s="229"/>
      <c r="M4198" s="229"/>
      <c r="N4198" s="229"/>
      <c r="O4198" s="229"/>
      <c r="P4198" s="229"/>
      <c r="Q4198" s="232"/>
      <c r="R4198" s="232"/>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29"/>
      <c r="I4199" s="231"/>
      <c r="J4199" s="229"/>
      <c r="K4199" s="232"/>
      <c r="L4199" s="229"/>
      <c r="M4199" s="229"/>
      <c r="N4199" s="229"/>
      <c r="O4199" s="229"/>
      <c r="P4199" s="229"/>
      <c r="Q4199" s="232"/>
      <c r="R4199" s="232"/>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29"/>
      <c r="I4200" s="231"/>
      <c r="J4200" s="229"/>
      <c r="K4200" s="232"/>
      <c r="L4200" s="229"/>
      <c r="M4200" s="229"/>
      <c r="N4200" s="229"/>
      <c r="O4200" s="229"/>
      <c r="P4200" s="229"/>
      <c r="Q4200" s="232"/>
      <c r="R4200" s="232"/>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29"/>
      <c r="I4201" s="231"/>
      <c r="J4201" s="229"/>
      <c r="K4201" s="232"/>
      <c r="L4201" s="229"/>
      <c r="M4201" s="229"/>
      <c r="N4201" s="229"/>
      <c r="O4201" s="229"/>
      <c r="P4201" s="229"/>
      <c r="Q4201" s="232"/>
      <c r="R4201" s="232"/>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29"/>
      <c r="I4202" s="231"/>
      <c r="J4202" s="229"/>
      <c r="K4202" s="232"/>
      <c r="L4202" s="229"/>
      <c r="M4202" s="229"/>
      <c r="N4202" s="229"/>
      <c r="O4202" s="229"/>
      <c r="P4202" s="229"/>
      <c r="Q4202" s="232"/>
      <c r="R4202" s="232"/>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29"/>
      <c r="I4203" s="231"/>
      <c r="J4203" s="229"/>
      <c r="K4203" s="232"/>
      <c r="L4203" s="229"/>
      <c r="M4203" s="229"/>
      <c r="N4203" s="229"/>
      <c r="O4203" s="229"/>
      <c r="P4203" s="229"/>
      <c r="Q4203" s="232"/>
      <c r="R4203" s="232"/>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29"/>
      <c r="I4204" s="231"/>
      <c r="J4204" s="229"/>
      <c r="K4204" s="232"/>
      <c r="L4204" s="229"/>
      <c r="M4204" s="229"/>
      <c r="N4204" s="229"/>
      <c r="O4204" s="229"/>
      <c r="P4204" s="229"/>
      <c r="Q4204" s="232"/>
      <c r="R4204" s="232"/>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29"/>
      <c r="I4205" s="231"/>
      <c r="J4205" s="229"/>
      <c r="K4205" s="232"/>
      <c r="L4205" s="229"/>
      <c r="M4205" s="229"/>
      <c r="N4205" s="229"/>
      <c r="O4205" s="229"/>
      <c r="P4205" s="229"/>
      <c r="Q4205" s="232"/>
      <c r="R4205" s="232"/>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29"/>
      <c r="I4206" s="231"/>
      <c r="J4206" s="229"/>
      <c r="K4206" s="232"/>
      <c r="L4206" s="229"/>
      <c r="M4206" s="229"/>
      <c r="N4206" s="229"/>
      <c r="O4206" s="229"/>
      <c r="P4206" s="229"/>
      <c r="Q4206" s="232"/>
      <c r="R4206" s="232"/>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29"/>
      <c r="I4207" s="231"/>
      <c r="J4207" s="229"/>
      <c r="K4207" s="232"/>
      <c r="L4207" s="229"/>
      <c r="M4207" s="229"/>
      <c r="N4207" s="229"/>
      <c r="O4207" s="229"/>
      <c r="P4207" s="229"/>
      <c r="Q4207" s="232"/>
      <c r="R4207" s="232"/>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29"/>
      <c r="I4208" s="231"/>
      <c r="J4208" s="229"/>
      <c r="K4208" s="232"/>
      <c r="L4208" s="229"/>
      <c r="M4208" s="229"/>
      <c r="N4208" s="229"/>
      <c r="O4208" s="229"/>
      <c r="P4208" s="229"/>
      <c r="Q4208" s="232"/>
      <c r="R4208" s="232"/>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29"/>
      <c r="I4209" s="231"/>
      <c r="J4209" s="229"/>
      <c r="K4209" s="232"/>
      <c r="L4209" s="229"/>
      <c r="M4209" s="229"/>
      <c r="N4209" s="229"/>
      <c r="O4209" s="229"/>
      <c r="P4209" s="229"/>
      <c r="Q4209" s="232"/>
      <c r="R4209" s="232"/>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29"/>
      <c r="I4210" s="231"/>
      <c r="J4210" s="229"/>
      <c r="K4210" s="232"/>
      <c r="L4210" s="229"/>
      <c r="M4210" s="229"/>
      <c r="N4210" s="229"/>
      <c r="O4210" s="229"/>
      <c r="P4210" s="229"/>
      <c r="Q4210" s="232"/>
      <c r="R4210" s="232"/>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29"/>
      <c r="I4211" s="231"/>
      <c r="J4211" s="229"/>
      <c r="K4211" s="232"/>
      <c r="L4211" s="229"/>
      <c r="M4211" s="229"/>
      <c r="N4211" s="229"/>
      <c r="O4211" s="229"/>
      <c r="P4211" s="229"/>
      <c r="Q4211" s="232"/>
      <c r="R4211" s="232"/>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29"/>
      <c r="I4212" s="231"/>
      <c r="J4212" s="229"/>
      <c r="K4212" s="232"/>
      <c r="L4212" s="229"/>
      <c r="M4212" s="229"/>
      <c r="N4212" s="229"/>
      <c r="O4212" s="229"/>
      <c r="P4212" s="229"/>
      <c r="Q4212" s="232"/>
      <c r="R4212" s="232"/>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29"/>
      <c r="I4213" s="231"/>
      <c r="J4213" s="229"/>
      <c r="K4213" s="232"/>
      <c r="L4213" s="229"/>
      <c r="M4213" s="229"/>
      <c r="N4213" s="229"/>
      <c r="O4213" s="229"/>
      <c r="P4213" s="229"/>
      <c r="Q4213" s="232"/>
      <c r="R4213" s="232"/>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29"/>
      <c r="I4214" s="231"/>
      <c r="J4214" s="229"/>
      <c r="K4214" s="232"/>
      <c r="L4214" s="229"/>
      <c r="M4214" s="229"/>
      <c r="N4214" s="229"/>
      <c r="O4214" s="229"/>
      <c r="P4214" s="229"/>
      <c r="Q4214" s="232"/>
      <c r="R4214" s="232"/>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29"/>
      <c r="I4215" s="231"/>
      <c r="J4215" s="229"/>
      <c r="K4215" s="232"/>
      <c r="L4215" s="229"/>
      <c r="M4215" s="229"/>
      <c r="N4215" s="229"/>
      <c r="O4215" s="229"/>
      <c r="P4215" s="229"/>
      <c r="Q4215" s="232"/>
      <c r="R4215" s="232"/>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29"/>
      <c r="I4216" s="231"/>
      <c r="J4216" s="229"/>
      <c r="K4216" s="232"/>
      <c r="L4216" s="229"/>
      <c r="M4216" s="229"/>
      <c r="N4216" s="229"/>
      <c r="O4216" s="229"/>
      <c r="P4216" s="229"/>
      <c r="Q4216" s="232"/>
      <c r="R4216" s="232"/>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29"/>
      <c r="I4217" s="231"/>
      <c r="J4217" s="229"/>
      <c r="K4217" s="232"/>
      <c r="L4217" s="229"/>
      <c r="M4217" s="229"/>
      <c r="N4217" s="229"/>
      <c r="O4217" s="229"/>
      <c r="P4217" s="229"/>
      <c r="Q4217" s="232"/>
      <c r="R4217" s="232"/>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29"/>
      <c r="I4218" s="231"/>
      <c r="J4218" s="229"/>
      <c r="K4218" s="232"/>
      <c r="L4218" s="229"/>
      <c r="M4218" s="229"/>
      <c r="N4218" s="229"/>
      <c r="O4218" s="229"/>
      <c r="P4218" s="229"/>
      <c r="Q4218" s="232"/>
      <c r="R4218" s="232"/>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29"/>
      <c r="I4219" s="231"/>
      <c r="J4219" s="229"/>
      <c r="K4219" s="232"/>
      <c r="L4219" s="229"/>
      <c r="M4219" s="229"/>
      <c r="N4219" s="229"/>
      <c r="O4219" s="229"/>
      <c r="P4219" s="229"/>
      <c r="Q4219" s="232"/>
      <c r="R4219" s="232"/>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29"/>
      <c r="I4220" s="231"/>
      <c r="J4220" s="229"/>
      <c r="K4220" s="232"/>
      <c r="L4220" s="229"/>
      <c r="M4220" s="229"/>
      <c r="N4220" s="229"/>
      <c r="O4220" s="229"/>
      <c r="P4220" s="229"/>
      <c r="Q4220" s="232"/>
      <c r="R4220" s="232"/>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29"/>
      <c r="I4221" s="231"/>
      <c r="J4221" s="229"/>
      <c r="K4221" s="232"/>
      <c r="L4221" s="229"/>
      <c r="M4221" s="229"/>
      <c r="N4221" s="229"/>
      <c r="O4221" s="229"/>
      <c r="P4221" s="229"/>
      <c r="Q4221" s="232"/>
      <c r="R4221" s="232"/>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29"/>
      <c r="I4222" s="231"/>
      <c r="J4222" s="229"/>
      <c r="K4222" s="232"/>
      <c r="L4222" s="229"/>
      <c r="M4222" s="229"/>
      <c r="N4222" s="229"/>
      <c r="O4222" s="229"/>
      <c r="P4222" s="229"/>
      <c r="Q4222" s="232"/>
      <c r="R4222" s="232"/>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29"/>
      <c r="I4223" s="231"/>
      <c r="J4223" s="229"/>
      <c r="K4223" s="232"/>
      <c r="L4223" s="229"/>
      <c r="M4223" s="229"/>
      <c r="N4223" s="229"/>
      <c r="O4223" s="229"/>
      <c r="P4223" s="229"/>
      <c r="Q4223" s="232"/>
      <c r="R4223" s="232"/>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29"/>
      <c r="I4224" s="231"/>
      <c r="J4224" s="229"/>
      <c r="K4224" s="232"/>
      <c r="L4224" s="229"/>
      <c r="M4224" s="229"/>
      <c r="N4224" s="229"/>
      <c r="O4224" s="229"/>
      <c r="P4224" s="229"/>
      <c r="Q4224" s="232"/>
      <c r="R4224" s="232"/>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29"/>
      <c r="I4225" s="231"/>
      <c r="J4225" s="229"/>
      <c r="K4225" s="232"/>
      <c r="L4225" s="229"/>
      <c r="M4225" s="229"/>
      <c r="N4225" s="229"/>
      <c r="O4225" s="229"/>
      <c r="P4225" s="229"/>
      <c r="Q4225" s="232"/>
      <c r="R4225" s="232"/>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29"/>
      <c r="I4226" s="231"/>
      <c r="J4226" s="229"/>
      <c r="K4226" s="232"/>
      <c r="L4226" s="229"/>
      <c r="M4226" s="229"/>
      <c r="N4226" s="229"/>
      <c r="O4226" s="229"/>
      <c r="P4226" s="229"/>
      <c r="Q4226" s="232"/>
      <c r="R4226" s="232"/>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29"/>
      <c r="I4227" s="231"/>
      <c r="J4227" s="229"/>
      <c r="K4227" s="232"/>
      <c r="L4227" s="229"/>
      <c r="M4227" s="229"/>
      <c r="N4227" s="229"/>
      <c r="O4227" s="229"/>
      <c r="P4227" s="229"/>
      <c r="Q4227" s="232"/>
      <c r="R4227" s="232"/>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29"/>
      <c r="I4228" s="231"/>
      <c r="J4228" s="229"/>
      <c r="K4228" s="232"/>
      <c r="L4228" s="229"/>
      <c r="M4228" s="229"/>
      <c r="N4228" s="229"/>
      <c r="O4228" s="229"/>
      <c r="P4228" s="229"/>
      <c r="Q4228" s="232"/>
      <c r="R4228" s="232"/>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29"/>
      <c r="I4229" s="231"/>
      <c r="J4229" s="229"/>
      <c r="K4229" s="232"/>
      <c r="L4229" s="229"/>
      <c r="M4229" s="229"/>
      <c r="N4229" s="229"/>
      <c r="O4229" s="229"/>
      <c r="P4229" s="229"/>
      <c r="Q4229" s="232"/>
      <c r="R4229" s="232"/>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29"/>
      <c r="I4230" s="231"/>
      <c r="J4230" s="229"/>
      <c r="K4230" s="232"/>
      <c r="L4230" s="229"/>
      <c r="M4230" s="229"/>
      <c r="N4230" s="229"/>
      <c r="O4230" s="229"/>
      <c r="P4230" s="229"/>
      <c r="Q4230" s="232"/>
      <c r="R4230" s="232"/>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29"/>
      <c r="I4231" s="231"/>
      <c r="J4231" s="229"/>
      <c r="K4231" s="232"/>
      <c r="L4231" s="229"/>
      <c r="M4231" s="229"/>
      <c r="N4231" s="229"/>
      <c r="O4231" s="229"/>
      <c r="P4231" s="229"/>
      <c r="Q4231" s="232"/>
      <c r="R4231" s="232"/>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29"/>
      <c r="I4232" s="231"/>
      <c r="J4232" s="229"/>
      <c r="K4232" s="232"/>
      <c r="L4232" s="229"/>
      <c r="M4232" s="229"/>
      <c r="N4232" s="229"/>
      <c r="O4232" s="229"/>
      <c r="P4232" s="229"/>
      <c r="Q4232" s="232"/>
      <c r="R4232" s="232"/>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29"/>
      <c r="I4233" s="231"/>
      <c r="J4233" s="229"/>
      <c r="K4233" s="232"/>
      <c r="L4233" s="229"/>
      <c r="M4233" s="229"/>
      <c r="N4233" s="229"/>
      <c r="O4233" s="229"/>
      <c r="P4233" s="229"/>
      <c r="Q4233" s="232"/>
      <c r="R4233" s="232"/>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29"/>
      <c r="I4234" s="231"/>
      <c r="J4234" s="229"/>
      <c r="K4234" s="232"/>
      <c r="L4234" s="229"/>
      <c r="M4234" s="229"/>
      <c r="N4234" s="229"/>
      <c r="O4234" s="229"/>
      <c r="P4234" s="229"/>
      <c r="Q4234" s="232"/>
      <c r="R4234" s="232"/>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29"/>
      <c r="I4235" s="231"/>
      <c r="J4235" s="229"/>
      <c r="K4235" s="232"/>
      <c r="L4235" s="229"/>
      <c r="M4235" s="229"/>
      <c r="N4235" s="229"/>
      <c r="O4235" s="229"/>
      <c r="P4235" s="229"/>
      <c r="Q4235" s="232"/>
      <c r="R4235" s="232"/>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29"/>
      <c r="I4236" s="231"/>
      <c r="J4236" s="229"/>
      <c r="K4236" s="232"/>
      <c r="L4236" s="229"/>
      <c r="M4236" s="229"/>
      <c r="N4236" s="229"/>
      <c r="O4236" s="229"/>
      <c r="P4236" s="229"/>
      <c r="Q4236" s="232"/>
      <c r="R4236" s="232"/>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29"/>
      <c r="I4237" s="231"/>
      <c r="J4237" s="229"/>
      <c r="K4237" s="232"/>
      <c r="L4237" s="229"/>
      <c r="M4237" s="229"/>
      <c r="N4237" s="229"/>
      <c r="O4237" s="229"/>
      <c r="P4237" s="229"/>
      <c r="Q4237" s="232"/>
      <c r="R4237" s="232"/>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29"/>
      <c r="I4238" s="231"/>
      <c r="J4238" s="229"/>
      <c r="K4238" s="232"/>
      <c r="L4238" s="229"/>
      <c r="M4238" s="229"/>
      <c r="N4238" s="229"/>
      <c r="O4238" s="229"/>
      <c r="P4238" s="229"/>
      <c r="Q4238" s="232"/>
      <c r="R4238" s="232"/>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29"/>
      <c r="I4239" s="231"/>
      <c r="J4239" s="229"/>
      <c r="K4239" s="232"/>
      <c r="L4239" s="229"/>
      <c r="M4239" s="229"/>
      <c r="N4239" s="229"/>
      <c r="O4239" s="229"/>
      <c r="P4239" s="229"/>
      <c r="Q4239" s="232"/>
      <c r="R4239" s="232"/>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29"/>
      <c r="I4240" s="231"/>
      <c r="J4240" s="229"/>
      <c r="K4240" s="232"/>
      <c r="L4240" s="229"/>
      <c r="M4240" s="229"/>
      <c r="N4240" s="229"/>
      <c r="O4240" s="229"/>
      <c r="P4240" s="229"/>
      <c r="Q4240" s="232"/>
      <c r="R4240" s="232"/>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29"/>
      <c r="I4241" s="231"/>
      <c r="J4241" s="229"/>
      <c r="K4241" s="232"/>
      <c r="L4241" s="229"/>
      <c r="M4241" s="229"/>
      <c r="N4241" s="229"/>
      <c r="O4241" s="229"/>
      <c r="P4241" s="229"/>
      <c r="Q4241" s="232"/>
      <c r="R4241" s="232"/>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29"/>
      <c r="I4242" s="231"/>
      <c r="J4242" s="229"/>
      <c r="K4242" s="232"/>
      <c r="L4242" s="229"/>
      <c r="M4242" s="229"/>
      <c r="N4242" s="229"/>
      <c r="O4242" s="229"/>
      <c r="P4242" s="229"/>
      <c r="Q4242" s="232"/>
      <c r="R4242" s="232"/>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29"/>
      <c r="I4243" s="231"/>
      <c r="J4243" s="229"/>
      <c r="K4243" s="232"/>
      <c r="L4243" s="229"/>
      <c r="M4243" s="229"/>
      <c r="N4243" s="229"/>
      <c r="O4243" s="229"/>
      <c r="P4243" s="229"/>
      <c r="Q4243" s="232"/>
      <c r="R4243" s="232"/>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29"/>
      <c r="I4244" s="231"/>
      <c r="J4244" s="229"/>
      <c r="K4244" s="232"/>
      <c r="L4244" s="229"/>
      <c r="M4244" s="229"/>
      <c r="N4244" s="229"/>
      <c r="O4244" s="229"/>
      <c r="P4244" s="229"/>
      <c r="Q4244" s="232"/>
      <c r="R4244" s="232"/>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29"/>
      <c r="I4245" s="231"/>
      <c r="J4245" s="229"/>
      <c r="K4245" s="232"/>
      <c r="L4245" s="229"/>
      <c r="M4245" s="229"/>
      <c r="N4245" s="229"/>
      <c r="O4245" s="229"/>
      <c r="P4245" s="229"/>
      <c r="Q4245" s="232"/>
      <c r="R4245" s="232"/>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29"/>
      <c r="I4246" s="231"/>
      <c r="J4246" s="229"/>
      <c r="K4246" s="232"/>
      <c r="L4246" s="229"/>
      <c r="M4246" s="229"/>
      <c r="N4246" s="229"/>
      <c r="O4246" s="229"/>
      <c r="P4246" s="229"/>
      <c r="Q4246" s="232"/>
      <c r="R4246" s="232"/>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29"/>
      <c r="I4247" s="231"/>
      <c r="J4247" s="229"/>
      <c r="K4247" s="232"/>
      <c r="L4247" s="229"/>
      <c r="M4247" s="229"/>
      <c r="N4247" s="229"/>
      <c r="O4247" s="229"/>
      <c r="P4247" s="229"/>
      <c r="Q4247" s="232"/>
      <c r="R4247" s="232"/>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29"/>
      <c r="I4248" s="231"/>
      <c r="J4248" s="229"/>
      <c r="K4248" s="232"/>
      <c r="L4248" s="229"/>
      <c r="M4248" s="229"/>
      <c r="N4248" s="229"/>
      <c r="O4248" s="229"/>
      <c r="P4248" s="229"/>
      <c r="Q4248" s="232"/>
      <c r="R4248" s="232"/>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29"/>
      <c r="I4249" s="231"/>
      <c r="J4249" s="229"/>
      <c r="K4249" s="232"/>
      <c r="L4249" s="229"/>
      <c r="M4249" s="229"/>
      <c r="N4249" s="229"/>
      <c r="O4249" s="229"/>
      <c r="P4249" s="229"/>
      <c r="Q4249" s="232"/>
      <c r="R4249" s="232"/>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29"/>
      <c r="I4250" s="231"/>
      <c r="J4250" s="229"/>
      <c r="K4250" s="232"/>
      <c r="L4250" s="229"/>
      <c r="M4250" s="229"/>
      <c r="N4250" s="229"/>
      <c r="O4250" s="229"/>
      <c r="P4250" s="229"/>
      <c r="Q4250" s="232"/>
      <c r="R4250" s="232"/>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29"/>
      <c r="I4251" s="231"/>
      <c r="J4251" s="229"/>
      <c r="K4251" s="232"/>
      <c r="L4251" s="229"/>
      <c r="M4251" s="229"/>
      <c r="N4251" s="229"/>
      <c r="O4251" s="229"/>
      <c r="P4251" s="229"/>
      <c r="Q4251" s="232"/>
      <c r="R4251" s="232"/>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29"/>
      <c r="I4252" s="231"/>
      <c r="J4252" s="229"/>
      <c r="K4252" s="232"/>
      <c r="L4252" s="229"/>
      <c r="M4252" s="229"/>
      <c r="N4252" s="229"/>
      <c r="O4252" s="229"/>
      <c r="P4252" s="229"/>
      <c r="Q4252" s="232"/>
      <c r="R4252" s="232"/>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29"/>
      <c r="I4253" s="231"/>
      <c r="J4253" s="229"/>
      <c r="K4253" s="232"/>
      <c r="L4253" s="229"/>
      <c r="M4253" s="229"/>
      <c r="N4253" s="229"/>
      <c r="O4253" s="229"/>
      <c r="P4253" s="229"/>
      <c r="Q4253" s="232"/>
      <c r="R4253" s="232"/>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29"/>
      <c r="I4254" s="231"/>
      <c r="J4254" s="229"/>
      <c r="K4254" s="232"/>
      <c r="L4254" s="229"/>
      <c r="M4254" s="229"/>
      <c r="N4254" s="229"/>
      <c r="O4254" s="229"/>
      <c r="P4254" s="229"/>
      <c r="Q4254" s="232"/>
      <c r="R4254" s="232"/>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29"/>
      <c r="I4255" s="231"/>
      <c r="J4255" s="229"/>
      <c r="K4255" s="232"/>
      <c r="L4255" s="229"/>
      <c r="M4255" s="229"/>
      <c r="N4255" s="229"/>
      <c r="O4255" s="229"/>
      <c r="P4255" s="229"/>
      <c r="Q4255" s="232"/>
      <c r="R4255" s="232"/>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29"/>
      <c r="I4256" s="231"/>
      <c r="J4256" s="229"/>
      <c r="K4256" s="232"/>
      <c r="L4256" s="229"/>
      <c r="M4256" s="229"/>
      <c r="N4256" s="229"/>
      <c r="O4256" s="229"/>
      <c r="P4256" s="229"/>
      <c r="Q4256" s="232"/>
      <c r="R4256" s="232"/>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29"/>
      <c r="I4257" s="231"/>
      <c r="J4257" s="229"/>
      <c r="K4257" s="232"/>
      <c r="L4257" s="229"/>
      <c r="M4257" s="229"/>
      <c r="N4257" s="229"/>
      <c r="O4257" s="229"/>
      <c r="P4257" s="229"/>
      <c r="Q4257" s="232"/>
      <c r="R4257" s="232"/>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29"/>
      <c r="I4258" s="231"/>
      <c r="J4258" s="229"/>
      <c r="K4258" s="232"/>
      <c r="L4258" s="229"/>
      <c r="M4258" s="229"/>
      <c r="N4258" s="229"/>
      <c r="O4258" s="229"/>
      <c r="P4258" s="229"/>
      <c r="Q4258" s="232"/>
      <c r="R4258" s="232"/>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29"/>
      <c r="I4259" s="231"/>
      <c r="J4259" s="229"/>
      <c r="K4259" s="232"/>
      <c r="L4259" s="229"/>
      <c r="M4259" s="229"/>
      <c r="N4259" s="229"/>
      <c r="O4259" s="229"/>
      <c r="P4259" s="229"/>
      <c r="Q4259" s="232"/>
      <c r="R4259" s="232"/>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29"/>
      <c r="I4260" s="231"/>
      <c r="J4260" s="229"/>
      <c r="K4260" s="232"/>
      <c r="L4260" s="229"/>
      <c r="M4260" s="229"/>
      <c r="N4260" s="229"/>
      <c r="O4260" s="229"/>
      <c r="P4260" s="229"/>
      <c r="Q4260" s="232"/>
      <c r="R4260" s="232"/>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29"/>
      <c r="I4261" s="231"/>
      <c r="J4261" s="229"/>
      <c r="K4261" s="232"/>
      <c r="L4261" s="229"/>
      <c r="M4261" s="229"/>
      <c r="N4261" s="229"/>
      <c r="O4261" s="229"/>
      <c r="P4261" s="229"/>
      <c r="Q4261" s="232"/>
      <c r="R4261" s="232"/>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29"/>
      <c r="I4262" s="231"/>
      <c r="J4262" s="229"/>
      <c r="K4262" s="232"/>
      <c r="L4262" s="229"/>
      <c r="M4262" s="229"/>
      <c r="N4262" s="229"/>
      <c r="O4262" s="229"/>
      <c r="P4262" s="229"/>
      <c r="Q4262" s="232"/>
      <c r="R4262" s="232"/>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29"/>
      <c r="I4263" s="231"/>
      <c r="J4263" s="229"/>
      <c r="K4263" s="232"/>
      <c r="L4263" s="229"/>
      <c r="M4263" s="229"/>
      <c r="N4263" s="229"/>
      <c r="O4263" s="229"/>
      <c r="P4263" s="229"/>
      <c r="Q4263" s="232"/>
      <c r="R4263" s="232"/>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29"/>
      <c r="I4264" s="231"/>
      <c r="J4264" s="229"/>
      <c r="K4264" s="232"/>
      <c r="L4264" s="229"/>
      <c r="M4264" s="229"/>
      <c r="N4264" s="229"/>
      <c r="O4264" s="229"/>
      <c r="P4264" s="229"/>
      <c r="Q4264" s="232"/>
      <c r="R4264" s="232"/>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29"/>
      <c r="I4265" s="231"/>
      <c r="J4265" s="229"/>
      <c r="K4265" s="232"/>
      <c r="L4265" s="229"/>
      <c r="M4265" s="229"/>
      <c r="N4265" s="229"/>
      <c r="O4265" s="229"/>
      <c r="P4265" s="229"/>
      <c r="Q4265" s="232"/>
      <c r="R4265" s="232"/>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29"/>
      <c r="I4266" s="231"/>
      <c r="J4266" s="229"/>
      <c r="K4266" s="232"/>
      <c r="L4266" s="229"/>
      <c r="M4266" s="229"/>
      <c r="N4266" s="229"/>
      <c r="O4266" s="229"/>
      <c r="P4266" s="229"/>
      <c r="Q4266" s="232"/>
      <c r="R4266" s="232"/>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29"/>
      <c r="I4267" s="231"/>
      <c r="J4267" s="229"/>
      <c r="K4267" s="232"/>
      <c r="L4267" s="229"/>
      <c r="M4267" s="229"/>
      <c r="N4267" s="229"/>
      <c r="O4267" s="229"/>
      <c r="P4267" s="229"/>
      <c r="Q4267" s="232"/>
      <c r="R4267" s="232"/>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29"/>
      <c r="I4268" s="231"/>
      <c r="J4268" s="229"/>
      <c r="K4268" s="232"/>
      <c r="L4268" s="229"/>
      <c r="M4268" s="229"/>
      <c r="N4268" s="229"/>
      <c r="O4268" s="229"/>
      <c r="P4268" s="229"/>
      <c r="Q4268" s="232"/>
      <c r="R4268" s="232"/>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29"/>
      <c r="I4269" s="231"/>
      <c r="J4269" s="229"/>
      <c r="K4269" s="232"/>
      <c r="L4269" s="229"/>
      <c r="M4269" s="229"/>
      <c r="N4269" s="229"/>
      <c r="O4269" s="229"/>
      <c r="P4269" s="229"/>
      <c r="Q4269" s="232"/>
      <c r="R4269" s="232"/>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29"/>
      <c r="I4270" s="231"/>
      <c r="J4270" s="229"/>
      <c r="K4270" s="232"/>
      <c r="L4270" s="229"/>
      <c r="M4270" s="229"/>
      <c r="N4270" s="229"/>
      <c r="O4270" s="229"/>
      <c r="P4270" s="229"/>
      <c r="Q4270" s="232"/>
      <c r="R4270" s="232"/>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29"/>
      <c r="I4271" s="231"/>
      <c r="J4271" s="229"/>
      <c r="K4271" s="232"/>
      <c r="L4271" s="229"/>
      <c r="M4271" s="229"/>
      <c r="N4271" s="229"/>
      <c r="O4271" s="229"/>
      <c r="P4271" s="229"/>
      <c r="Q4271" s="232"/>
      <c r="R4271" s="232"/>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29"/>
      <c r="I4272" s="231"/>
      <c r="J4272" s="229"/>
      <c r="K4272" s="232"/>
      <c r="L4272" s="229"/>
      <c r="M4272" s="229"/>
      <c r="N4272" s="229"/>
      <c r="O4272" s="229"/>
      <c r="P4272" s="229"/>
      <c r="Q4272" s="232"/>
      <c r="R4272" s="232"/>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29"/>
      <c r="I4273" s="231"/>
      <c r="J4273" s="229"/>
      <c r="K4273" s="232"/>
      <c r="L4273" s="229"/>
      <c r="M4273" s="229"/>
      <c r="N4273" s="229"/>
      <c r="O4273" s="229"/>
      <c r="P4273" s="229"/>
      <c r="Q4273" s="232"/>
      <c r="R4273" s="232"/>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29"/>
      <c r="I4274" s="231"/>
      <c r="J4274" s="229"/>
      <c r="K4274" s="232"/>
      <c r="L4274" s="229"/>
      <c r="M4274" s="229"/>
      <c r="N4274" s="229"/>
      <c r="O4274" s="229"/>
      <c r="P4274" s="229"/>
      <c r="Q4274" s="232"/>
      <c r="R4274" s="232"/>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29"/>
      <c r="I4275" s="231"/>
      <c r="J4275" s="229"/>
      <c r="K4275" s="232"/>
      <c r="L4275" s="229"/>
      <c r="M4275" s="229"/>
      <c r="N4275" s="229"/>
      <c r="O4275" s="229"/>
      <c r="P4275" s="229"/>
      <c r="Q4275" s="232"/>
      <c r="R4275" s="232"/>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29"/>
      <c r="I4276" s="231"/>
      <c r="J4276" s="229"/>
      <c r="K4276" s="232"/>
      <c r="L4276" s="229"/>
      <c r="M4276" s="229"/>
      <c r="N4276" s="229"/>
      <c r="O4276" s="229"/>
      <c r="P4276" s="229"/>
      <c r="Q4276" s="232"/>
      <c r="R4276" s="232"/>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29"/>
      <c r="I4277" s="231"/>
      <c r="J4277" s="229"/>
      <c r="K4277" s="232"/>
      <c r="L4277" s="229"/>
      <c r="M4277" s="229"/>
      <c r="N4277" s="229"/>
      <c r="O4277" s="229"/>
      <c r="P4277" s="229"/>
      <c r="Q4277" s="232"/>
      <c r="R4277" s="232"/>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29"/>
      <c r="I4278" s="231"/>
      <c r="J4278" s="229"/>
      <c r="K4278" s="232"/>
      <c r="L4278" s="229"/>
      <c r="M4278" s="229"/>
      <c r="N4278" s="229"/>
      <c r="O4278" s="229"/>
      <c r="P4278" s="229"/>
      <c r="Q4278" s="232"/>
      <c r="R4278" s="232"/>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29"/>
      <c r="I4279" s="231"/>
      <c r="J4279" s="229"/>
      <c r="K4279" s="232"/>
      <c r="L4279" s="229"/>
      <c r="M4279" s="229"/>
      <c r="N4279" s="229"/>
      <c r="O4279" s="229"/>
      <c r="P4279" s="229"/>
      <c r="Q4279" s="232"/>
      <c r="R4279" s="232"/>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29"/>
      <c r="I4280" s="231"/>
      <c r="J4280" s="229"/>
      <c r="K4280" s="232"/>
      <c r="L4280" s="229"/>
      <c r="M4280" s="229"/>
      <c r="N4280" s="229"/>
      <c r="O4280" s="229"/>
      <c r="P4280" s="229"/>
      <c r="Q4280" s="232"/>
      <c r="R4280" s="232"/>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29"/>
      <c r="I4281" s="231"/>
      <c r="J4281" s="229"/>
      <c r="K4281" s="232"/>
      <c r="L4281" s="229"/>
      <c r="M4281" s="229"/>
      <c r="N4281" s="229"/>
      <c r="O4281" s="229"/>
      <c r="P4281" s="229"/>
      <c r="Q4281" s="232"/>
      <c r="R4281" s="232"/>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29"/>
      <c r="I4282" s="231"/>
      <c r="J4282" s="229"/>
      <c r="K4282" s="232"/>
      <c r="L4282" s="229"/>
      <c r="M4282" s="229"/>
      <c r="N4282" s="229"/>
      <c r="O4282" s="229"/>
      <c r="P4282" s="229"/>
      <c r="Q4282" s="232"/>
      <c r="R4282" s="232"/>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29"/>
      <c r="I4283" s="231"/>
      <c r="J4283" s="229"/>
      <c r="K4283" s="232"/>
      <c r="L4283" s="229"/>
      <c r="M4283" s="229"/>
      <c r="N4283" s="229"/>
      <c r="O4283" s="229"/>
      <c r="P4283" s="229"/>
      <c r="Q4283" s="232"/>
      <c r="R4283" s="232"/>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29"/>
      <c r="I4284" s="231"/>
      <c r="J4284" s="229"/>
      <c r="K4284" s="232"/>
      <c r="L4284" s="229"/>
      <c r="M4284" s="229"/>
      <c r="N4284" s="229"/>
      <c r="O4284" s="229"/>
      <c r="P4284" s="229"/>
      <c r="Q4284" s="232"/>
      <c r="R4284" s="232"/>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29"/>
      <c r="I4285" s="231"/>
      <c r="J4285" s="229"/>
      <c r="K4285" s="232"/>
      <c r="L4285" s="229"/>
      <c r="M4285" s="229"/>
      <c r="N4285" s="229"/>
      <c r="O4285" s="229"/>
      <c r="P4285" s="229"/>
      <c r="Q4285" s="232"/>
      <c r="R4285" s="232"/>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29"/>
      <c r="I4286" s="231"/>
      <c r="J4286" s="229"/>
      <c r="K4286" s="232"/>
      <c r="L4286" s="229"/>
      <c r="M4286" s="229"/>
      <c r="N4286" s="229"/>
      <c r="O4286" s="229"/>
      <c r="P4286" s="229"/>
      <c r="Q4286" s="232"/>
      <c r="R4286" s="232"/>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29"/>
      <c r="I4287" s="231"/>
      <c r="J4287" s="229"/>
      <c r="K4287" s="232"/>
      <c r="L4287" s="229"/>
      <c r="M4287" s="229"/>
      <c r="N4287" s="229"/>
      <c r="O4287" s="229"/>
      <c r="P4287" s="229"/>
      <c r="Q4287" s="232"/>
      <c r="R4287" s="232"/>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29"/>
      <c r="I4288" s="231"/>
      <c r="J4288" s="229"/>
      <c r="K4288" s="232"/>
      <c r="L4288" s="229"/>
      <c r="M4288" s="229"/>
      <c r="N4288" s="229"/>
      <c r="O4288" s="229"/>
      <c r="P4288" s="229"/>
      <c r="Q4288" s="232"/>
      <c r="R4288" s="232"/>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29"/>
      <c r="I4289" s="231"/>
      <c r="J4289" s="229"/>
      <c r="K4289" s="232"/>
      <c r="L4289" s="229"/>
      <c r="M4289" s="229"/>
      <c r="N4289" s="229"/>
      <c r="O4289" s="229"/>
      <c r="P4289" s="229"/>
      <c r="Q4289" s="232"/>
      <c r="R4289" s="232"/>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29"/>
      <c r="I4290" s="231"/>
      <c r="J4290" s="229"/>
      <c r="K4290" s="232"/>
      <c r="L4290" s="229"/>
      <c r="M4290" s="229"/>
      <c r="N4290" s="229"/>
      <c r="O4290" s="229"/>
      <c r="P4290" s="229"/>
      <c r="Q4290" s="232"/>
      <c r="R4290" s="232"/>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29"/>
      <c r="I4291" s="231"/>
      <c r="J4291" s="229"/>
      <c r="K4291" s="232"/>
      <c r="L4291" s="229"/>
      <c r="M4291" s="229"/>
      <c r="N4291" s="229"/>
      <c r="O4291" s="229"/>
      <c r="P4291" s="229"/>
      <c r="Q4291" s="232"/>
      <c r="R4291" s="232"/>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29"/>
      <c r="I4292" s="231"/>
      <c r="J4292" s="229"/>
      <c r="K4292" s="232"/>
      <c r="L4292" s="229"/>
      <c r="M4292" s="229"/>
      <c r="N4292" s="229"/>
      <c r="O4292" s="229"/>
      <c r="P4292" s="229"/>
      <c r="Q4292" s="232"/>
      <c r="R4292" s="232"/>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29"/>
      <c r="I4293" s="231"/>
      <c r="J4293" s="229"/>
      <c r="K4293" s="232"/>
      <c r="L4293" s="229"/>
      <c r="M4293" s="229"/>
      <c r="N4293" s="229"/>
      <c r="O4293" s="229"/>
      <c r="P4293" s="229"/>
      <c r="Q4293" s="232"/>
      <c r="R4293" s="232"/>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29"/>
      <c r="I4294" s="231"/>
      <c r="J4294" s="229"/>
      <c r="K4294" s="232"/>
      <c r="L4294" s="229"/>
      <c r="M4294" s="229"/>
      <c r="N4294" s="229"/>
      <c r="O4294" s="229"/>
      <c r="P4294" s="229"/>
      <c r="Q4294" s="232"/>
      <c r="R4294" s="232"/>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29"/>
      <c r="I4295" s="231"/>
      <c r="J4295" s="229"/>
      <c r="K4295" s="232"/>
      <c r="L4295" s="229"/>
      <c r="M4295" s="229"/>
      <c r="N4295" s="229"/>
      <c r="O4295" s="229"/>
      <c r="P4295" s="229"/>
      <c r="Q4295" s="232"/>
      <c r="R4295" s="232"/>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29"/>
      <c r="I4296" s="231"/>
      <c r="J4296" s="229"/>
      <c r="K4296" s="232"/>
      <c r="L4296" s="229"/>
      <c r="M4296" s="229"/>
      <c r="N4296" s="229"/>
      <c r="O4296" s="229"/>
      <c r="P4296" s="229"/>
      <c r="Q4296" s="232"/>
      <c r="R4296" s="232"/>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29"/>
      <c r="I4297" s="231"/>
      <c r="J4297" s="229"/>
      <c r="K4297" s="232"/>
      <c r="L4297" s="229"/>
      <c r="M4297" s="229"/>
      <c r="N4297" s="229"/>
      <c r="O4297" s="229"/>
      <c r="P4297" s="229"/>
      <c r="Q4297" s="232"/>
      <c r="R4297" s="232"/>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29"/>
      <c r="I4298" s="231"/>
      <c r="J4298" s="229"/>
      <c r="K4298" s="232"/>
      <c r="L4298" s="229"/>
      <c r="M4298" s="229"/>
      <c r="N4298" s="229"/>
      <c r="O4298" s="229"/>
      <c r="P4298" s="229"/>
      <c r="Q4298" s="232"/>
      <c r="R4298" s="232"/>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29"/>
      <c r="I4299" s="231"/>
      <c r="J4299" s="229"/>
      <c r="K4299" s="232"/>
      <c r="L4299" s="229"/>
      <c r="M4299" s="229"/>
      <c r="N4299" s="229"/>
      <c r="O4299" s="229"/>
      <c r="P4299" s="229"/>
      <c r="Q4299" s="232"/>
      <c r="R4299" s="232"/>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29"/>
      <c r="I4300" s="231"/>
      <c r="J4300" s="229"/>
      <c r="K4300" s="232"/>
      <c r="L4300" s="229"/>
      <c r="M4300" s="229"/>
      <c r="N4300" s="229"/>
      <c r="O4300" s="229"/>
      <c r="P4300" s="229"/>
      <c r="Q4300" s="232"/>
      <c r="R4300" s="232"/>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29"/>
      <c r="I4301" s="231"/>
      <c r="J4301" s="229"/>
      <c r="K4301" s="232"/>
      <c r="L4301" s="229"/>
      <c r="M4301" s="229"/>
      <c r="N4301" s="229"/>
      <c r="O4301" s="229"/>
      <c r="P4301" s="229"/>
      <c r="Q4301" s="232"/>
      <c r="R4301" s="232"/>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29"/>
      <c r="I4302" s="231"/>
      <c r="J4302" s="229"/>
      <c r="K4302" s="232"/>
      <c r="L4302" s="229"/>
      <c r="M4302" s="229"/>
      <c r="N4302" s="229"/>
      <c r="O4302" s="229"/>
      <c r="P4302" s="229"/>
      <c r="Q4302" s="232"/>
      <c r="R4302" s="232"/>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29"/>
      <c r="I4303" s="231"/>
      <c r="J4303" s="229"/>
      <c r="K4303" s="232"/>
      <c r="L4303" s="229"/>
      <c r="M4303" s="229"/>
      <c r="N4303" s="229"/>
      <c r="O4303" s="229"/>
      <c r="P4303" s="229"/>
      <c r="Q4303" s="232"/>
      <c r="R4303" s="232"/>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29"/>
      <c r="I4304" s="231"/>
      <c r="J4304" s="229"/>
      <c r="K4304" s="232"/>
      <c r="L4304" s="229"/>
      <c r="M4304" s="229"/>
      <c r="N4304" s="229"/>
      <c r="O4304" s="229"/>
      <c r="P4304" s="229"/>
      <c r="Q4304" s="232"/>
      <c r="R4304" s="232"/>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29"/>
      <c r="I4305" s="231"/>
      <c r="J4305" s="229"/>
      <c r="K4305" s="232"/>
      <c r="L4305" s="229"/>
      <c r="M4305" s="229"/>
      <c r="N4305" s="229"/>
      <c r="O4305" s="229"/>
      <c r="P4305" s="229"/>
      <c r="Q4305" s="232"/>
      <c r="R4305" s="232"/>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29"/>
      <c r="I4306" s="231"/>
      <c r="J4306" s="229"/>
      <c r="K4306" s="232"/>
      <c r="L4306" s="229"/>
      <c r="M4306" s="229"/>
      <c r="N4306" s="229"/>
      <c r="O4306" s="229"/>
      <c r="P4306" s="229"/>
      <c r="Q4306" s="232"/>
      <c r="R4306" s="232"/>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29"/>
      <c r="I4307" s="231"/>
      <c r="J4307" s="229"/>
      <c r="K4307" s="232"/>
      <c r="L4307" s="229"/>
      <c r="M4307" s="229"/>
      <c r="N4307" s="229"/>
      <c r="O4307" s="229"/>
      <c r="P4307" s="229"/>
      <c r="Q4307" s="232"/>
      <c r="R4307" s="232"/>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29"/>
      <c r="I4308" s="231"/>
      <c r="J4308" s="229"/>
      <c r="K4308" s="232"/>
      <c r="L4308" s="229"/>
      <c r="M4308" s="229"/>
      <c r="N4308" s="229"/>
      <c r="O4308" s="229"/>
      <c r="P4308" s="229"/>
      <c r="Q4308" s="232"/>
      <c r="R4308" s="232"/>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29"/>
      <c r="I4309" s="231"/>
      <c r="J4309" s="229"/>
      <c r="K4309" s="232"/>
      <c r="L4309" s="229"/>
      <c r="M4309" s="229"/>
      <c r="N4309" s="229"/>
      <c r="O4309" s="229"/>
      <c r="P4309" s="229"/>
      <c r="Q4309" s="232"/>
      <c r="R4309" s="232"/>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29"/>
      <c r="I4310" s="231"/>
      <c r="J4310" s="229"/>
      <c r="K4310" s="232"/>
      <c r="L4310" s="229"/>
      <c r="M4310" s="229"/>
      <c r="N4310" s="229"/>
      <c r="O4310" s="229"/>
      <c r="P4310" s="229"/>
      <c r="Q4310" s="232"/>
      <c r="R4310" s="232"/>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29"/>
      <c r="I4311" s="231"/>
      <c r="J4311" s="229"/>
      <c r="K4311" s="232"/>
      <c r="L4311" s="229"/>
      <c r="M4311" s="229"/>
      <c r="N4311" s="229"/>
      <c r="O4311" s="229"/>
      <c r="P4311" s="229"/>
      <c r="Q4311" s="232"/>
      <c r="R4311" s="232"/>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29"/>
      <c r="I4312" s="231"/>
      <c r="J4312" s="229"/>
      <c r="K4312" s="232"/>
      <c r="L4312" s="229"/>
      <c r="M4312" s="229"/>
      <c r="N4312" s="229"/>
      <c r="O4312" s="229"/>
      <c r="P4312" s="229"/>
      <c r="Q4312" s="232"/>
      <c r="R4312" s="232"/>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29"/>
      <c r="I4313" s="231"/>
      <c r="J4313" s="229"/>
      <c r="K4313" s="232"/>
      <c r="L4313" s="229"/>
      <c r="M4313" s="229"/>
      <c r="N4313" s="229"/>
      <c r="O4313" s="229"/>
      <c r="P4313" s="229"/>
      <c r="Q4313" s="232"/>
      <c r="R4313" s="232"/>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29"/>
      <c r="I4314" s="231"/>
      <c r="J4314" s="229"/>
      <c r="K4314" s="232"/>
      <c r="L4314" s="229"/>
      <c r="M4314" s="229"/>
      <c r="N4314" s="229"/>
      <c r="O4314" s="229"/>
      <c r="P4314" s="229"/>
      <c r="Q4314" s="232"/>
      <c r="R4314" s="232"/>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29"/>
      <c r="I4315" s="231"/>
      <c r="J4315" s="229"/>
      <c r="K4315" s="232"/>
      <c r="L4315" s="229"/>
      <c r="M4315" s="229"/>
      <c r="N4315" s="229"/>
      <c r="O4315" s="229"/>
      <c r="P4315" s="229"/>
      <c r="Q4315" s="232"/>
      <c r="R4315" s="232"/>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29"/>
      <c r="I4316" s="231"/>
      <c r="J4316" s="229"/>
      <c r="K4316" s="232"/>
      <c r="L4316" s="229"/>
      <c r="M4316" s="229"/>
      <c r="N4316" s="229"/>
      <c r="O4316" s="229"/>
      <c r="P4316" s="229"/>
      <c r="Q4316" s="232"/>
      <c r="R4316" s="232"/>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29"/>
      <c r="I4317" s="231"/>
      <c r="J4317" s="229"/>
      <c r="K4317" s="232"/>
      <c r="L4317" s="229"/>
      <c r="M4317" s="229"/>
      <c r="N4317" s="229"/>
      <c r="O4317" s="229"/>
      <c r="P4317" s="229"/>
      <c r="Q4317" s="232"/>
      <c r="R4317" s="232"/>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29"/>
      <c r="I4318" s="231"/>
      <c r="J4318" s="229"/>
      <c r="K4318" s="232"/>
      <c r="L4318" s="229"/>
      <c r="M4318" s="229"/>
      <c r="N4318" s="229"/>
      <c r="O4318" s="229"/>
      <c r="P4318" s="229"/>
      <c r="Q4318" s="232"/>
      <c r="R4318" s="232"/>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29"/>
      <c r="I4319" s="231"/>
      <c r="J4319" s="229"/>
      <c r="K4319" s="232"/>
      <c r="L4319" s="229"/>
      <c r="M4319" s="229"/>
      <c r="N4319" s="229"/>
      <c r="O4319" s="229"/>
      <c r="P4319" s="229"/>
      <c r="Q4319" s="232"/>
      <c r="R4319" s="232"/>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29"/>
      <c r="I4320" s="231"/>
      <c r="J4320" s="229"/>
      <c r="K4320" s="232"/>
      <c r="L4320" s="229"/>
      <c r="M4320" s="229"/>
      <c r="N4320" s="229"/>
      <c r="O4320" s="229"/>
      <c r="P4320" s="229"/>
      <c r="Q4320" s="232"/>
      <c r="R4320" s="232"/>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29"/>
      <c r="I4321" s="231"/>
      <c r="J4321" s="229"/>
      <c r="K4321" s="232"/>
      <c r="L4321" s="229"/>
      <c r="M4321" s="229"/>
      <c r="N4321" s="229"/>
      <c r="O4321" s="229"/>
      <c r="P4321" s="229"/>
      <c r="Q4321" s="232"/>
      <c r="R4321" s="232"/>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29"/>
      <c r="I4322" s="231"/>
      <c r="J4322" s="229"/>
      <c r="K4322" s="232"/>
      <c r="L4322" s="229"/>
      <c r="M4322" s="229"/>
      <c r="N4322" s="229"/>
      <c r="O4322" s="229"/>
      <c r="P4322" s="229"/>
      <c r="Q4322" s="232"/>
      <c r="R4322" s="232"/>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29"/>
      <c r="I4323" s="231"/>
      <c r="J4323" s="229"/>
      <c r="K4323" s="232"/>
      <c r="L4323" s="229"/>
      <c r="M4323" s="229"/>
      <c r="N4323" s="229"/>
      <c r="O4323" s="229"/>
      <c r="P4323" s="229"/>
      <c r="Q4323" s="232"/>
      <c r="R4323" s="232"/>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29"/>
      <c r="I4324" s="231"/>
      <c r="J4324" s="229"/>
      <c r="K4324" s="232"/>
      <c r="L4324" s="229"/>
      <c r="M4324" s="229"/>
      <c r="N4324" s="229"/>
      <c r="O4324" s="229"/>
      <c r="P4324" s="229"/>
      <c r="Q4324" s="232"/>
      <c r="R4324" s="232"/>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29"/>
      <c r="I4325" s="231"/>
      <c r="J4325" s="229"/>
      <c r="K4325" s="232"/>
      <c r="L4325" s="229"/>
      <c r="M4325" s="229"/>
      <c r="N4325" s="229"/>
      <c r="O4325" s="229"/>
      <c r="P4325" s="229"/>
      <c r="Q4325" s="232"/>
      <c r="R4325" s="232"/>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29"/>
      <c r="I4326" s="231"/>
      <c r="J4326" s="229"/>
      <c r="K4326" s="232"/>
      <c r="L4326" s="229"/>
      <c r="M4326" s="229"/>
      <c r="N4326" s="229"/>
      <c r="O4326" s="229"/>
      <c r="P4326" s="229"/>
      <c r="Q4326" s="232"/>
      <c r="R4326" s="232"/>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29"/>
      <c r="I4327" s="231"/>
      <c r="J4327" s="229"/>
      <c r="K4327" s="232"/>
      <c r="L4327" s="229"/>
      <c r="M4327" s="229"/>
      <c r="N4327" s="229"/>
      <c r="O4327" s="229"/>
      <c r="P4327" s="229"/>
      <c r="Q4327" s="232"/>
      <c r="R4327" s="232"/>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29"/>
      <c r="I4328" s="231"/>
      <c r="J4328" s="229"/>
      <c r="K4328" s="232"/>
      <c r="L4328" s="229"/>
      <c r="M4328" s="229"/>
      <c r="N4328" s="229"/>
      <c r="O4328" s="229"/>
      <c r="P4328" s="229"/>
      <c r="Q4328" s="232"/>
      <c r="R4328" s="232"/>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29"/>
      <c r="I4329" s="231"/>
      <c r="J4329" s="229"/>
      <c r="K4329" s="232"/>
      <c r="L4329" s="229"/>
      <c r="M4329" s="229"/>
      <c r="N4329" s="229"/>
      <c r="O4329" s="229"/>
      <c r="P4329" s="229"/>
      <c r="Q4329" s="232"/>
      <c r="R4329" s="232"/>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29"/>
      <c r="I4330" s="231"/>
      <c r="J4330" s="229"/>
      <c r="K4330" s="232"/>
      <c r="L4330" s="229"/>
      <c r="M4330" s="229"/>
      <c r="N4330" s="229"/>
      <c r="O4330" s="229"/>
      <c r="P4330" s="229"/>
      <c r="Q4330" s="232"/>
      <c r="R4330" s="232"/>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29"/>
      <c r="I4331" s="231"/>
      <c r="J4331" s="229"/>
      <c r="K4331" s="232"/>
      <c r="L4331" s="229"/>
      <c r="M4331" s="229"/>
      <c r="N4331" s="229"/>
      <c r="O4331" s="229"/>
      <c r="P4331" s="229"/>
      <c r="Q4331" s="232"/>
      <c r="R4331" s="232"/>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29"/>
      <c r="I4332" s="231"/>
      <c r="J4332" s="229"/>
      <c r="K4332" s="232"/>
      <c r="L4332" s="229"/>
      <c r="M4332" s="229"/>
      <c r="N4332" s="229"/>
      <c r="O4332" s="229"/>
      <c r="P4332" s="229"/>
      <c r="Q4332" s="232"/>
      <c r="R4332" s="232"/>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29"/>
      <c r="I4333" s="231"/>
      <c r="J4333" s="229"/>
      <c r="K4333" s="232"/>
      <c r="L4333" s="229"/>
      <c r="M4333" s="229"/>
      <c r="N4333" s="229"/>
      <c r="O4333" s="229"/>
      <c r="P4333" s="229"/>
      <c r="Q4333" s="232"/>
      <c r="R4333" s="232"/>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29"/>
      <c r="I4334" s="231"/>
      <c r="J4334" s="229"/>
      <c r="K4334" s="232"/>
      <c r="L4334" s="229"/>
      <c r="M4334" s="229"/>
      <c r="N4334" s="229"/>
      <c r="O4334" s="229"/>
      <c r="P4334" s="229"/>
      <c r="Q4334" s="232"/>
      <c r="R4334" s="232"/>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29"/>
      <c r="I4335" s="231"/>
      <c r="J4335" s="229"/>
      <c r="K4335" s="232"/>
      <c r="L4335" s="229"/>
      <c r="M4335" s="229"/>
      <c r="N4335" s="229"/>
      <c r="O4335" s="229"/>
      <c r="P4335" s="229"/>
      <c r="Q4335" s="232"/>
      <c r="R4335" s="232"/>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29"/>
      <c r="I4336" s="231"/>
      <c r="J4336" s="229"/>
      <c r="K4336" s="232"/>
      <c r="L4336" s="229"/>
      <c r="M4336" s="229"/>
      <c r="N4336" s="229"/>
      <c r="O4336" s="229"/>
      <c r="P4336" s="229"/>
      <c r="Q4336" s="232"/>
      <c r="R4336" s="232"/>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29"/>
      <c r="I4337" s="231"/>
      <c r="J4337" s="229"/>
      <c r="K4337" s="232"/>
      <c r="L4337" s="229"/>
      <c r="M4337" s="229"/>
      <c r="N4337" s="229"/>
      <c r="O4337" s="229"/>
      <c r="P4337" s="229"/>
      <c r="Q4337" s="232"/>
      <c r="R4337" s="232"/>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29"/>
      <c r="I4338" s="231"/>
      <c r="J4338" s="229"/>
      <c r="K4338" s="232"/>
      <c r="L4338" s="229"/>
      <c r="M4338" s="229"/>
      <c r="N4338" s="229"/>
      <c r="O4338" s="229"/>
      <c r="P4338" s="229"/>
      <c r="Q4338" s="232"/>
      <c r="R4338" s="232"/>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29"/>
      <c r="I4339" s="231"/>
      <c r="J4339" s="229"/>
      <c r="K4339" s="232"/>
      <c r="L4339" s="229"/>
      <c r="M4339" s="229"/>
      <c r="N4339" s="229"/>
      <c r="O4339" s="229"/>
      <c r="P4339" s="229"/>
      <c r="Q4339" s="232"/>
      <c r="R4339" s="232"/>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29"/>
      <c r="I4340" s="231"/>
      <c r="J4340" s="229"/>
      <c r="K4340" s="232"/>
      <c r="L4340" s="229"/>
      <c r="M4340" s="229"/>
      <c r="N4340" s="229"/>
      <c r="O4340" s="229"/>
      <c r="P4340" s="229"/>
      <c r="Q4340" s="232"/>
      <c r="R4340" s="232"/>
      <c r="S4340" s="229"/>
      <c r="T4340" s="229"/>
      <c r="U4340" s="229"/>
      <c r="V4340" s="229"/>
      <c r="W4340" s="229"/>
      <c r="X4340" s="229"/>
      <c r="Y4340" s="229"/>
      <c r="Z4340" s="229"/>
      <c r="AA4340" s="229"/>
      <c r="AB4340" s="229"/>
      <c r="AC4340" s="229"/>
      <c r="AD4340" s="229"/>
      <c r="AE4340" s="229"/>
      <c r="AF4340" s="229"/>
      <c r="AG4340" s="229"/>
      <c r="AH4340" s="229"/>
      <c r="AI4340" s="229"/>
      <c r="AJ4340" s="229"/>
      <c r="AK4340" s="229"/>
      <c r="AL4340" s="229"/>
      <c r="AM4340" s="229"/>
      <c r="AN4340" s="229"/>
      <c r="AO4340" s="229"/>
      <c r="AP4340" s="229"/>
      <c r="AQ4340" s="229"/>
      <c r="AR4340" s="229"/>
      <c r="AS4340" s="229"/>
      <c r="AT4340" s="229"/>
      <c r="AU4340" s="229"/>
      <c r="AV4340" s="229"/>
      <c r="AW4340" s="229"/>
      <c r="AX4340" s="229"/>
      <c r="AY4340" s="229"/>
      <c r="AZ4340" s="229"/>
      <c r="BA4340" s="229"/>
      <c r="BB4340" s="229"/>
      <c r="BC4340" s="229"/>
      <c r="BD4340" s="229"/>
      <c r="BE4340" s="229"/>
      <c r="BF4340" s="229"/>
      <c r="BG4340" s="229"/>
      <c r="BH4340" s="229"/>
      <c r="BI4340" s="229"/>
    </row>
    <row r="4341" spans="3:61">
      <c r="C4341" s="229"/>
      <c r="D4341" s="230"/>
      <c r="E4341" s="229"/>
      <c r="F4341" s="229"/>
      <c r="G4341" s="229"/>
      <c r="H4341" s="229"/>
      <c r="I4341" s="231"/>
      <c r="J4341" s="229"/>
      <c r="K4341" s="232"/>
      <c r="L4341" s="229"/>
      <c r="M4341" s="229"/>
      <c r="N4341" s="229"/>
      <c r="O4341" s="229"/>
      <c r="P4341" s="229"/>
      <c r="Q4341" s="232"/>
      <c r="R4341" s="232"/>
      <c r="S4341" s="229"/>
      <c r="T4341" s="229"/>
      <c r="U4341" s="229"/>
      <c r="V4341" s="229"/>
      <c r="W4341" s="229"/>
      <c r="X4341" s="229"/>
      <c r="Y4341" s="229"/>
      <c r="Z4341" s="229"/>
      <c r="AA4341" s="229"/>
      <c r="AB4341" s="229"/>
      <c r="AC4341" s="229"/>
      <c r="AD4341" s="229"/>
      <c r="AE4341" s="229"/>
      <c r="AF4341" s="229"/>
      <c r="AG4341" s="229"/>
      <c r="AH4341" s="229"/>
      <c r="AI4341" s="229"/>
      <c r="AJ4341" s="229"/>
      <c r="AK4341" s="229"/>
      <c r="AL4341" s="229"/>
      <c r="AM4341" s="229"/>
      <c r="AN4341" s="229"/>
      <c r="AO4341" s="229"/>
      <c r="AP4341" s="229"/>
      <c r="AQ4341" s="229"/>
      <c r="AR4341" s="229"/>
      <c r="AS4341" s="229"/>
      <c r="AT4341" s="229"/>
      <c r="AU4341" s="229"/>
      <c r="AV4341" s="229"/>
      <c r="AW4341" s="229"/>
      <c r="AX4341" s="229"/>
      <c r="AY4341" s="229"/>
      <c r="AZ4341" s="229"/>
      <c r="BA4341" s="229"/>
      <c r="BB4341" s="229"/>
      <c r="BC4341" s="229"/>
      <c r="BD4341" s="229"/>
      <c r="BE4341" s="229"/>
      <c r="BF4341" s="229"/>
      <c r="BG4341" s="229"/>
      <c r="BH4341" s="229"/>
      <c r="BI4341" s="229"/>
    </row>
    <row r="4342" spans="3:61">
      <c r="C4342" s="229"/>
      <c r="D4342" s="230"/>
      <c r="E4342" s="229"/>
      <c r="F4342" s="229"/>
      <c r="G4342" s="229"/>
      <c r="H4342" s="229"/>
      <c r="I4342" s="231"/>
      <c r="J4342" s="229"/>
      <c r="K4342" s="232"/>
      <c r="L4342" s="229"/>
      <c r="M4342" s="229"/>
      <c r="N4342" s="229"/>
      <c r="O4342" s="229"/>
      <c r="P4342" s="229"/>
      <c r="Q4342" s="232"/>
      <c r="R4342" s="232"/>
      <c r="S4342" s="229"/>
      <c r="T4342" s="229"/>
      <c r="U4342" s="229"/>
      <c r="V4342" s="229"/>
      <c r="W4342" s="229"/>
      <c r="X4342" s="229"/>
      <c r="Y4342" s="229"/>
      <c r="Z4342" s="229"/>
      <c r="AA4342" s="229"/>
      <c r="AB4342" s="229"/>
      <c r="AC4342" s="229"/>
      <c r="AD4342" s="229"/>
      <c r="AE4342" s="229"/>
      <c r="AF4342" s="229"/>
      <c r="AG4342" s="229"/>
      <c r="AH4342" s="229"/>
      <c r="AI4342" s="229"/>
      <c r="AJ4342" s="229"/>
      <c r="AK4342" s="229"/>
      <c r="AL4342" s="229"/>
      <c r="AM4342" s="229"/>
      <c r="AN4342" s="229"/>
      <c r="AO4342" s="229"/>
      <c r="AP4342" s="229"/>
      <c r="AQ4342" s="229"/>
      <c r="AR4342" s="229"/>
      <c r="AS4342" s="229"/>
      <c r="AT4342" s="229"/>
      <c r="AU4342" s="229"/>
      <c r="AV4342" s="229"/>
      <c r="AW4342" s="229"/>
      <c r="AX4342" s="229"/>
      <c r="AY4342" s="229"/>
      <c r="AZ4342" s="229"/>
      <c r="BA4342" s="229"/>
      <c r="BB4342" s="229"/>
      <c r="BC4342" s="229"/>
      <c r="BD4342" s="229"/>
      <c r="BE4342" s="229"/>
      <c r="BF4342" s="229"/>
      <c r="BG4342" s="229"/>
      <c r="BH4342" s="229"/>
      <c r="BI4342" s="229"/>
    </row>
    <row r="4343" spans="3:61">
      <c r="C4343" s="229"/>
      <c r="D4343" s="230"/>
      <c r="E4343" s="229"/>
      <c r="F4343" s="229"/>
      <c r="G4343" s="229"/>
      <c r="H4343" s="229"/>
      <c r="I4343" s="231"/>
      <c r="J4343" s="229"/>
      <c r="K4343" s="232"/>
      <c r="L4343" s="229"/>
      <c r="M4343" s="229"/>
      <c r="N4343" s="229"/>
      <c r="O4343" s="229"/>
      <c r="P4343" s="229"/>
      <c r="Q4343" s="232"/>
      <c r="R4343" s="232"/>
      <c r="S4343" s="229"/>
      <c r="T4343" s="229"/>
      <c r="U4343" s="229"/>
      <c r="V4343" s="229"/>
      <c r="W4343" s="229"/>
      <c r="X4343" s="229"/>
      <c r="Y4343" s="229"/>
      <c r="Z4343" s="229"/>
      <c r="AA4343" s="229"/>
      <c r="AB4343" s="229"/>
      <c r="AC4343" s="229"/>
      <c r="AD4343" s="229"/>
      <c r="AE4343" s="229"/>
      <c r="AF4343" s="229"/>
      <c r="AG4343" s="229"/>
      <c r="AH4343" s="229"/>
      <c r="AI4343" s="229"/>
      <c r="AJ4343" s="229"/>
      <c r="AK4343" s="229"/>
      <c r="AL4343" s="229"/>
      <c r="AM4343" s="229"/>
      <c r="AN4343" s="229"/>
      <c r="AO4343" s="229"/>
      <c r="AP4343" s="229"/>
      <c r="AQ4343" s="229"/>
      <c r="AR4343" s="229"/>
      <c r="AS4343" s="229"/>
      <c r="AT4343" s="229"/>
      <c r="AU4343" s="229"/>
      <c r="AV4343" s="229"/>
      <c r="AW4343" s="229"/>
      <c r="AX4343" s="229"/>
      <c r="AY4343" s="229"/>
      <c r="AZ4343" s="229"/>
      <c r="BA4343" s="229"/>
      <c r="BB4343" s="229"/>
      <c r="BC4343" s="229"/>
      <c r="BD4343" s="229"/>
      <c r="BE4343" s="229"/>
      <c r="BF4343" s="229"/>
      <c r="BG4343" s="229"/>
      <c r="BH4343" s="229"/>
      <c r="BI4343" s="229"/>
    </row>
    <row r="4344" spans="3:61">
      <c r="C4344" s="229"/>
      <c r="D4344" s="230"/>
      <c r="E4344" s="229"/>
      <c r="F4344" s="229"/>
      <c r="G4344" s="229"/>
      <c r="H4344" s="229"/>
      <c r="I4344" s="231"/>
      <c r="J4344" s="229"/>
      <c r="K4344" s="232"/>
      <c r="L4344" s="229"/>
      <c r="M4344" s="229"/>
      <c r="N4344" s="229"/>
      <c r="O4344" s="229"/>
      <c r="P4344" s="229"/>
      <c r="Q4344" s="232"/>
      <c r="R4344" s="232"/>
      <c r="S4344" s="229"/>
      <c r="T4344" s="229"/>
      <c r="U4344" s="229"/>
      <c r="V4344" s="229"/>
      <c r="W4344" s="229"/>
      <c r="X4344" s="229"/>
      <c r="Y4344" s="229"/>
      <c r="Z4344" s="229"/>
      <c r="AA4344" s="229"/>
      <c r="AB4344" s="229"/>
      <c r="AC4344" s="229"/>
      <c r="AD4344" s="229"/>
      <c r="AE4344" s="229"/>
      <c r="AF4344" s="229"/>
      <c r="AG4344" s="229"/>
      <c r="AH4344" s="229"/>
      <c r="AI4344" s="229"/>
      <c r="AJ4344" s="229"/>
      <c r="AK4344" s="229"/>
      <c r="AL4344" s="229"/>
      <c r="AM4344" s="229"/>
      <c r="AN4344" s="229"/>
      <c r="AO4344" s="229"/>
      <c r="AP4344" s="229"/>
      <c r="AQ4344" s="229"/>
      <c r="AR4344" s="229"/>
      <c r="AS4344" s="229"/>
      <c r="AT4344" s="229"/>
      <c r="AU4344" s="229"/>
      <c r="AV4344" s="229"/>
      <c r="AW4344" s="229"/>
      <c r="AX4344" s="229"/>
      <c r="AY4344" s="229"/>
      <c r="AZ4344" s="229"/>
      <c r="BA4344" s="229"/>
      <c r="BB4344" s="229"/>
      <c r="BC4344" s="229"/>
      <c r="BD4344" s="229"/>
      <c r="BE4344" s="229"/>
      <c r="BF4344" s="229"/>
      <c r="BG4344" s="229"/>
      <c r="BH4344" s="229"/>
      <c r="BI4344" s="229"/>
    </row>
    <row r="4345" spans="3:61">
      <c r="C4345" s="229"/>
      <c r="D4345" s="230"/>
      <c r="E4345" s="229"/>
      <c r="F4345" s="229"/>
      <c r="G4345" s="229"/>
      <c r="H4345" s="229"/>
      <c r="I4345" s="231"/>
      <c r="J4345" s="229"/>
      <c r="K4345" s="232"/>
      <c r="L4345" s="229"/>
      <c r="M4345" s="229"/>
      <c r="N4345" s="229"/>
      <c r="O4345" s="229"/>
      <c r="P4345" s="229"/>
      <c r="Q4345" s="232"/>
      <c r="R4345" s="232"/>
      <c r="S4345" s="229"/>
      <c r="T4345" s="229"/>
      <c r="U4345" s="229"/>
      <c r="V4345" s="229"/>
      <c r="W4345" s="229"/>
      <c r="X4345" s="229"/>
      <c r="Y4345" s="229"/>
      <c r="Z4345" s="229"/>
      <c r="AA4345" s="229"/>
      <c r="AB4345" s="229"/>
      <c r="AC4345" s="229"/>
      <c r="AD4345" s="229"/>
      <c r="AE4345" s="229"/>
      <c r="AF4345" s="229"/>
      <c r="AG4345" s="229"/>
      <c r="AH4345" s="229"/>
      <c r="AI4345" s="229"/>
      <c r="AJ4345" s="229"/>
      <c r="AK4345" s="229"/>
      <c r="AL4345" s="229"/>
      <c r="AM4345" s="229"/>
      <c r="AN4345" s="229"/>
      <c r="AO4345" s="229"/>
      <c r="AP4345" s="229"/>
      <c r="AQ4345" s="229"/>
      <c r="AR4345" s="229"/>
      <c r="AS4345" s="229"/>
      <c r="AT4345" s="229"/>
      <c r="AU4345" s="229"/>
      <c r="AV4345" s="229"/>
      <c r="AW4345" s="229"/>
      <c r="AX4345" s="229"/>
      <c r="AY4345" s="229"/>
      <c r="AZ4345" s="229"/>
      <c r="BA4345" s="229"/>
      <c r="BB4345" s="229"/>
      <c r="BC4345" s="229"/>
      <c r="BD4345" s="229"/>
      <c r="BE4345" s="229"/>
      <c r="BF4345" s="229"/>
      <c r="BG4345" s="229"/>
      <c r="BH4345" s="229"/>
      <c r="BI4345" s="229"/>
    </row>
    <row r="4346" spans="3:61">
      <c r="C4346" s="229"/>
      <c r="D4346" s="230"/>
      <c r="E4346" s="229"/>
      <c r="F4346" s="229"/>
      <c r="G4346" s="229"/>
      <c r="H4346" s="229"/>
      <c r="I4346" s="231"/>
      <c r="J4346" s="229"/>
      <c r="K4346" s="232"/>
      <c r="L4346" s="229"/>
      <c r="M4346" s="229"/>
      <c r="N4346" s="229"/>
      <c r="O4346" s="229"/>
      <c r="P4346" s="229"/>
      <c r="Q4346" s="232"/>
      <c r="R4346" s="232"/>
      <c r="S4346" s="229"/>
      <c r="T4346" s="229"/>
      <c r="U4346" s="229"/>
      <c r="V4346" s="229"/>
      <c r="W4346" s="229"/>
      <c r="X4346" s="229"/>
      <c r="Y4346" s="229"/>
      <c r="Z4346" s="229"/>
      <c r="AA4346" s="229"/>
      <c r="AB4346" s="229"/>
      <c r="AC4346" s="229"/>
      <c r="AD4346" s="229"/>
      <c r="AE4346" s="229"/>
      <c r="AF4346" s="229"/>
      <c r="AG4346" s="229"/>
      <c r="AH4346" s="229"/>
      <c r="AI4346" s="229"/>
      <c r="AJ4346" s="229"/>
      <c r="AK4346" s="229"/>
      <c r="AL4346" s="229"/>
      <c r="AM4346" s="229"/>
      <c r="AN4346" s="229"/>
      <c r="AO4346" s="229"/>
      <c r="AP4346" s="229"/>
      <c r="AQ4346" s="229"/>
      <c r="AR4346" s="229"/>
      <c r="AS4346" s="229"/>
      <c r="AT4346" s="229"/>
      <c r="AU4346" s="229"/>
      <c r="AV4346" s="229"/>
      <c r="AW4346" s="229"/>
      <c r="AX4346" s="229"/>
      <c r="AY4346" s="229"/>
      <c r="AZ4346" s="229"/>
      <c r="BA4346" s="229"/>
      <c r="BB4346" s="229"/>
      <c r="BC4346" s="229"/>
      <c r="BD4346" s="229"/>
      <c r="BE4346" s="229"/>
      <c r="BF4346" s="229"/>
      <c r="BG4346" s="229"/>
      <c r="BH4346" s="229"/>
      <c r="BI4346" s="229"/>
    </row>
    <row r="4347" spans="3:61">
      <c r="C4347" s="229"/>
      <c r="D4347" s="230"/>
      <c r="E4347" s="229"/>
      <c r="F4347" s="229"/>
      <c r="G4347" s="229"/>
      <c r="H4347" s="229"/>
      <c r="I4347" s="231"/>
      <c r="J4347" s="229"/>
      <c r="K4347" s="232"/>
      <c r="L4347" s="229"/>
      <c r="M4347" s="229"/>
      <c r="N4347" s="229"/>
      <c r="O4347" s="229"/>
      <c r="P4347" s="229"/>
      <c r="Q4347" s="232"/>
      <c r="R4347" s="232"/>
      <c r="S4347" s="229"/>
      <c r="T4347" s="229"/>
      <c r="U4347" s="229"/>
      <c r="V4347" s="229"/>
      <c r="W4347" s="229"/>
      <c r="X4347" s="229"/>
      <c r="Y4347" s="229"/>
      <c r="Z4347" s="229"/>
      <c r="AA4347" s="229"/>
      <c r="AB4347" s="229"/>
      <c r="AC4347" s="229"/>
      <c r="AD4347" s="229"/>
      <c r="AE4347" s="229"/>
      <c r="AF4347" s="229"/>
      <c r="AG4347" s="229"/>
      <c r="AH4347" s="229"/>
      <c r="AI4347" s="229"/>
      <c r="AJ4347" s="229"/>
      <c r="AK4347" s="229"/>
      <c r="AL4347" s="229"/>
      <c r="AM4347" s="229"/>
      <c r="AN4347" s="229"/>
      <c r="AO4347" s="229"/>
      <c r="AP4347" s="229"/>
      <c r="AQ4347" s="229"/>
      <c r="AR4347" s="229"/>
      <c r="AS4347" s="229"/>
      <c r="AT4347" s="229"/>
      <c r="AU4347" s="229"/>
      <c r="AV4347" s="229"/>
      <c r="AW4347" s="229"/>
      <c r="AX4347" s="229"/>
      <c r="AY4347" s="229"/>
      <c r="AZ4347" s="229"/>
      <c r="BA4347" s="229"/>
      <c r="BB4347" s="229"/>
      <c r="BC4347" s="229"/>
      <c r="BD4347" s="229"/>
      <c r="BE4347" s="229"/>
      <c r="BF4347" s="229"/>
      <c r="BG4347" s="229"/>
      <c r="BH4347" s="229"/>
      <c r="BI4347" s="229"/>
    </row>
    <row r="4348" spans="3:61">
      <c r="C4348" s="229"/>
      <c r="D4348" s="230"/>
      <c r="E4348" s="229"/>
      <c r="F4348" s="229"/>
      <c r="G4348" s="229"/>
      <c r="H4348" s="229"/>
      <c r="I4348" s="231"/>
      <c r="J4348" s="229"/>
      <c r="K4348" s="232"/>
      <c r="L4348" s="229"/>
      <c r="M4348" s="229"/>
      <c r="N4348" s="229"/>
      <c r="O4348" s="229"/>
      <c r="P4348" s="229"/>
      <c r="Q4348" s="232"/>
      <c r="R4348" s="232"/>
      <c r="S4348" s="229"/>
      <c r="T4348" s="229"/>
      <c r="U4348" s="229"/>
      <c r="V4348" s="229"/>
      <c r="W4348" s="229"/>
      <c r="X4348" s="229"/>
      <c r="Y4348" s="229"/>
      <c r="Z4348" s="229"/>
      <c r="AA4348" s="229"/>
      <c r="AB4348" s="229"/>
      <c r="AC4348" s="229"/>
      <c r="AD4348" s="229"/>
      <c r="AE4348" s="229"/>
      <c r="AF4348" s="229"/>
      <c r="AG4348" s="229"/>
      <c r="AH4348" s="229"/>
      <c r="AI4348" s="229"/>
      <c r="AJ4348" s="229"/>
      <c r="AK4348" s="229"/>
      <c r="AL4348" s="229"/>
      <c r="AM4348" s="229"/>
      <c r="AN4348" s="229"/>
      <c r="AO4348" s="229"/>
      <c r="AP4348" s="229"/>
      <c r="AQ4348" s="229"/>
      <c r="AR4348" s="229"/>
      <c r="AS4348" s="229"/>
      <c r="AT4348" s="229"/>
      <c r="AU4348" s="229"/>
      <c r="AV4348" s="229"/>
      <c r="AW4348" s="229"/>
      <c r="AX4348" s="229"/>
      <c r="AY4348" s="229"/>
      <c r="AZ4348" s="229"/>
      <c r="BA4348" s="229"/>
      <c r="BB4348" s="229"/>
      <c r="BC4348" s="229"/>
      <c r="BD4348" s="229"/>
      <c r="BE4348" s="229"/>
      <c r="BF4348" s="229"/>
      <c r="BG4348" s="229"/>
      <c r="BH4348" s="229"/>
      <c r="BI4348" s="229"/>
    </row>
    <row r="4349" spans="3:61">
      <c r="C4349" s="229"/>
      <c r="D4349" s="230"/>
      <c r="E4349" s="229"/>
      <c r="F4349" s="229"/>
      <c r="G4349" s="229"/>
      <c r="H4349" s="229"/>
      <c r="I4349" s="231"/>
      <c r="J4349" s="229"/>
      <c r="K4349" s="232"/>
      <c r="L4349" s="229"/>
      <c r="M4349" s="229"/>
      <c r="N4349" s="229"/>
      <c r="O4349" s="229"/>
      <c r="P4349" s="229"/>
      <c r="Q4349" s="232"/>
      <c r="R4349" s="232"/>
      <c r="S4349" s="229"/>
      <c r="T4349" s="229"/>
      <c r="U4349" s="229"/>
      <c r="V4349" s="229"/>
      <c r="W4349" s="229"/>
      <c r="X4349" s="229"/>
      <c r="Y4349" s="229"/>
      <c r="Z4349" s="229"/>
      <c r="AA4349" s="229"/>
      <c r="AB4349" s="229"/>
      <c r="AC4349" s="229"/>
      <c r="AD4349" s="229"/>
      <c r="AE4349" s="229"/>
      <c r="AF4349" s="229"/>
      <c r="AG4349" s="229"/>
      <c r="AH4349" s="229"/>
      <c r="AI4349" s="229"/>
      <c r="AJ4349" s="229"/>
      <c r="AK4349" s="229"/>
      <c r="AL4349" s="229"/>
      <c r="AM4349" s="229"/>
      <c r="AN4349" s="229"/>
      <c r="AO4349" s="229"/>
      <c r="AP4349" s="229"/>
      <c r="AQ4349" s="229"/>
      <c r="AR4349" s="229"/>
      <c r="AS4349" s="229"/>
      <c r="AT4349" s="229"/>
      <c r="AU4349" s="229"/>
      <c r="AV4349" s="229"/>
      <c r="AW4349" s="229"/>
      <c r="AX4349" s="229"/>
      <c r="AY4349" s="229"/>
      <c r="AZ4349" s="229"/>
      <c r="BA4349" s="229"/>
      <c r="BB4349" s="229"/>
      <c r="BC4349" s="229"/>
      <c r="BD4349" s="229"/>
      <c r="BE4349" s="229"/>
      <c r="BF4349" s="229"/>
      <c r="BG4349" s="229"/>
      <c r="BH4349" s="229"/>
      <c r="BI4349" s="229"/>
    </row>
    <row r="4350" spans="3:61">
      <c r="C4350" s="229"/>
      <c r="D4350" s="230"/>
      <c r="E4350" s="229"/>
      <c r="F4350" s="229"/>
      <c r="G4350" s="229"/>
      <c r="H4350" s="229"/>
      <c r="I4350" s="231"/>
      <c r="J4350" s="229"/>
      <c r="K4350" s="232"/>
      <c r="L4350" s="229"/>
      <c r="M4350" s="229"/>
      <c r="N4350" s="229"/>
      <c r="O4350" s="229"/>
      <c r="P4350" s="229"/>
      <c r="Q4350" s="232"/>
      <c r="R4350" s="232"/>
      <c r="S4350" s="229"/>
      <c r="T4350" s="229"/>
      <c r="U4350" s="229"/>
      <c r="V4350" s="229"/>
      <c r="W4350" s="229"/>
      <c r="X4350" s="229"/>
      <c r="Y4350" s="229"/>
      <c r="Z4350" s="229"/>
      <c r="AA4350" s="229"/>
      <c r="AB4350" s="229"/>
      <c r="AC4350" s="229"/>
      <c r="AD4350" s="229"/>
      <c r="AE4350" s="229"/>
      <c r="AF4350" s="229"/>
      <c r="AG4350" s="229"/>
      <c r="AH4350" s="229"/>
      <c r="AI4350" s="229"/>
      <c r="AJ4350" s="229"/>
      <c r="AK4350" s="229"/>
      <c r="AL4350" s="229"/>
      <c r="AM4350" s="229"/>
      <c r="AN4350" s="229"/>
      <c r="AO4350" s="229"/>
      <c r="AP4350" s="229"/>
      <c r="AQ4350" s="229"/>
      <c r="AR4350" s="229"/>
      <c r="AS4350" s="229"/>
      <c r="AT4350" s="229"/>
      <c r="AU4350" s="229"/>
      <c r="AV4350" s="229"/>
      <c r="AW4350" s="229"/>
      <c r="AX4350" s="229"/>
      <c r="AY4350" s="229"/>
      <c r="AZ4350" s="229"/>
      <c r="BA4350" s="229"/>
      <c r="BB4350" s="229"/>
      <c r="BC4350" s="229"/>
      <c r="BD4350" s="229"/>
      <c r="BE4350" s="229"/>
      <c r="BF4350" s="229"/>
      <c r="BG4350" s="229"/>
      <c r="BH4350" s="229"/>
      <c r="BI4350" s="229"/>
    </row>
    <row r="4351" spans="3:61">
      <c r="C4351" s="229"/>
      <c r="D4351" s="230"/>
      <c r="E4351" s="229"/>
      <c r="F4351" s="229"/>
      <c r="G4351" s="229"/>
      <c r="H4351" s="229"/>
      <c r="I4351" s="231"/>
      <c r="J4351" s="229"/>
      <c r="K4351" s="232"/>
      <c r="L4351" s="229"/>
      <c r="M4351" s="229"/>
      <c r="N4351" s="229"/>
      <c r="O4351" s="229"/>
      <c r="P4351" s="229"/>
      <c r="Q4351" s="232"/>
      <c r="R4351" s="232"/>
      <c r="S4351" s="229"/>
      <c r="T4351" s="229"/>
      <c r="U4351" s="229"/>
      <c r="V4351" s="229"/>
      <c r="W4351" s="229"/>
      <c r="X4351" s="229"/>
      <c r="Y4351" s="229"/>
      <c r="Z4351" s="229"/>
      <c r="AA4351" s="229"/>
      <c r="AB4351" s="229"/>
      <c r="AC4351" s="229"/>
      <c r="AD4351" s="229"/>
      <c r="AE4351" s="229"/>
      <c r="AF4351" s="229"/>
      <c r="AG4351" s="229"/>
      <c r="AH4351" s="229"/>
      <c r="AI4351" s="229"/>
      <c r="AJ4351" s="229"/>
      <c r="AK4351" s="229"/>
      <c r="AL4351" s="229"/>
      <c r="AM4351" s="229"/>
      <c r="AN4351" s="229"/>
      <c r="AO4351" s="229"/>
      <c r="AP4351" s="229"/>
      <c r="AQ4351" s="229"/>
      <c r="AR4351" s="229"/>
      <c r="AS4351" s="229"/>
      <c r="AT4351" s="229"/>
      <c r="AU4351" s="229"/>
      <c r="AV4351" s="229"/>
      <c r="AW4351" s="229"/>
      <c r="AX4351" s="229"/>
      <c r="AY4351" s="229"/>
      <c r="AZ4351" s="229"/>
      <c r="BA4351" s="229"/>
      <c r="BB4351" s="229"/>
      <c r="BC4351" s="229"/>
      <c r="BD4351" s="229"/>
      <c r="BE4351" s="229"/>
      <c r="BF4351" s="229"/>
      <c r="BG4351" s="229"/>
      <c r="BH4351" s="229"/>
      <c r="BI4351" s="229"/>
    </row>
    <row r="4352" spans="3:61">
      <c r="C4352" s="229"/>
      <c r="D4352" s="230"/>
      <c r="E4352" s="229"/>
      <c r="F4352" s="229"/>
      <c r="G4352" s="229"/>
      <c r="H4352" s="229"/>
      <c r="I4352" s="231"/>
      <c r="J4352" s="229"/>
      <c r="K4352" s="232"/>
      <c r="L4352" s="229"/>
      <c r="M4352" s="229"/>
      <c r="N4352" s="229"/>
      <c r="O4352" s="229"/>
      <c r="P4352" s="229"/>
      <c r="Q4352" s="232"/>
      <c r="R4352" s="232"/>
      <c r="S4352" s="229"/>
      <c r="T4352" s="229"/>
      <c r="U4352" s="229"/>
      <c r="V4352" s="229"/>
      <c r="W4352" s="229"/>
      <c r="X4352" s="229"/>
      <c r="Y4352" s="229"/>
      <c r="Z4352" s="229"/>
      <c r="AA4352" s="229"/>
      <c r="AB4352" s="229"/>
      <c r="AC4352" s="229"/>
      <c r="AD4352" s="229"/>
      <c r="AE4352" s="229"/>
      <c r="AF4352" s="229"/>
      <c r="AG4352" s="229"/>
      <c r="AH4352" s="229"/>
      <c r="AI4352" s="229"/>
      <c r="AJ4352" s="229"/>
      <c r="AK4352" s="229"/>
      <c r="AL4352" s="229"/>
      <c r="AM4352" s="229"/>
      <c r="AN4352" s="229"/>
      <c r="AO4352" s="229"/>
      <c r="AP4352" s="229"/>
      <c r="AQ4352" s="229"/>
      <c r="AR4352" s="229"/>
      <c r="AS4352" s="229"/>
      <c r="AT4352" s="229"/>
      <c r="AU4352" s="229"/>
      <c r="AV4352" s="229"/>
      <c r="AW4352" s="229"/>
      <c r="AX4352" s="229"/>
      <c r="AY4352" s="229"/>
      <c r="AZ4352" s="229"/>
      <c r="BA4352" s="229"/>
      <c r="BB4352" s="229"/>
      <c r="BC4352" s="229"/>
      <c r="BD4352" s="229"/>
      <c r="BE4352" s="229"/>
      <c r="BF4352" s="229"/>
      <c r="BG4352" s="229"/>
      <c r="BH4352" s="229"/>
      <c r="BI4352" s="229"/>
    </row>
    <row r="4353" spans="3:61">
      <c r="C4353" s="229"/>
      <c r="D4353" s="230"/>
      <c r="E4353" s="229"/>
      <c r="F4353" s="229"/>
      <c r="G4353" s="229"/>
      <c r="H4353" s="229"/>
      <c r="I4353" s="231"/>
      <c r="J4353" s="229"/>
      <c r="K4353" s="232"/>
      <c r="L4353" s="229"/>
      <c r="M4353" s="229"/>
      <c r="N4353" s="229"/>
      <c r="O4353" s="229"/>
      <c r="P4353" s="229"/>
      <c r="Q4353" s="232"/>
      <c r="R4353" s="232"/>
      <c r="S4353" s="229"/>
      <c r="T4353" s="229"/>
      <c r="U4353" s="229"/>
      <c r="V4353" s="229"/>
      <c r="W4353" s="229"/>
      <c r="X4353" s="229"/>
      <c r="Y4353" s="229"/>
      <c r="Z4353" s="229"/>
      <c r="AA4353" s="229"/>
      <c r="AB4353" s="229"/>
      <c r="AC4353" s="229"/>
      <c r="AD4353" s="229"/>
      <c r="AE4353" s="229"/>
      <c r="AF4353" s="229"/>
      <c r="AG4353" s="229"/>
      <c r="AH4353" s="229"/>
      <c r="AI4353" s="229"/>
      <c r="AJ4353" s="229"/>
      <c r="AK4353" s="229"/>
      <c r="AL4353" s="229"/>
      <c r="AM4353" s="229"/>
      <c r="AN4353" s="229"/>
      <c r="AO4353" s="229"/>
      <c r="AP4353" s="229"/>
      <c r="AQ4353" s="229"/>
      <c r="AR4353" s="229"/>
      <c r="AS4353" s="229"/>
      <c r="AT4353" s="229"/>
      <c r="AU4353" s="229"/>
      <c r="AV4353" s="229"/>
      <c r="AW4353" s="229"/>
      <c r="AX4353" s="229"/>
      <c r="AY4353" s="229"/>
      <c r="AZ4353" s="229"/>
      <c r="BA4353" s="229"/>
      <c r="BB4353" s="229"/>
      <c r="BC4353" s="229"/>
      <c r="BD4353" s="229"/>
      <c r="BE4353" s="229"/>
      <c r="BF4353" s="229"/>
      <c r="BG4353" s="229"/>
      <c r="BH4353" s="229"/>
      <c r="BI4353" s="229"/>
    </row>
    <row r="4354" spans="3:61">
      <c r="C4354" s="229"/>
      <c r="D4354" s="230"/>
      <c r="E4354" s="229"/>
      <c r="F4354" s="229"/>
      <c r="G4354" s="229"/>
      <c r="H4354" s="229"/>
      <c r="I4354" s="231"/>
      <c r="J4354" s="229"/>
      <c r="K4354" s="232"/>
      <c r="L4354" s="229"/>
      <c r="M4354" s="229"/>
      <c r="N4354" s="229"/>
      <c r="O4354" s="229"/>
      <c r="P4354" s="229"/>
      <c r="Q4354" s="232"/>
      <c r="R4354" s="232"/>
      <c r="S4354" s="229"/>
      <c r="T4354" s="229"/>
      <c r="U4354" s="229"/>
      <c r="V4354" s="229"/>
      <c r="W4354" s="229"/>
      <c r="X4354" s="229"/>
      <c r="Y4354" s="229"/>
      <c r="Z4354" s="229"/>
      <c r="AA4354" s="229"/>
      <c r="AB4354" s="229"/>
      <c r="AC4354" s="229"/>
      <c r="AD4354" s="229"/>
      <c r="AE4354" s="229"/>
      <c r="AF4354" s="229"/>
      <c r="AG4354" s="229"/>
      <c r="AH4354" s="229"/>
      <c r="AI4354" s="229"/>
      <c r="AJ4354" s="229"/>
      <c r="AK4354" s="229"/>
      <c r="AL4354" s="229"/>
      <c r="AM4354" s="229"/>
      <c r="AN4354" s="229"/>
      <c r="AO4354" s="229"/>
      <c r="AP4354" s="229"/>
      <c r="AQ4354" s="229"/>
      <c r="AR4354" s="229"/>
      <c r="AS4354" s="229"/>
      <c r="AT4354" s="229"/>
      <c r="AU4354" s="229"/>
      <c r="AV4354" s="229"/>
      <c r="AW4354" s="229"/>
      <c r="AX4354" s="229"/>
      <c r="AY4354" s="229"/>
      <c r="AZ4354" s="229"/>
      <c r="BA4354" s="229"/>
      <c r="BB4354" s="229"/>
      <c r="BC4354" s="229"/>
      <c r="BD4354" s="229"/>
      <c r="BE4354" s="229"/>
      <c r="BF4354" s="229"/>
      <c r="BG4354" s="229"/>
      <c r="BH4354" s="229"/>
      <c r="BI4354" s="229"/>
    </row>
    <row r="4355" spans="3:61">
      <c r="C4355" s="229"/>
      <c r="D4355" s="230"/>
      <c r="E4355" s="229"/>
      <c r="F4355" s="229"/>
      <c r="G4355" s="229"/>
      <c r="H4355" s="229"/>
      <c r="I4355" s="231"/>
      <c r="J4355" s="229"/>
      <c r="K4355" s="232"/>
      <c r="L4355" s="229"/>
      <c r="M4355" s="229"/>
      <c r="N4355" s="229"/>
      <c r="O4355" s="229"/>
      <c r="P4355" s="229"/>
      <c r="Q4355" s="232"/>
      <c r="R4355" s="232"/>
      <c r="S4355" s="229"/>
      <c r="T4355" s="229"/>
      <c r="U4355" s="229"/>
      <c r="V4355" s="229"/>
      <c r="W4355" s="229"/>
      <c r="X4355" s="229"/>
      <c r="Y4355" s="229"/>
      <c r="Z4355" s="229"/>
      <c r="AA4355" s="229"/>
      <c r="AB4355" s="229"/>
      <c r="AC4355" s="229"/>
      <c r="AD4355" s="229"/>
      <c r="AE4355" s="229"/>
      <c r="AF4355" s="229"/>
      <c r="AG4355" s="229"/>
      <c r="AH4355" s="229"/>
      <c r="AI4355" s="229"/>
      <c r="AJ4355" s="229"/>
      <c r="AK4355" s="229"/>
      <c r="AL4355" s="229"/>
      <c r="AM4355" s="229"/>
      <c r="AN4355" s="229"/>
      <c r="AO4355" s="229"/>
      <c r="AP4355" s="229"/>
      <c r="AQ4355" s="229"/>
      <c r="AR4355" s="229"/>
      <c r="AS4355" s="229"/>
      <c r="AT4355" s="229"/>
      <c r="AU4355" s="229"/>
      <c r="AV4355" s="229"/>
      <c r="AW4355" s="229"/>
      <c r="AX4355" s="229"/>
      <c r="AY4355" s="229"/>
      <c r="AZ4355" s="229"/>
      <c r="BA4355" s="229"/>
      <c r="BB4355" s="229"/>
      <c r="BC4355" s="229"/>
      <c r="BD4355" s="229"/>
      <c r="BE4355" s="229"/>
      <c r="BF4355" s="229"/>
      <c r="BG4355" s="229"/>
      <c r="BH4355" s="229"/>
      <c r="BI4355" s="229"/>
    </row>
    <row r="4356" spans="3:61">
      <c r="C4356" s="229"/>
      <c r="D4356" s="230"/>
      <c r="E4356" s="229"/>
      <c r="F4356" s="229"/>
      <c r="G4356" s="229"/>
      <c r="H4356" s="229"/>
      <c r="I4356" s="231"/>
      <c r="J4356" s="229"/>
      <c r="K4356" s="232"/>
      <c r="L4356" s="229"/>
      <c r="M4356" s="229"/>
      <c r="N4356" s="229"/>
      <c r="O4356" s="229"/>
      <c r="P4356" s="229"/>
      <c r="Q4356" s="232"/>
      <c r="R4356" s="232"/>
      <c r="S4356" s="229"/>
      <c r="T4356" s="229"/>
      <c r="U4356" s="229"/>
      <c r="V4356" s="229"/>
      <c r="W4356" s="229"/>
      <c r="X4356" s="229"/>
      <c r="Y4356" s="229"/>
      <c r="Z4356" s="229"/>
      <c r="AA4356" s="229"/>
      <c r="AB4356" s="229"/>
      <c r="AC4356" s="229"/>
      <c r="AD4356" s="229"/>
      <c r="AE4356" s="229"/>
      <c r="AF4356" s="229"/>
      <c r="AG4356" s="229"/>
      <c r="AH4356" s="229"/>
      <c r="AI4356" s="229"/>
      <c r="AJ4356" s="229"/>
      <c r="AK4356" s="229"/>
      <c r="AL4356" s="229"/>
      <c r="AM4356" s="229"/>
      <c r="AN4356" s="229"/>
      <c r="AO4356" s="229"/>
      <c r="AP4356" s="229"/>
      <c r="AQ4356" s="229"/>
      <c r="AR4356" s="229"/>
      <c r="AS4356" s="229"/>
      <c r="AT4356" s="229"/>
      <c r="AU4356" s="229"/>
      <c r="AV4356" s="229"/>
      <c r="AW4356" s="229"/>
      <c r="AX4356" s="229"/>
      <c r="AY4356" s="229"/>
      <c r="AZ4356" s="229"/>
      <c r="BA4356" s="229"/>
      <c r="BB4356" s="229"/>
      <c r="BC4356" s="229"/>
      <c r="BD4356" s="229"/>
      <c r="BE4356" s="229"/>
      <c r="BF4356" s="229"/>
      <c r="BG4356" s="229"/>
      <c r="BH4356" s="229"/>
      <c r="BI4356" s="229"/>
    </row>
    <row r="4357" spans="3:61">
      <c r="C4357" s="229"/>
      <c r="D4357" s="230"/>
      <c r="E4357" s="229"/>
      <c r="F4357" s="229"/>
      <c r="G4357" s="229"/>
      <c r="H4357" s="229"/>
      <c r="I4357" s="231"/>
      <c r="J4357" s="229"/>
      <c r="K4357" s="232"/>
      <c r="L4357" s="229"/>
      <c r="M4357" s="229"/>
      <c r="N4357" s="229"/>
      <c r="O4357" s="229"/>
      <c r="P4357" s="229"/>
      <c r="Q4357" s="232"/>
      <c r="R4357" s="232"/>
      <c r="S4357" s="229"/>
      <c r="T4357" s="229"/>
      <c r="U4357" s="229"/>
      <c r="V4357" s="229"/>
      <c r="W4357" s="229"/>
      <c r="X4357" s="229"/>
      <c r="Y4357" s="229"/>
      <c r="Z4357" s="229"/>
      <c r="AA4357" s="229"/>
      <c r="AB4357" s="229"/>
      <c r="AC4357" s="229"/>
      <c r="AD4357" s="229"/>
      <c r="AE4357" s="229"/>
      <c r="AF4357" s="229"/>
      <c r="AG4357" s="229"/>
      <c r="AH4357" s="229"/>
      <c r="AI4357" s="229"/>
      <c r="AJ4357" s="229"/>
      <c r="AK4357" s="229"/>
      <c r="AL4357" s="229"/>
      <c r="AM4357" s="229"/>
      <c r="AN4357" s="229"/>
      <c r="AO4357" s="229"/>
      <c r="AP4357" s="229"/>
      <c r="AQ4357" s="229"/>
      <c r="AR4357" s="229"/>
      <c r="AS4357" s="229"/>
      <c r="AT4357" s="229"/>
      <c r="AU4357" s="229"/>
      <c r="AV4357" s="229"/>
      <c r="AW4357" s="229"/>
      <c r="AX4357" s="229"/>
      <c r="AY4357" s="229"/>
      <c r="AZ4357" s="229"/>
      <c r="BA4357" s="229"/>
      <c r="BB4357" s="229"/>
      <c r="BC4357" s="229"/>
      <c r="BD4357" s="229"/>
      <c r="BE4357" s="229"/>
      <c r="BF4357" s="229"/>
      <c r="BG4357" s="229"/>
      <c r="BH4357" s="229"/>
      <c r="BI4357" s="229"/>
    </row>
    <row r="4358" spans="3:61">
      <c r="C4358" s="229"/>
      <c r="D4358" s="230"/>
      <c r="E4358" s="229"/>
      <c r="F4358" s="229"/>
      <c r="G4358" s="229"/>
      <c r="H4358" s="229"/>
      <c r="I4358" s="231"/>
      <c r="J4358" s="229"/>
      <c r="K4358" s="232"/>
      <c r="L4358" s="229"/>
      <c r="M4358" s="229"/>
      <c r="N4358" s="229"/>
      <c r="O4358" s="229"/>
      <c r="P4358" s="229"/>
      <c r="Q4358" s="232"/>
      <c r="R4358" s="232"/>
      <c r="S4358" s="229"/>
      <c r="T4358" s="229"/>
      <c r="U4358" s="229"/>
      <c r="V4358" s="229"/>
      <c r="W4358" s="229"/>
      <c r="X4358" s="229"/>
      <c r="Y4358" s="229"/>
      <c r="Z4358" s="229"/>
      <c r="AA4358" s="229"/>
      <c r="AB4358" s="229"/>
      <c r="AC4358" s="229"/>
      <c r="AD4358" s="229"/>
      <c r="AE4358" s="229"/>
      <c r="AF4358" s="229"/>
      <c r="AG4358" s="229"/>
      <c r="AH4358" s="229"/>
      <c r="AI4358" s="229"/>
      <c r="AJ4358" s="229"/>
      <c r="AK4358" s="229"/>
      <c r="AL4358" s="229"/>
      <c r="AM4358" s="229"/>
      <c r="AN4358" s="229"/>
      <c r="AO4358" s="229"/>
      <c r="AP4358" s="229"/>
      <c r="AQ4358" s="229"/>
      <c r="AR4358" s="229"/>
      <c r="AS4358" s="229"/>
      <c r="AT4358" s="229"/>
      <c r="AU4358" s="229"/>
      <c r="AV4358" s="229"/>
      <c r="AW4358" s="229"/>
      <c r="AX4358" s="229"/>
      <c r="AY4358" s="229"/>
      <c r="AZ4358" s="229"/>
      <c r="BA4358" s="229"/>
      <c r="BB4358" s="229"/>
      <c r="BC4358" s="229"/>
      <c r="BD4358" s="229"/>
      <c r="BE4358" s="229"/>
      <c r="BF4358" s="229"/>
      <c r="BG4358" s="229"/>
      <c r="BH4358" s="229"/>
      <c r="BI4358" s="229"/>
    </row>
    <row r="4359" spans="3:61">
      <c r="C4359" s="229"/>
      <c r="D4359" s="230"/>
      <c r="E4359" s="229"/>
      <c r="F4359" s="229"/>
      <c r="G4359" s="229"/>
      <c r="H4359" s="229"/>
      <c r="I4359" s="231"/>
      <c r="J4359" s="229"/>
      <c r="K4359" s="232"/>
      <c r="L4359" s="229"/>
      <c r="M4359" s="229"/>
      <c r="N4359" s="229"/>
      <c r="O4359" s="229"/>
      <c r="P4359" s="229"/>
      <c r="Q4359" s="232"/>
      <c r="R4359" s="232"/>
      <c r="S4359" s="229"/>
      <c r="T4359" s="229"/>
      <c r="U4359" s="229"/>
      <c r="V4359" s="229"/>
      <c r="W4359" s="229"/>
      <c r="X4359" s="229"/>
      <c r="Y4359" s="229"/>
      <c r="Z4359" s="229"/>
      <c r="AA4359" s="229"/>
      <c r="AB4359" s="229"/>
      <c r="AC4359" s="229"/>
      <c r="AD4359" s="229"/>
      <c r="AE4359" s="229"/>
      <c r="AF4359" s="229"/>
      <c r="AG4359" s="229"/>
      <c r="AH4359" s="229"/>
      <c r="AI4359" s="229"/>
      <c r="AJ4359" s="229"/>
      <c r="AK4359" s="229"/>
      <c r="AL4359" s="229"/>
      <c r="AM4359" s="229"/>
      <c r="AN4359" s="229"/>
      <c r="AO4359" s="229"/>
      <c r="AP4359" s="229"/>
      <c r="AQ4359" s="229"/>
      <c r="AR4359" s="229"/>
      <c r="AS4359" s="229"/>
      <c r="AT4359" s="229"/>
      <c r="AU4359" s="229"/>
      <c r="AV4359" s="229"/>
      <c r="AW4359" s="229"/>
      <c r="AX4359" s="229"/>
      <c r="AY4359" s="229"/>
      <c r="AZ4359" s="229"/>
      <c r="BA4359" s="229"/>
      <c r="BB4359" s="229"/>
      <c r="BC4359" s="229"/>
      <c r="BD4359" s="229"/>
      <c r="BE4359" s="229"/>
      <c r="BF4359" s="229"/>
      <c r="BG4359" s="229"/>
      <c r="BH4359" s="229"/>
      <c r="BI4359" s="229"/>
    </row>
    <row r="4360" spans="3:61">
      <c r="C4360" s="229"/>
      <c r="D4360" s="230"/>
      <c r="E4360" s="229"/>
      <c r="F4360" s="229"/>
      <c r="G4360" s="229"/>
      <c r="H4360" s="229"/>
      <c r="I4360" s="231"/>
      <c r="J4360" s="229"/>
      <c r="K4360" s="232"/>
      <c r="L4360" s="229"/>
      <c r="M4360" s="229"/>
      <c r="N4360" s="229"/>
      <c r="O4360" s="229"/>
      <c r="P4360" s="229"/>
      <c r="Q4360" s="232"/>
      <c r="R4360" s="232"/>
      <c r="S4360" s="229"/>
      <c r="T4360" s="229"/>
      <c r="U4360" s="229"/>
      <c r="V4360" s="229"/>
      <c r="W4360" s="229"/>
      <c r="X4360" s="229"/>
      <c r="Y4360" s="229"/>
      <c r="Z4360" s="229"/>
      <c r="AA4360" s="229"/>
      <c r="AB4360" s="229"/>
      <c r="AC4360" s="229"/>
      <c r="AD4360" s="229"/>
      <c r="AE4360" s="229"/>
      <c r="AF4360" s="229"/>
      <c r="AG4360" s="229"/>
      <c r="AH4360" s="229"/>
      <c r="AI4360" s="229"/>
      <c r="AJ4360" s="229"/>
      <c r="AK4360" s="229"/>
      <c r="AL4360" s="229"/>
      <c r="AM4360" s="229"/>
      <c r="AN4360" s="229"/>
      <c r="AO4360" s="229"/>
      <c r="AP4360" s="229"/>
      <c r="AQ4360" s="229"/>
      <c r="AR4360" s="229"/>
      <c r="AS4360" s="229"/>
      <c r="AT4360" s="229"/>
      <c r="AU4360" s="229"/>
      <c r="AV4360" s="229"/>
      <c r="AW4360" s="229"/>
      <c r="AX4360" s="229"/>
      <c r="AY4360" s="229"/>
      <c r="AZ4360" s="229"/>
      <c r="BA4360" s="229"/>
      <c r="BB4360" s="229"/>
      <c r="BC4360" s="229"/>
      <c r="BD4360" s="229"/>
      <c r="BE4360" s="229"/>
      <c r="BF4360" s="229"/>
      <c r="BG4360" s="229"/>
      <c r="BH4360" s="229"/>
      <c r="BI4360" s="229"/>
    </row>
    <row r="4361" spans="3:61">
      <c r="C4361" s="229"/>
      <c r="D4361" s="230"/>
      <c r="E4361" s="229"/>
      <c r="F4361" s="229"/>
      <c r="G4361" s="229"/>
      <c r="H4361" s="229"/>
      <c r="I4361" s="231"/>
      <c r="J4361" s="229"/>
      <c r="K4361" s="232"/>
      <c r="L4361" s="229"/>
      <c r="M4361" s="229"/>
      <c r="N4361" s="229"/>
      <c r="O4361" s="229"/>
      <c r="P4361" s="229"/>
      <c r="Q4361" s="232"/>
      <c r="R4361" s="232"/>
      <c r="S4361" s="229"/>
      <c r="T4361" s="229"/>
      <c r="U4361" s="229"/>
      <c r="V4361" s="229"/>
      <c r="W4361" s="229"/>
      <c r="X4361" s="229"/>
      <c r="Y4361" s="229"/>
      <c r="Z4361" s="229"/>
      <c r="AA4361" s="229"/>
      <c r="AB4361" s="229"/>
      <c r="AC4361" s="229"/>
      <c r="AD4361" s="229"/>
      <c r="AE4361" s="229"/>
      <c r="AF4361" s="229"/>
      <c r="AG4361" s="229"/>
      <c r="AH4361" s="229"/>
      <c r="AI4361" s="229"/>
      <c r="AJ4361" s="229"/>
      <c r="AK4361" s="229"/>
      <c r="AL4361" s="229"/>
      <c r="AM4361" s="229"/>
      <c r="AN4361" s="229"/>
      <c r="AO4361" s="229"/>
      <c r="AP4361" s="229"/>
      <c r="AQ4361" s="229"/>
      <c r="AR4361" s="229"/>
      <c r="AS4361" s="229"/>
      <c r="AT4361" s="229"/>
      <c r="AU4361" s="229"/>
      <c r="AV4361" s="229"/>
      <c r="AW4361" s="229"/>
      <c r="AX4361" s="229"/>
      <c r="AY4361" s="229"/>
      <c r="AZ4361" s="229"/>
      <c r="BA4361" s="229"/>
      <c r="BB4361" s="229"/>
      <c r="BC4361" s="229"/>
      <c r="BD4361" s="229"/>
      <c r="BE4361" s="229"/>
      <c r="BF4361" s="229"/>
      <c r="BG4361" s="229"/>
      <c r="BH4361" s="229"/>
      <c r="BI4361" s="229"/>
    </row>
    <row r="4362" spans="3:61">
      <c r="C4362" s="229"/>
      <c r="D4362" s="230"/>
      <c r="E4362" s="229"/>
      <c r="F4362" s="229"/>
      <c r="G4362" s="229"/>
      <c r="H4362" s="229"/>
      <c r="I4362" s="231"/>
      <c r="J4362" s="229"/>
      <c r="K4362" s="232"/>
      <c r="L4362" s="229"/>
      <c r="M4362" s="229"/>
      <c r="N4362" s="229"/>
      <c r="O4362" s="229"/>
      <c r="P4362" s="229"/>
      <c r="Q4362" s="232"/>
      <c r="R4362" s="232"/>
      <c r="S4362" s="229"/>
      <c r="T4362" s="229"/>
      <c r="U4362" s="229"/>
      <c r="V4362" s="229"/>
      <c r="W4362" s="229"/>
      <c r="X4362" s="229"/>
      <c r="Y4362" s="229"/>
      <c r="Z4362" s="229"/>
      <c r="AA4362" s="229"/>
      <c r="AB4362" s="229"/>
      <c r="AC4362" s="229"/>
      <c r="AD4362" s="229"/>
      <c r="AE4362" s="229"/>
      <c r="AF4362" s="229"/>
      <c r="AG4362" s="229"/>
      <c r="AH4362" s="229"/>
      <c r="AI4362" s="229"/>
      <c r="AJ4362" s="229"/>
      <c r="AK4362" s="229"/>
      <c r="AL4362" s="229"/>
      <c r="AM4362" s="229"/>
      <c r="AN4362" s="229"/>
      <c r="AO4362" s="229"/>
      <c r="AP4362" s="229"/>
      <c r="AQ4362" s="229"/>
      <c r="AR4362" s="229"/>
      <c r="AS4362" s="229"/>
      <c r="AT4362" s="229"/>
      <c r="AU4362" s="229"/>
      <c r="AV4362" s="229"/>
      <c r="AW4362" s="229"/>
      <c r="AX4362" s="229"/>
      <c r="AY4362" s="229"/>
      <c r="AZ4362" s="229"/>
      <c r="BA4362" s="229"/>
      <c r="BB4362" s="229"/>
      <c r="BC4362" s="229"/>
      <c r="BD4362" s="229"/>
      <c r="BE4362" s="229"/>
      <c r="BF4362" s="229"/>
      <c r="BG4362" s="229"/>
      <c r="BH4362" s="229"/>
      <c r="BI4362" s="229"/>
    </row>
    <row r="4363" spans="3:61">
      <c r="C4363" s="229"/>
      <c r="D4363" s="230"/>
      <c r="E4363" s="229"/>
      <c r="F4363" s="229"/>
      <c r="G4363" s="229"/>
      <c r="H4363" s="229"/>
      <c r="I4363" s="231"/>
      <c r="J4363" s="229"/>
      <c r="K4363" s="232"/>
      <c r="L4363" s="229"/>
      <c r="M4363" s="229"/>
      <c r="N4363" s="229"/>
      <c r="O4363" s="229"/>
      <c r="P4363" s="229"/>
      <c r="Q4363" s="232"/>
      <c r="R4363" s="232"/>
      <c r="S4363" s="229"/>
      <c r="T4363" s="229"/>
      <c r="U4363" s="229"/>
      <c r="V4363" s="229"/>
      <c r="W4363" s="229"/>
      <c r="X4363" s="229"/>
      <c r="Y4363" s="229"/>
      <c r="Z4363" s="229"/>
      <c r="AA4363" s="229"/>
      <c r="AB4363" s="229"/>
      <c r="AC4363" s="229"/>
      <c r="AD4363" s="229"/>
      <c r="AE4363" s="229"/>
      <c r="AF4363" s="229"/>
      <c r="AG4363" s="229"/>
      <c r="AH4363" s="229"/>
      <c r="AI4363" s="229"/>
      <c r="AJ4363" s="229"/>
      <c r="AK4363" s="229"/>
      <c r="AL4363" s="229"/>
      <c r="AM4363" s="229"/>
      <c r="AN4363" s="229"/>
      <c r="AO4363" s="229"/>
      <c r="AP4363" s="229"/>
      <c r="AQ4363" s="229"/>
      <c r="AR4363" s="229"/>
      <c r="AS4363" s="229"/>
      <c r="AT4363" s="229"/>
      <c r="AU4363" s="229"/>
      <c r="AV4363" s="229"/>
      <c r="AW4363" s="229"/>
      <c r="AX4363" s="229"/>
      <c r="AY4363" s="229"/>
      <c r="AZ4363" s="229"/>
      <c r="BA4363" s="229"/>
      <c r="BB4363" s="229"/>
      <c r="BC4363" s="229"/>
      <c r="BD4363" s="229"/>
      <c r="BE4363" s="229"/>
      <c r="BF4363" s="229"/>
      <c r="BG4363" s="229"/>
      <c r="BH4363" s="229"/>
      <c r="BI4363" s="229"/>
    </row>
    <row r="4364" spans="3:61">
      <c r="C4364" s="229"/>
      <c r="D4364" s="230"/>
      <c r="E4364" s="229"/>
      <c r="F4364" s="229"/>
      <c r="G4364" s="229"/>
      <c r="H4364" s="229"/>
      <c r="I4364" s="231"/>
      <c r="J4364" s="229"/>
      <c r="K4364" s="232"/>
      <c r="L4364" s="229"/>
      <c r="M4364" s="229"/>
      <c r="N4364" s="229"/>
      <c r="O4364" s="229"/>
      <c r="P4364" s="229"/>
      <c r="Q4364" s="232"/>
      <c r="R4364" s="232"/>
      <c r="S4364" s="229"/>
      <c r="T4364" s="229"/>
      <c r="U4364" s="229"/>
      <c r="V4364" s="229"/>
      <c r="W4364" s="229"/>
      <c r="X4364" s="229"/>
      <c r="Y4364" s="229"/>
      <c r="Z4364" s="229"/>
      <c r="AA4364" s="229"/>
      <c r="AB4364" s="229"/>
      <c r="AC4364" s="229"/>
      <c r="AD4364" s="229"/>
      <c r="AE4364" s="229"/>
      <c r="AF4364" s="229"/>
      <c r="AG4364" s="229"/>
      <c r="AH4364" s="229"/>
      <c r="AI4364" s="229"/>
      <c r="AJ4364" s="229"/>
      <c r="AK4364" s="229"/>
      <c r="AL4364" s="229"/>
      <c r="AM4364" s="229"/>
      <c r="AN4364" s="229"/>
      <c r="AO4364" s="229"/>
      <c r="AP4364" s="229"/>
      <c r="AQ4364" s="229"/>
      <c r="AR4364" s="229"/>
      <c r="AS4364" s="229"/>
      <c r="AT4364" s="229"/>
      <c r="AU4364" s="229"/>
      <c r="AV4364" s="229"/>
      <c r="AW4364" s="229"/>
      <c r="AX4364" s="229"/>
      <c r="AY4364" s="229"/>
      <c r="AZ4364" s="229"/>
      <c r="BA4364" s="229"/>
      <c r="BB4364" s="229"/>
      <c r="BC4364" s="229"/>
      <c r="BD4364" s="229"/>
      <c r="BE4364" s="229"/>
      <c r="BF4364" s="229"/>
      <c r="BG4364" s="229"/>
      <c r="BH4364" s="229"/>
      <c r="BI4364" s="229"/>
    </row>
    <row r="4365" spans="3:61">
      <c r="C4365" s="229"/>
      <c r="D4365" s="230"/>
      <c r="E4365" s="229"/>
      <c r="F4365" s="229"/>
      <c r="G4365" s="229"/>
      <c r="H4365" s="229"/>
      <c r="I4365" s="231"/>
      <c r="J4365" s="229"/>
      <c r="K4365" s="232"/>
      <c r="L4365" s="229"/>
      <c r="M4365" s="229"/>
      <c r="N4365" s="229"/>
      <c r="O4365" s="229"/>
      <c r="P4365" s="229"/>
      <c r="Q4365" s="232"/>
      <c r="R4365" s="232"/>
      <c r="S4365" s="229"/>
      <c r="T4365" s="229"/>
      <c r="U4365" s="229"/>
      <c r="V4365" s="229"/>
      <c r="W4365" s="229"/>
      <c r="X4365" s="229"/>
      <c r="Y4365" s="229"/>
      <c r="Z4365" s="229"/>
      <c r="AA4365" s="229"/>
      <c r="AB4365" s="229"/>
      <c r="AC4365" s="229"/>
      <c r="AD4365" s="229"/>
      <c r="AE4365" s="229"/>
      <c r="AF4365" s="229"/>
      <c r="AG4365" s="229"/>
      <c r="AH4365" s="229"/>
      <c r="AI4365" s="229"/>
      <c r="AJ4365" s="229"/>
      <c r="AK4365" s="229"/>
      <c r="AL4365" s="229"/>
      <c r="AM4365" s="229"/>
      <c r="AN4365" s="229"/>
      <c r="AO4365" s="229"/>
      <c r="AP4365" s="229"/>
      <c r="AQ4365" s="229"/>
      <c r="AR4365" s="229"/>
      <c r="AS4365" s="229"/>
      <c r="AT4365" s="229"/>
      <c r="AU4365" s="229"/>
      <c r="AV4365" s="229"/>
      <c r="AW4365" s="229"/>
      <c r="AX4365" s="229"/>
      <c r="AY4365" s="229"/>
      <c r="AZ4365" s="229"/>
      <c r="BA4365" s="229"/>
      <c r="BB4365" s="229"/>
      <c r="BC4365" s="229"/>
      <c r="BD4365" s="229"/>
      <c r="BE4365" s="229"/>
      <c r="BF4365" s="229"/>
      <c r="BG4365" s="229"/>
      <c r="BH4365" s="229"/>
      <c r="BI4365" s="229"/>
    </row>
    <row r="4366" spans="3:61">
      <c r="C4366" s="229"/>
      <c r="D4366" s="230"/>
      <c r="E4366" s="229"/>
      <c r="F4366" s="229"/>
      <c r="G4366" s="229"/>
      <c r="H4366" s="229"/>
      <c r="I4366" s="231"/>
      <c r="J4366" s="229"/>
      <c r="K4366" s="232"/>
      <c r="L4366" s="229"/>
      <c r="M4366" s="229"/>
      <c r="N4366" s="229"/>
      <c r="O4366" s="229"/>
      <c r="P4366" s="229"/>
      <c r="Q4366" s="232"/>
      <c r="R4366" s="232"/>
      <c r="S4366" s="229"/>
      <c r="T4366" s="229"/>
      <c r="U4366" s="229"/>
      <c r="V4366" s="229"/>
      <c r="W4366" s="229"/>
      <c r="X4366" s="229"/>
      <c r="Y4366" s="229"/>
      <c r="Z4366" s="229"/>
      <c r="AA4366" s="229"/>
      <c r="AB4366" s="229"/>
      <c r="AC4366" s="229"/>
      <c r="AD4366" s="229"/>
      <c r="AE4366" s="229"/>
      <c r="AF4366" s="229"/>
      <c r="AG4366" s="229"/>
      <c r="AH4366" s="229"/>
      <c r="AI4366" s="229"/>
      <c r="AJ4366" s="229"/>
      <c r="AK4366" s="229"/>
      <c r="AL4366" s="229"/>
      <c r="AM4366" s="229"/>
      <c r="AN4366" s="229"/>
      <c r="AO4366" s="229"/>
      <c r="AP4366" s="229"/>
      <c r="AQ4366" s="229"/>
      <c r="AR4366" s="229"/>
      <c r="AS4366" s="229"/>
      <c r="AT4366" s="229"/>
      <c r="AU4366" s="229"/>
      <c r="AV4366" s="229"/>
      <c r="AW4366" s="229"/>
      <c r="AX4366" s="229"/>
      <c r="AY4366" s="229"/>
      <c r="AZ4366" s="229"/>
      <c r="BA4366" s="229"/>
      <c r="BB4366" s="229"/>
      <c r="BC4366" s="229"/>
      <c r="BD4366" s="229"/>
      <c r="BE4366" s="229"/>
      <c r="BF4366" s="229"/>
      <c r="BG4366" s="229"/>
      <c r="BH4366" s="229"/>
      <c r="BI4366" s="229"/>
    </row>
    <row r="4367" spans="3:61">
      <c r="C4367" s="229"/>
      <c r="D4367" s="230"/>
      <c r="E4367" s="229"/>
      <c r="F4367" s="229"/>
      <c r="G4367" s="229"/>
      <c r="H4367" s="229"/>
      <c r="I4367" s="231"/>
      <c r="J4367" s="229"/>
      <c r="K4367" s="232"/>
      <c r="L4367" s="229"/>
      <c r="M4367" s="229"/>
      <c r="N4367" s="229"/>
      <c r="O4367" s="229"/>
      <c r="P4367" s="229"/>
      <c r="Q4367" s="232"/>
      <c r="R4367" s="232"/>
      <c r="S4367" s="229"/>
      <c r="T4367" s="229"/>
      <c r="U4367" s="229"/>
      <c r="V4367" s="229"/>
      <c r="W4367" s="229"/>
      <c r="X4367" s="229"/>
      <c r="Y4367" s="229"/>
      <c r="Z4367" s="229"/>
      <c r="AA4367" s="229"/>
      <c r="AB4367" s="229"/>
      <c r="AC4367" s="229"/>
      <c r="AD4367" s="229"/>
      <c r="AE4367" s="229"/>
      <c r="AF4367" s="229"/>
      <c r="AG4367" s="229"/>
      <c r="AH4367" s="229"/>
      <c r="AI4367" s="229"/>
      <c r="AJ4367" s="229"/>
      <c r="AK4367" s="229"/>
      <c r="AL4367" s="229"/>
      <c r="AM4367" s="229"/>
      <c r="AN4367" s="229"/>
      <c r="AO4367" s="229"/>
      <c r="AP4367" s="229"/>
      <c r="AQ4367" s="229"/>
      <c r="AR4367" s="229"/>
      <c r="AS4367" s="229"/>
      <c r="AT4367" s="229"/>
      <c r="AU4367" s="229"/>
      <c r="AV4367" s="229"/>
      <c r="AW4367" s="229"/>
      <c r="AX4367" s="229"/>
      <c r="AY4367" s="229"/>
      <c r="AZ4367" s="229"/>
      <c r="BA4367" s="229"/>
      <c r="BB4367" s="229"/>
      <c r="BC4367" s="229"/>
      <c r="BD4367" s="229"/>
      <c r="BE4367" s="229"/>
      <c r="BF4367" s="229"/>
      <c r="BG4367" s="229"/>
      <c r="BH4367" s="229"/>
      <c r="BI4367" s="229"/>
    </row>
    <row r="4368" spans="3:61">
      <c r="C4368" s="229"/>
      <c r="D4368" s="230"/>
      <c r="E4368" s="229"/>
      <c r="F4368" s="229"/>
      <c r="G4368" s="229"/>
      <c r="H4368" s="229"/>
      <c r="I4368" s="231"/>
      <c r="J4368" s="229"/>
      <c r="K4368" s="232"/>
      <c r="L4368" s="229"/>
      <c r="M4368" s="229"/>
      <c r="N4368" s="229"/>
      <c r="O4368" s="229"/>
      <c r="P4368" s="229"/>
      <c r="Q4368" s="232"/>
      <c r="R4368" s="232"/>
      <c r="S4368" s="229"/>
      <c r="T4368" s="229"/>
      <c r="U4368" s="229"/>
      <c r="V4368" s="229"/>
      <c r="W4368" s="229"/>
      <c r="X4368" s="229"/>
      <c r="Y4368" s="229"/>
      <c r="Z4368" s="229"/>
      <c r="AA4368" s="229"/>
      <c r="AB4368" s="229"/>
      <c r="AC4368" s="229"/>
      <c r="AD4368" s="229"/>
      <c r="AE4368" s="229"/>
      <c r="AF4368" s="229"/>
      <c r="AG4368" s="229"/>
      <c r="AH4368" s="229"/>
      <c r="AI4368" s="229"/>
      <c r="AJ4368" s="229"/>
      <c r="AK4368" s="229"/>
      <c r="AL4368" s="229"/>
      <c r="AM4368" s="229"/>
      <c r="AN4368" s="229"/>
      <c r="AO4368" s="229"/>
      <c r="AP4368" s="229"/>
      <c r="AQ4368" s="229"/>
      <c r="AR4368" s="229"/>
      <c r="AS4368" s="229"/>
      <c r="AT4368" s="229"/>
      <c r="AU4368" s="229"/>
      <c r="AV4368" s="229"/>
      <c r="AW4368" s="229"/>
      <c r="AX4368" s="229"/>
      <c r="AY4368" s="229"/>
      <c r="AZ4368" s="229"/>
      <c r="BA4368" s="229"/>
      <c r="BB4368" s="229"/>
      <c r="BC4368" s="229"/>
      <c r="BD4368" s="229"/>
      <c r="BE4368" s="229"/>
      <c r="BF4368" s="229"/>
      <c r="BG4368" s="229"/>
      <c r="BH4368" s="229"/>
      <c r="BI4368" s="229"/>
    </row>
    <row r="4369" spans="3:61">
      <c r="C4369" s="229"/>
      <c r="D4369" s="230"/>
      <c r="E4369" s="229"/>
      <c r="F4369" s="229"/>
      <c r="G4369" s="229"/>
      <c r="H4369" s="229"/>
      <c r="I4369" s="231"/>
      <c r="J4369" s="229"/>
      <c r="K4369" s="232"/>
      <c r="L4369" s="229"/>
      <c r="M4369" s="229"/>
      <c r="N4369" s="229"/>
      <c r="O4369" s="229"/>
      <c r="P4369" s="229"/>
      <c r="Q4369" s="232"/>
      <c r="R4369" s="232"/>
      <c r="S4369" s="229"/>
      <c r="T4369" s="229"/>
      <c r="U4369" s="229"/>
      <c r="V4369" s="229"/>
      <c r="W4369" s="229"/>
      <c r="X4369" s="229"/>
      <c r="Y4369" s="229"/>
      <c r="Z4369" s="229"/>
      <c r="AA4369" s="229"/>
      <c r="AB4369" s="229"/>
      <c r="AC4369" s="229"/>
      <c r="AD4369" s="229"/>
      <c r="AE4369" s="229"/>
      <c r="AF4369" s="229"/>
      <c r="AG4369" s="229"/>
      <c r="AH4369" s="229"/>
      <c r="AI4369" s="229"/>
      <c r="AJ4369" s="229"/>
      <c r="AK4369" s="229"/>
      <c r="AL4369" s="229"/>
      <c r="AM4369" s="229"/>
      <c r="AN4369" s="229"/>
      <c r="AO4369" s="229"/>
      <c r="AP4369" s="229"/>
      <c r="AQ4369" s="229"/>
      <c r="AR4369" s="229"/>
      <c r="AS4369" s="229"/>
      <c r="AT4369" s="229"/>
      <c r="AU4369" s="229"/>
      <c r="AV4369" s="229"/>
      <c r="AW4369" s="229"/>
      <c r="AX4369" s="229"/>
      <c r="AY4369" s="229"/>
      <c r="AZ4369" s="229"/>
      <c r="BA4369" s="229"/>
      <c r="BB4369" s="229"/>
      <c r="BC4369" s="229"/>
      <c r="BD4369" s="229"/>
      <c r="BE4369" s="229"/>
      <c r="BF4369" s="229"/>
      <c r="BG4369" s="229"/>
      <c r="BH4369" s="229"/>
      <c r="BI4369" s="229"/>
    </row>
    <row r="4370" spans="3:61">
      <c r="C4370" s="229"/>
      <c r="D4370" s="230"/>
      <c r="E4370" s="229"/>
      <c r="F4370" s="229"/>
      <c r="G4370" s="229"/>
      <c r="H4370" s="229"/>
      <c r="I4370" s="231"/>
      <c r="J4370" s="229"/>
      <c r="K4370" s="232"/>
      <c r="L4370" s="229"/>
      <c r="M4370" s="229"/>
      <c r="N4370" s="229"/>
      <c r="O4370" s="229"/>
      <c r="P4370" s="229"/>
      <c r="Q4370" s="232"/>
      <c r="R4370" s="232"/>
      <c r="S4370" s="229"/>
      <c r="T4370" s="229"/>
      <c r="U4370" s="229"/>
      <c r="V4370" s="229"/>
      <c r="W4370" s="229"/>
      <c r="X4370" s="229"/>
      <c r="Y4370" s="229"/>
      <c r="Z4370" s="229"/>
      <c r="AA4370" s="229"/>
      <c r="AB4370" s="229"/>
      <c r="AC4370" s="229"/>
      <c r="AD4370" s="229"/>
      <c r="AE4370" s="229"/>
      <c r="AF4370" s="229"/>
      <c r="AG4370" s="229"/>
      <c r="AH4370" s="229"/>
      <c r="AI4370" s="229"/>
      <c r="AJ4370" s="229"/>
      <c r="AK4370" s="229"/>
      <c r="AL4370" s="229"/>
      <c r="AM4370" s="229"/>
      <c r="AN4370" s="229"/>
      <c r="AO4370" s="229"/>
      <c r="AP4370" s="229"/>
      <c r="AQ4370" s="229"/>
      <c r="AR4370" s="229"/>
      <c r="AS4370" s="229"/>
      <c r="AT4370" s="229"/>
      <c r="AU4370" s="229"/>
      <c r="AV4370" s="229"/>
      <c r="AW4370" s="229"/>
      <c r="AX4370" s="229"/>
      <c r="AY4370" s="229"/>
      <c r="AZ4370" s="229"/>
      <c r="BA4370" s="229"/>
      <c r="BB4370" s="229"/>
      <c r="BC4370" s="229"/>
      <c r="BD4370" s="229"/>
      <c r="BE4370" s="229"/>
      <c r="BF4370" s="229"/>
      <c r="BG4370" s="229"/>
      <c r="BH4370" s="229"/>
      <c r="BI4370" s="229"/>
    </row>
    <row r="4371" spans="3:61">
      <c r="C4371" s="229"/>
      <c r="D4371" s="230"/>
      <c r="E4371" s="229"/>
      <c r="F4371" s="229"/>
      <c r="G4371" s="229"/>
      <c r="H4371" s="229"/>
      <c r="I4371" s="231"/>
      <c r="J4371" s="229"/>
      <c r="K4371" s="232"/>
      <c r="L4371" s="229"/>
      <c r="M4371" s="229"/>
      <c r="N4371" s="229"/>
      <c r="O4371" s="229"/>
      <c r="P4371" s="229"/>
      <c r="Q4371" s="232"/>
      <c r="R4371" s="232"/>
      <c r="S4371" s="229"/>
      <c r="T4371" s="229"/>
      <c r="U4371" s="229"/>
      <c r="V4371" s="229"/>
      <c r="W4371" s="229"/>
      <c r="X4371" s="229"/>
      <c r="Y4371" s="229"/>
      <c r="Z4371" s="229"/>
      <c r="AA4371" s="229"/>
      <c r="AB4371" s="229"/>
      <c r="AC4371" s="229"/>
      <c r="AD4371" s="229"/>
      <c r="AE4371" s="229"/>
      <c r="AF4371" s="229"/>
      <c r="AG4371" s="229"/>
      <c r="AH4371" s="229"/>
      <c r="AI4371" s="229"/>
      <c r="AJ4371" s="229"/>
      <c r="AK4371" s="229"/>
      <c r="AL4371" s="229"/>
      <c r="AM4371" s="229"/>
      <c r="AN4371" s="229"/>
      <c r="AO4371" s="229"/>
      <c r="AP4371" s="229"/>
      <c r="AQ4371" s="229"/>
      <c r="AR4371" s="229"/>
      <c r="AS4371" s="229"/>
      <c r="AT4371" s="229"/>
      <c r="AU4371" s="229"/>
      <c r="AV4371" s="229"/>
      <c r="AW4371" s="229"/>
      <c r="AX4371" s="229"/>
      <c r="AY4371" s="229"/>
      <c r="AZ4371" s="229"/>
      <c r="BA4371" s="229"/>
      <c r="BB4371" s="229"/>
      <c r="BC4371" s="229"/>
      <c r="BD4371" s="229"/>
      <c r="BE4371" s="229"/>
      <c r="BF4371" s="229"/>
      <c r="BG4371" s="229"/>
      <c r="BH4371" s="229"/>
      <c r="BI4371" s="229"/>
    </row>
    <row r="4372" spans="3:61">
      <c r="C4372" s="229"/>
      <c r="D4372" s="230"/>
      <c r="E4372" s="229"/>
      <c r="F4372" s="229"/>
      <c r="G4372" s="229"/>
      <c r="H4372" s="229"/>
      <c r="I4372" s="231"/>
      <c r="J4372" s="229"/>
      <c r="K4372" s="232"/>
      <c r="L4372" s="229"/>
      <c r="M4372" s="229"/>
      <c r="N4372" s="229"/>
      <c r="O4372" s="229"/>
      <c r="P4372" s="229"/>
      <c r="Q4372" s="232"/>
      <c r="R4372" s="232"/>
      <c r="S4372" s="229"/>
      <c r="T4372" s="229"/>
      <c r="U4372" s="229"/>
      <c r="V4372" s="229"/>
      <c r="W4372" s="229"/>
      <c r="X4372" s="229"/>
      <c r="Y4372" s="229"/>
      <c r="Z4372" s="229"/>
      <c r="AA4372" s="229"/>
      <c r="AB4372" s="229"/>
      <c r="AC4372" s="229"/>
      <c r="AD4372" s="229"/>
      <c r="AE4372" s="229"/>
      <c r="AF4372" s="229"/>
      <c r="AG4372" s="229"/>
      <c r="AH4372" s="229"/>
      <c r="AI4372" s="229"/>
      <c r="AJ4372" s="229"/>
      <c r="AK4372" s="229"/>
      <c r="AL4372" s="229"/>
      <c r="AM4372" s="229"/>
      <c r="AN4372" s="229"/>
      <c r="AO4372" s="229"/>
      <c r="AP4372" s="229"/>
      <c r="AQ4372" s="229"/>
      <c r="AR4372" s="229"/>
      <c r="AS4372" s="229"/>
      <c r="AT4372" s="229"/>
      <c r="AU4372" s="229"/>
      <c r="AV4372" s="229"/>
      <c r="AW4372" s="229"/>
      <c r="AX4372" s="229"/>
      <c r="AY4372" s="229"/>
      <c r="AZ4372" s="229"/>
      <c r="BA4372" s="229"/>
      <c r="BB4372" s="229"/>
      <c r="BC4372" s="229"/>
      <c r="BD4372" s="229"/>
      <c r="BE4372" s="229"/>
      <c r="BF4372" s="229"/>
      <c r="BG4372" s="229"/>
      <c r="BH4372" s="229"/>
      <c r="BI4372" s="229"/>
    </row>
    <row r="4373" spans="3:61">
      <c r="C4373" s="229"/>
      <c r="D4373" s="230"/>
      <c r="E4373" s="229"/>
      <c r="F4373" s="229"/>
      <c r="G4373" s="229"/>
      <c r="H4373" s="229"/>
      <c r="I4373" s="231"/>
      <c r="J4373" s="229"/>
      <c r="K4373" s="232"/>
      <c r="L4373" s="229"/>
      <c r="M4373" s="229"/>
      <c r="N4373" s="229"/>
      <c r="O4373" s="229"/>
      <c r="P4373" s="229"/>
      <c r="Q4373" s="232"/>
      <c r="R4373" s="232"/>
      <c r="S4373" s="229"/>
      <c r="T4373" s="229"/>
      <c r="U4373" s="229"/>
      <c r="V4373" s="229"/>
      <c r="W4373" s="229"/>
      <c r="X4373" s="229"/>
      <c r="Y4373" s="229"/>
      <c r="Z4373" s="229"/>
      <c r="AA4373" s="229"/>
      <c r="AB4373" s="229"/>
      <c r="AC4373" s="229"/>
      <c r="AD4373" s="229"/>
      <c r="AE4373" s="229"/>
      <c r="AF4373" s="229"/>
      <c r="AG4373" s="229"/>
      <c r="AH4373" s="229"/>
      <c r="AI4373" s="229"/>
      <c r="AJ4373" s="229"/>
      <c r="AK4373" s="229"/>
      <c r="AL4373" s="229"/>
      <c r="AM4373" s="229"/>
      <c r="AN4373" s="229"/>
      <c r="AO4373" s="229"/>
      <c r="AP4373" s="229"/>
      <c r="AQ4373" s="229"/>
      <c r="AR4373" s="229"/>
      <c r="AS4373" s="229"/>
      <c r="AT4373" s="229"/>
      <c r="AU4373" s="229"/>
      <c r="AV4373" s="229"/>
      <c r="AW4373" s="229"/>
      <c r="AX4373" s="229"/>
      <c r="AY4373" s="229"/>
      <c r="AZ4373" s="229"/>
      <c r="BA4373" s="229"/>
      <c r="BB4373" s="229"/>
      <c r="BC4373" s="229"/>
      <c r="BD4373" s="229"/>
      <c r="BE4373" s="229"/>
      <c r="BF4373" s="229"/>
      <c r="BG4373" s="229"/>
      <c r="BH4373" s="229"/>
      <c r="BI4373" s="229"/>
    </row>
    <row r="4374" spans="3:61">
      <c r="C4374" s="229"/>
      <c r="D4374" s="230"/>
      <c r="E4374" s="229"/>
      <c r="F4374" s="229"/>
      <c r="G4374" s="229"/>
      <c r="H4374" s="229"/>
      <c r="I4374" s="231"/>
      <c r="J4374" s="229"/>
      <c r="K4374" s="232"/>
      <c r="L4374" s="229"/>
      <c r="M4374" s="229"/>
      <c r="N4374" s="229"/>
      <c r="O4374" s="229"/>
      <c r="P4374" s="229"/>
      <c r="Q4374" s="232"/>
      <c r="R4374" s="232"/>
      <c r="S4374" s="229"/>
      <c r="T4374" s="229"/>
      <c r="U4374" s="229"/>
      <c r="V4374" s="229"/>
      <c r="W4374" s="229"/>
      <c r="X4374" s="229"/>
      <c r="Y4374" s="229"/>
      <c r="Z4374" s="229"/>
      <c r="AA4374" s="229"/>
      <c r="AB4374" s="229"/>
      <c r="AC4374" s="229"/>
      <c r="AD4374" s="229"/>
      <c r="AE4374" s="229"/>
      <c r="AF4374" s="229"/>
      <c r="AG4374" s="229"/>
      <c r="AH4374" s="229"/>
      <c r="AI4374" s="229"/>
      <c r="AJ4374" s="229"/>
      <c r="AK4374" s="229"/>
      <c r="AL4374" s="229"/>
      <c r="AM4374" s="229"/>
      <c r="AN4374" s="229"/>
      <c r="AO4374" s="229"/>
      <c r="AP4374" s="229"/>
      <c r="AQ4374" s="229"/>
      <c r="AR4374" s="229"/>
      <c r="AS4374" s="229"/>
      <c r="AT4374" s="229"/>
      <c r="AU4374" s="229"/>
      <c r="AV4374" s="229"/>
      <c r="AW4374" s="229"/>
      <c r="AX4374" s="229"/>
      <c r="AY4374" s="229"/>
      <c r="AZ4374" s="229"/>
      <c r="BA4374" s="229"/>
      <c r="BB4374" s="229"/>
      <c r="BC4374" s="229"/>
      <c r="BD4374" s="229"/>
      <c r="BE4374" s="229"/>
      <c r="BF4374" s="229"/>
      <c r="BG4374" s="229"/>
      <c r="BH4374" s="229"/>
      <c r="BI4374" s="229"/>
    </row>
    <row r="4375" spans="3:61">
      <c r="C4375" s="229"/>
      <c r="D4375" s="230"/>
      <c r="E4375" s="229"/>
      <c r="F4375" s="229"/>
      <c r="G4375" s="229"/>
      <c r="H4375" s="229"/>
      <c r="I4375" s="231"/>
      <c r="J4375" s="229"/>
      <c r="K4375" s="232"/>
      <c r="L4375" s="229"/>
      <c r="M4375" s="229"/>
      <c r="N4375" s="229"/>
      <c r="O4375" s="229"/>
      <c r="P4375" s="229"/>
      <c r="Q4375" s="232"/>
      <c r="R4375" s="232"/>
      <c r="S4375" s="229"/>
      <c r="T4375" s="229"/>
      <c r="U4375" s="229"/>
      <c r="V4375" s="229"/>
      <c r="W4375" s="229"/>
      <c r="X4375" s="229"/>
      <c r="Y4375" s="229"/>
      <c r="Z4375" s="229"/>
      <c r="AA4375" s="229"/>
      <c r="AB4375" s="229"/>
      <c r="AC4375" s="229"/>
      <c r="AD4375" s="229"/>
      <c r="AE4375" s="229"/>
      <c r="AF4375" s="229"/>
      <c r="AG4375" s="229"/>
      <c r="AH4375" s="229"/>
      <c r="AI4375" s="229"/>
      <c r="AJ4375" s="229"/>
      <c r="AK4375" s="229"/>
      <c r="AL4375" s="229"/>
      <c r="AM4375" s="229"/>
      <c r="AN4375" s="229"/>
      <c r="AO4375" s="229"/>
      <c r="AP4375" s="229"/>
      <c r="AQ4375" s="229"/>
      <c r="AR4375" s="229"/>
      <c r="AS4375" s="229"/>
      <c r="AT4375" s="229"/>
      <c r="AU4375" s="229"/>
      <c r="AV4375" s="229"/>
      <c r="AW4375" s="229"/>
      <c r="AX4375" s="229"/>
      <c r="AY4375" s="229"/>
      <c r="AZ4375" s="229"/>
      <c r="BA4375" s="229"/>
      <c r="BB4375" s="229"/>
      <c r="BC4375" s="229"/>
      <c r="BD4375" s="229"/>
      <c r="BE4375" s="229"/>
      <c r="BF4375" s="229"/>
      <c r="BG4375" s="229"/>
      <c r="BH4375" s="229"/>
      <c r="BI4375" s="229"/>
    </row>
    <row r="4376" spans="3:61">
      <c r="C4376" s="229"/>
      <c r="D4376" s="230"/>
      <c r="E4376" s="229"/>
      <c r="F4376" s="229"/>
      <c r="G4376" s="229"/>
      <c r="H4376" s="229"/>
      <c r="I4376" s="231"/>
      <c r="J4376" s="229"/>
      <c r="K4376" s="232"/>
      <c r="L4376" s="229"/>
      <c r="M4376" s="229"/>
      <c r="N4376" s="229"/>
      <c r="O4376" s="229"/>
      <c r="P4376" s="229"/>
      <c r="Q4376" s="232"/>
      <c r="R4376" s="232"/>
      <c r="S4376" s="229"/>
      <c r="T4376" s="229"/>
      <c r="U4376" s="229"/>
      <c r="V4376" s="229"/>
      <c r="W4376" s="229"/>
      <c r="X4376" s="229"/>
      <c r="Y4376" s="229"/>
      <c r="Z4376" s="229"/>
      <c r="AA4376" s="229"/>
      <c r="AB4376" s="229"/>
      <c r="AC4376" s="229"/>
      <c r="AD4376" s="229"/>
      <c r="AE4376" s="229"/>
      <c r="AF4376" s="229"/>
      <c r="AG4376" s="229"/>
      <c r="AH4376" s="229"/>
      <c r="AI4376" s="229"/>
      <c r="AJ4376" s="229"/>
      <c r="AK4376" s="229"/>
      <c r="AL4376" s="229"/>
      <c r="AM4376" s="229"/>
      <c r="AN4376" s="229"/>
      <c r="AO4376" s="229"/>
      <c r="AP4376" s="229"/>
      <c r="AQ4376" s="229"/>
      <c r="AR4376" s="229"/>
      <c r="AS4376" s="229"/>
      <c r="AT4376" s="229"/>
      <c r="AU4376" s="229"/>
      <c r="AV4376" s="229"/>
      <c r="AW4376" s="229"/>
      <c r="AX4376" s="229"/>
      <c r="AY4376" s="229"/>
      <c r="AZ4376" s="229"/>
      <c r="BA4376" s="229"/>
      <c r="BB4376" s="229"/>
      <c r="BC4376" s="229"/>
      <c r="BD4376" s="229"/>
      <c r="BE4376" s="229"/>
      <c r="BF4376" s="229"/>
      <c r="BG4376" s="229"/>
      <c r="BH4376" s="229"/>
      <c r="BI4376" s="229"/>
    </row>
    <row r="4377" spans="3:61">
      <c r="C4377" s="229"/>
      <c r="D4377" s="230"/>
      <c r="E4377" s="229"/>
      <c r="F4377" s="229"/>
      <c r="G4377" s="229"/>
      <c r="H4377" s="229"/>
      <c r="I4377" s="231"/>
      <c r="J4377" s="229"/>
      <c r="K4377" s="232"/>
      <c r="L4377" s="229"/>
      <c r="M4377" s="229"/>
      <c r="N4377" s="229"/>
      <c r="O4377" s="229"/>
      <c r="P4377" s="229"/>
      <c r="Q4377" s="232"/>
      <c r="R4377" s="232"/>
      <c r="S4377" s="229"/>
      <c r="T4377" s="229"/>
      <c r="U4377" s="229"/>
      <c r="V4377" s="229"/>
      <c r="W4377" s="229"/>
      <c r="X4377" s="229"/>
      <c r="Y4377" s="229"/>
      <c r="Z4377" s="229"/>
      <c r="AA4377" s="229"/>
      <c r="AB4377" s="229"/>
      <c r="AC4377" s="229"/>
      <c r="AD4377" s="229"/>
      <c r="AE4377" s="229"/>
      <c r="AF4377" s="229"/>
      <c r="AG4377" s="229"/>
      <c r="AH4377" s="229"/>
      <c r="AI4377" s="229"/>
      <c r="AJ4377" s="229"/>
      <c r="AK4377" s="229"/>
      <c r="AL4377" s="229"/>
      <c r="AM4377" s="229"/>
      <c r="AN4377" s="229"/>
      <c r="AO4377" s="229"/>
      <c r="AP4377" s="229"/>
      <c r="AQ4377" s="229"/>
      <c r="AR4377" s="229"/>
      <c r="AS4377" s="229"/>
      <c r="AT4377" s="229"/>
      <c r="AU4377" s="229"/>
      <c r="AV4377" s="229"/>
      <c r="AW4377" s="229"/>
      <c r="AX4377" s="229"/>
      <c r="AY4377" s="229"/>
      <c r="AZ4377" s="229"/>
      <c r="BA4377" s="229"/>
      <c r="BB4377" s="229"/>
      <c r="BC4377" s="229"/>
      <c r="BD4377" s="229"/>
      <c r="BE4377" s="229"/>
      <c r="BF4377" s="229"/>
      <c r="BG4377" s="229"/>
      <c r="BH4377" s="229"/>
      <c r="BI4377" s="229"/>
    </row>
    <row r="4378" spans="3:61">
      <c r="C4378" s="229"/>
      <c r="D4378" s="230"/>
      <c r="E4378" s="229"/>
      <c r="F4378" s="229"/>
      <c r="G4378" s="229"/>
      <c r="H4378" s="229"/>
      <c r="I4378" s="231"/>
      <c r="J4378" s="229"/>
      <c r="K4378" s="232"/>
      <c r="L4378" s="229"/>
      <c r="M4378" s="229"/>
      <c r="N4378" s="229"/>
      <c r="O4378" s="229"/>
      <c r="P4378" s="229"/>
      <c r="Q4378" s="232"/>
      <c r="R4378" s="232"/>
      <c r="S4378" s="229"/>
      <c r="T4378" s="229"/>
      <c r="U4378" s="229"/>
      <c r="V4378" s="229"/>
      <c r="W4378" s="229"/>
      <c r="X4378" s="229"/>
      <c r="Y4378" s="229"/>
      <c r="Z4378" s="229"/>
      <c r="AA4378" s="229"/>
      <c r="AB4378" s="229"/>
      <c r="AC4378" s="229"/>
      <c r="AD4378" s="229"/>
      <c r="AE4378" s="229"/>
      <c r="AF4378" s="229"/>
      <c r="AG4378" s="229"/>
      <c r="AH4378" s="229"/>
      <c r="AI4378" s="229"/>
      <c r="AJ4378" s="229"/>
      <c r="AK4378" s="229"/>
      <c r="AL4378" s="229"/>
      <c r="AM4378" s="229"/>
      <c r="AN4378" s="229"/>
      <c r="AO4378" s="229"/>
      <c r="AP4378" s="229"/>
      <c r="AQ4378" s="229"/>
      <c r="AR4378" s="229"/>
      <c r="AS4378" s="229"/>
      <c r="AT4378" s="229"/>
      <c r="AU4378" s="229"/>
      <c r="AV4378" s="229"/>
      <c r="AW4378" s="229"/>
      <c r="AX4378" s="229"/>
      <c r="AY4378" s="229"/>
      <c r="AZ4378" s="229"/>
      <c r="BA4378" s="229"/>
      <c r="BB4378" s="229"/>
      <c r="BC4378" s="229"/>
      <c r="BD4378" s="229"/>
      <c r="BE4378" s="229"/>
      <c r="BF4378" s="229"/>
      <c r="BG4378" s="229"/>
      <c r="BH4378" s="229"/>
      <c r="BI4378" s="229"/>
    </row>
    <row r="4379" spans="3:61">
      <c r="C4379" s="229"/>
      <c r="D4379" s="230"/>
      <c r="E4379" s="229"/>
      <c r="F4379" s="229"/>
      <c r="G4379" s="229"/>
      <c r="H4379" s="229"/>
      <c r="I4379" s="231"/>
      <c r="J4379" s="229"/>
      <c r="K4379" s="232"/>
      <c r="L4379" s="229"/>
      <c r="M4379" s="229"/>
      <c r="N4379" s="229"/>
      <c r="O4379" s="229"/>
      <c r="P4379" s="229"/>
      <c r="Q4379" s="232"/>
      <c r="R4379" s="232"/>
      <c r="S4379" s="229"/>
      <c r="T4379" s="229"/>
      <c r="U4379" s="229"/>
      <c r="V4379" s="229"/>
      <c r="W4379" s="229"/>
      <c r="X4379" s="229"/>
      <c r="Y4379" s="229"/>
      <c r="Z4379" s="229"/>
      <c r="AA4379" s="229"/>
      <c r="AB4379" s="229"/>
      <c r="AC4379" s="229"/>
      <c r="AD4379" s="229"/>
      <c r="AE4379" s="229"/>
      <c r="AF4379" s="229"/>
      <c r="AG4379" s="229"/>
      <c r="AH4379" s="229"/>
      <c r="AI4379" s="229"/>
      <c r="AJ4379" s="229"/>
      <c r="AK4379" s="229"/>
      <c r="AL4379" s="229"/>
      <c r="AM4379" s="229"/>
      <c r="AN4379" s="229"/>
      <c r="AO4379" s="229"/>
      <c r="AP4379" s="229"/>
      <c r="AQ4379" s="229"/>
      <c r="AR4379" s="229"/>
      <c r="AS4379" s="229"/>
      <c r="AT4379" s="229"/>
      <c r="AU4379" s="229"/>
      <c r="AV4379" s="229"/>
      <c r="AW4379" s="229"/>
      <c r="AX4379" s="229"/>
      <c r="AY4379" s="229"/>
      <c r="AZ4379" s="229"/>
      <c r="BA4379" s="229"/>
      <c r="BB4379" s="229"/>
      <c r="BC4379" s="229"/>
      <c r="BD4379" s="229"/>
      <c r="BE4379" s="229"/>
      <c r="BF4379" s="229"/>
      <c r="BG4379" s="229"/>
      <c r="BH4379" s="229"/>
      <c r="BI4379" s="229"/>
    </row>
    <row r="4380" spans="3:61">
      <c r="C4380" s="229"/>
      <c r="D4380" s="230"/>
      <c r="E4380" s="229"/>
      <c r="F4380" s="229"/>
      <c r="G4380" s="229"/>
      <c r="H4380" s="229"/>
      <c r="I4380" s="231"/>
      <c r="J4380" s="229"/>
      <c r="K4380" s="232"/>
      <c r="L4380" s="229"/>
      <c r="M4380" s="229"/>
      <c r="N4380" s="229"/>
      <c r="O4380" s="229"/>
      <c r="P4380" s="229"/>
      <c r="Q4380" s="232"/>
      <c r="R4380" s="232"/>
      <c r="S4380" s="229"/>
      <c r="T4380" s="229"/>
      <c r="U4380" s="229"/>
      <c r="V4380" s="229"/>
      <c r="W4380" s="229"/>
      <c r="X4380" s="229"/>
      <c r="Y4380" s="229"/>
      <c r="Z4380" s="229"/>
      <c r="AA4380" s="229"/>
      <c r="AB4380" s="229"/>
      <c r="AC4380" s="229"/>
      <c r="AD4380" s="229"/>
      <c r="AE4380" s="229"/>
      <c r="AF4380" s="229"/>
      <c r="AG4380" s="229"/>
      <c r="AH4380" s="229"/>
      <c r="AI4380" s="229"/>
      <c r="AJ4380" s="229"/>
      <c r="AK4380" s="229"/>
      <c r="AL4380" s="229"/>
      <c r="AM4380" s="229"/>
      <c r="AN4380" s="229"/>
      <c r="AO4380" s="229"/>
      <c r="AP4380" s="229"/>
      <c r="AQ4380" s="229"/>
      <c r="AR4380" s="229"/>
      <c r="AS4380" s="229"/>
      <c r="AT4380" s="229"/>
      <c r="AU4380" s="229"/>
      <c r="AV4380" s="229"/>
      <c r="AW4380" s="229"/>
      <c r="AX4380" s="229"/>
      <c r="AY4380" s="229"/>
      <c r="AZ4380" s="229"/>
      <c r="BA4380" s="229"/>
      <c r="BB4380" s="229"/>
      <c r="BC4380" s="229"/>
      <c r="BD4380" s="229"/>
      <c r="BE4380" s="229"/>
      <c r="BF4380" s="229"/>
      <c r="BG4380" s="229"/>
      <c r="BH4380" s="229"/>
      <c r="BI4380" s="229"/>
    </row>
    <row r="4381" spans="3:61">
      <c r="C4381" s="229"/>
      <c r="D4381" s="230"/>
      <c r="E4381" s="229"/>
      <c r="F4381" s="229"/>
      <c r="G4381" s="229"/>
      <c r="H4381" s="229"/>
      <c r="I4381" s="231"/>
      <c r="J4381" s="229"/>
      <c r="K4381" s="232"/>
      <c r="L4381" s="229"/>
      <c r="M4381" s="229"/>
      <c r="N4381" s="229"/>
      <c r="O4381" s="229"/>
      <c r="P4381" s="229"/>
      <c r="Q4381" s="232"/>
      <c r="R4381" s="232"/>
      <c r="S4381" s="229"/>
      <c r="T4381" s="229"/>
      <c r="U4381" s="229"/>
      <c r="V4381" s="229"/>
      <c r="W4381" s="229"/>
      <c r="X4381" s="229"/>
      <c r="Y4381" s="229"/>
      <c r="Z4381" s="229"/>
      <c r="AA4381" s="229"/>
      <c r="AB4381" s="229"/>
      <c r="AC4381" s="229"/>
      <c r="AD4381" s="229"/>
      <c r="AE4381" s="229"/>
      <c r="AF4381" s="229"/>
      <c r="AG4381" s="229"/>
      <c r="AH4381" s="229"/>
      <c r="AI4381" s="229"/>
      <c r="AJ4381" s="229"/>
      <c r="AK4381" s="229"/>
      <c r="AL4381" s="229"/>
      <c r="AM4381" s="229"/>
      <c r="AN4381" s="229"/>
      <c r="AO4381" s="229"/>
      <c r="AP4381" s="229"/>
      <c r="AQ4381" s="229"/>
      <c r="AR4381" s="229"/>
      <c r="AS4381" s="229"/>
      <c r="AT4381" s="229"/>
      <c r="AU4381" s="229"/>
      <c r="AV4381" s="229"/>
      <c r="AW4381" s="229"/>
      <c r="AX4381" s="229"/>
      <c r="AY4381" s="229"/>
      <c r="AZ4381" s="229"/>
      <c r="BA4381" s="229"/>
      <c r="BB4381" s="229"/>
      <c r="BC4381" s="229"/>
      <c r="BD4381" s="229"/>
      <c r="BE4381" s="229"/>
      <c r="BF4381" s="229"/>
      <c r="BG4381" s="229"/>
      <c r="BH4381" s="229"/>
      <c r="BI4381" s="229"/>
    </row>
    <row r="4382" spans="3:61">
      <c r="C4382" s="229"/>
      <c r="D4382" s="230"/>
      <c r="E4382" s="229"/>
      <c r="F4382" s="229"/>
      <c r="G4382" s="229"/>
      <c r="H4382" s="229"/>
      <c r="I4382" s="231"/>
      <c r="J4382" s="229"/>
      <c r="K4382" s="232"/>
      <c r="L4382" s="229"/>
      <c r="M4382" s="229"/>
      <c r="N4382" s="229"/>
      <c r="O4382" s="229"/>
      <c r="P4382" s="229"/>
      <c r="Q4382" s="232"/>
      <c r="R4382" s="232"/>
      <c r="S4382" s="229"/>
      <c r="T4382" s="229"/>
      <c r="U4382" s="229"/>
      <c r="V4382" s="229"/>
      <c r="W4382" s="229"/>
      <c r="X4382" s="229"/>
      <c r="Y4382" s="229"/>
      <c r="Z4382" s="229"/>
      <c r="AA4382" s="229"/>
      <c r="AB4382" s="229"/>
      <c r="AC4382" s="229"/>
      <c r="AD4382" s="229"/>
      <c r="AE4382" s="229"/>
      <c r="AF4382" s="229"/>
      <c r="AG4382" s="229"/>
      <c r="AH4382" s="229"/>
      <c r="AI4382" s="229"/>
      <c r="AJ4382" s="229"/>
      <c r="AK4382" s="229"/>
      <c r="AL4382" s="229"/>
      <c r="AM4382" s="229"/>
      <c r="AN4382" s="229"/>
      <c r="AO4382" s="229"/>
      <c r="AP4382" s="229"/>
      <c r="AQ4382" s="229"/>
      <c r="AR4382" s="229"/>
      <c r="AS4382" s="229"/>
      <c r="AT4382" s="229"/>
      <c r="AU4382" s="229"/>
      <c r="AV4382" s="229"/>
      <c r="AW4382" s="229"/>
      <c r="AX4382" s="229"/>
      <c r="AY4382" s="229"/>
      <c r="AZ4382" s="229"/>
      <c r="BA4382" s="229"/>
      <c r="BB4382" s="229"/>
      <c r="BC4382" s="229"/>
      <c r="BD4382" s="229"/>
      <c r="BE4382" s="229"/>
      <c r="BF4382" s="229"/>
      <c r="BG4382" s="229"/>
      <c r="BH4382" s="229"/>
      <c r="BI4382" s="229"/>
    </row>
    <row r="4383" spans="3:61">
      <c r="C4383" s="229"/>
      <c r="D4383" s="230"/>
      <c r="E4383" s="229"/>
      <c r="F4383" s="229"/>
      <c r="G4383" s="229"/>
      <c r="H4383" s="229"/>
      <c r="I4383" s="231"/>
      <c r="J4383" s="229"/>
      <c r="K4383" s="232"/>
      <c r="L4383" s="229"/>
      <c r="M4383" s="229"/>
      <c r="N4383" s="229"/>
      <c r="O4383" s="229"/>
      <c r="P4383" s="229"/>
      <c r="Q4383" s="232"/>
      <c r="R4383" s="232"/>
      <c r="S4383" s="229"/>
      <c r="T4383" s="229"/>
      <c r="U4383" s="229"/>
      <c r="V4383" s="229"/>
      <c r="W4383" s="229"/>
      <c r="X4383" s="229"/>
      <c r="Y4383" s="229"/>
      <c r="Z4383" s="229"/>
      <c r="AA4383" s="229"/>
      <c r="AB4383" s="229"/>
      <c r="AC4383" s="229"/>
      <c r="AD4383" s="229"/>
      <c r="AE4383" s="229"/>
      <c r="AF4383" s="229"/>
      <c r="AG4383" s="229"/>
      <c r="AH4383" s="229"/>
      <c r="AI4383" s="229"/>
      <c r="AJ4383" s="229"/>
      <c r="AK4383" s="229"/>
      <c r="AL4383" s="229"/>
      <c r="AM4383" s="229"/>
      <c r="AN4383" s="229"/>
      <c r="AO4383" s="229"/>
      <c r="AP4383" s="229"/>
      <c r="AQ4383" s="229"/>
      <c r="AR4383" s="229"/>
      <c r="AS4383" s="229"/>
      <c r="AT4383" s="229"/>
      <c r="AU4383" s="229"/>
      <c r="AV4383" s="229"/>
      <c r="AW4383" s="229"/>
      <c r="AX4383" s="229"/>
      <c r="AY4383" s="229"/>
      <c r="AZ4383" s="229"/>
      <c r="BA4383" s="229"/>
      <c r="BB4383" s="229"/>
      <c r="BC4383" s="229"/>
      <c r="BD4383" s="229"/>
      <c r="BE4383" s="229"/>
      <c r="BF4383" s="229"/>
      <c r="BG4383" s="229"/>
      <c r="BH4383" s="229"/>
      <c r="BI4383" s="229"/>
    </row>
    <row r="4384" spans="3:61">
      <c r="C4384" s="229"/>
      <c r="D4384" s="230"/>
      <c r="E4384" s="229"/>
      <c r="F4384" s="229"/>
      <c r="G4384" s="229"/>
      <c r="H4384" s="229"/>
      <c r="I4384" s="231"/>
      <c r="J4384" s="229"/>
      <c r="K4384" s="232"/>
      <c r="L4384" s="229"/>
      <c r="M4384" s="229"/>
      <c r="N4384" s="229"/>
      <c r="O4384" s="229"/>
      <c r="P4384" s="229"/>
      <c r="Q4384" s="232"/>
      <c r="R4384" s="232"/>
      <c r="S4384" s="229"/>
      <c r="T4384" s="229"/>
      <c r="U4384" s="229"/>
      <c r="V4384" s="229"/>
      <c r="W4384" s="229"/>
      <c r="X4384" s="229"/>
      <c r="Y4384" s="229"/>
      <c r="Z4384" s="229"/>
      <c r="AA4384" s="229"/>
      <c r="AB4384" s="229"/>
      <c r="AC4384" s="229"/>
      <c r="AD4384" s="229"/>
      <c r="AE4384" s="229"/>
      <c r="AF4384" s="229"/>
      <c r="AG4384" s="229"/>
      <c r="AH4384" s="229"/>
      <c r="AI4384" s="229"/>
      <c r="AJ4384" s="229"/>
      <c r="AK4384" s="229"/>
      <c r="AL4384" s="229"/>
      <c r="AM4384" s="229"/>
      <c r="AN4384" s="229"/>
      <c r="AO4384" s="229"/>
      <c r="AP4384" s="229"/>
      <c r="AQ4384" s="229"/>
      <c r="AR4384" s="229"/>
      <c r="AS4384" s="229"/>
      <c r="AT4384" s="229"/>
      <c r="AU4384" s="229"/>
      <c r="AV4384" s="229"/>
      <c r="AW4384" s="229"/>
      <c r="AX4384" s="229"/>
      <c r="AY4384" s="229"/>
      <c r="AZ4384" s="229"/>
      <c r="BA4384" s="229"/>
      <c r="BB4384" s="229"/>
      <c r="BC4384" s="229"/>
      <c r="BD4384" s="229"/>
      <c r="BE4384" s="229"/>
      <c r="BF4384" s="229"/>
      <c r="BG4384" s="229"/>
      <c r="BH4384" s="229"/>
      <c r="BI4384" s="229"/>
    </row>
    <row r="4385" spans="3:61">
      <c r="C4385" s="229"/>
      <c r="D4385" s="230"/>
      <c r="E4385" s="229"/>
      <c r="F4385" s="229"/>
      <c r="G4385" s="229"/>
      <c r="H4385" s="229"/>
      <c r="I4385" s="231"/>
      <c r="J4385" s="229"/>
      <c r="K4385" s="232"/>
      <c r="L4385" s="229"/>
      <c r="M4385" s="229"/>
      <c r="N4385" s="229"/>
      <c r="O4385" s="229"/>
      <c r="P4385" s="229"/>
      <c r="Q4385" s="232"/>
      <c r="R4385" s="232"/>
      <c r="S4385" s="229"/>
      <c r="T4385" s="229"/>
      <c r="U4385" s="229"/>
      <c r="V4385" s="229"/>
      <c r="W4385" s="229"/>
      <c r="X4385" s="229"/>
      <c r="Y4385" s="229"/>
      <c r="Z4385" s="229"/>
      <c r="AA4385" s="229"/>
      <c r="AB4385" s="229"/>
      <c r="AC4385" s="229"/>
      <c r="AD4385" s="229"/>
      <c r="AE4385" s="229"/>
      <c r="AF4385" s="229"/>
      <c r="AG4385" s="229"/>
      <c r="AH4385" s="229"/>
      <c r="AI4385" s="229"/>
      <c r="AJ4385" s="229"/>
      <c r="AK4385" s="229"/>
      <c r="AL4385" s="229"/>
      <c r="AM4385" s="229"/>
      <c r="AN4385" s="229"/>
      <c r="AO4385" s="229"/>
      <c r="AP4385" s="229"/>
      <c r="AQ4385" s="229"/>
      <c r="AR4385" s="229"/>
      <c r="AS4385" s="229"/>
      <c r="AT4385" s="229"/>
      <c r="AU4385" s="229"/>
      <c r="AV4385" s="229"/>
      <c r="AW4385" s="229"/>
      <c r="AX4385" s="229"/>
      <c r="AY4385" s="229"/>
      <c r="AZ4385" s="229"/>
      <c r="BA4385" s="229"/>
      <c r="BB4385" s="229"/>
      <c r="BC4385" s="229"/>
      <c r="BD4385" s="229"/>
      <c r="BE4385" s="229"/>
      <c r="BF4385" s="229"/>
      <c r="BG4385" s="229"/>
      <c r="BH4385" s="229"/>
      <c r="BI4385" s="229"/>
    </row>
    <row r="4386" spans="3:61">
      <c r="C4386" s="229"/>
      <c r="D4386" s="230"/>
      <c r="E4386" s="229"/>
      <c r="F4386" s="229"/>
      <c r="G4386" s="229"/>
      <c r="H4386" s="229"/>
      <c r="I4386" s="231"/>
      <c r="J4386" s="229"/>
      <c r="K4386" s="232"/>
      <c r="L4386" s="229"/>
      <c r="M4386" s="229"/>
      <c r="N4386" s="229"/>
      <c r="O4386" s="229"/>
      <c r="P4386" s="229"/>
      <c r="Q4386" s="232"/>
      <c r="R4386" s="232"/>
      <c r="S4386" s="229"/>
      <c r="T4386" s="229"/>
      <c r="U4386" s="229"/>
      <c r="V4386" s="229"/>
      <c r="W4386" s="229"/>
      <c r="X4386" s="229"/>
      <c r="Y4386" s="229"/>
      <c r="Z4386" s="229"/>
      <c r="AA4386" s="229"/>
      <c r="AB4386" s="229"/>
      <c r="AC4386" s="229"/>
      <c r="AD4386" s="229"/>
      <c r="AE4386" s="229"/>
      <c r="AF4386" s="229"/>
      <c r="AG4386" s="229"/>
      <c r="AH4386" s="229"/>
      <c r="AI4386" s="229"/>
      <c r="AJ4386" s="229"/>
      <c r="AK4386" s="229"/>
      <c r="AL4386" s="229"/>
      <c r="AM4386" s="229"/>
      <c r="AN4386" s="229"/>
      <c r="AO4386" s="229"/>
      <c r="AP4386" s="229"/>
      <c r="AQ4386" s="229"/>
      <c r="AR4386" s="229"/>
      <c r="AS4386" s="229"/>
      <c r="AT4386" s="229"/>
      <c r="AU4386" s="229"/>
      <c r="AV4386" s="229"/>
      <c r="AW4386" s="229"/>
      <c r="AX4386" s="229"/>
      <c r="AY4386" s="229"/>
      <c r="AZ4386" s="229"/>
      <c r="BA4386" s="229"/>
      <c r="BB4386" s="229"/>
      <c r="BC4386" s="229"/>
      <c r="BD4386" s="229"/>
      <c r="BE4386" s="229"/>
      <c r="BF4386" s="229"/>
      <c r="BG4386" s="229"/>
      <c r="BH4386" s="229"/>
      <c r="BI4386" s="229"/>
    </row>
    <row r="4387" spans="3:61">
      <c r="C4387" s="229"/>
      <c r="D4387" s="230"/>
      <c r="E4387" s="229"/>
      <c r="F4387" s="229"/>
      <c r="G4387" s="229"/>
      <c r="H4387" s="229"/>
      <c r="I4387" s="231"/>
      <c r="J4387" s="229"/>
      <c r="K4387" s="232"/>
      <c r="L4387" s="229"/>
      <c r="M4387" s="229"/>
      <c r="N4387" s="229"/>
      <c r="O4387" s="229"/>
      <c r="P4387" s="229"/>
      <c r="Q4387" s="232"/>
      <c r="R4387" s="232"/>
      <c r="S4387" s="229"/>
      <c r="T4387" s="229"/>
      <c r="U4387" s="229"/>
      <c r="V4387" s="229"/>
      <c r="W4387" s="229"/>
      <c r="X4387" s="229"/>
      <c r="Y4387" s="229"/>
      <c r="Z4387" s="229"/>
      <c r="AA4387" s="229"/>
      <c r="AB4387" s="229"/>
      <c r="AC4387" s="229"/>
      <c r="AD4387" s="229"/>
      <c r="AE4387" s="229"/>
      <c r="AF4387" s="229"/>
      <c r="AG4387" s="229"/>
      <c r="AH4387" s="229"/>
      <c r="AI4387" s="229"/>
      <c r="AJ4387" s="229"/>
      <c r="AK4387" s="229"/>
      <c r="AL4387" s="229"/>
      <c r="AM4387" s="229"/>
      <c r="AN4387" s="229"/>
      <c r="AO4387" s="229"/>
      <c r="AP4387" s="229"/>
      <c r="AQ4387" s="229"/>
      <c r="AR4387" s="229"/>
      <c r="AS4387" s="229"/>
      <c r="AT4387" s="229"/>
      <c r="AU4387" s="229"/>
      <c r="AV4387" s="229"/>
      <c r="AW4387" s="229"/>
      <c r="AX4387" s="229"/>
      <c r="AY4387" s="229"/>
      <c r="AZ4387" s="229"/>
      <c r="BA4387" s="229"/>
      <c r="BB4387" s="229"/>
      <c r="BC4387" s="229"/>
      <c r="BD4387" s="229"/>
      <c r="BE4387" s="229"/>
      <c r="BF4387" s="229"/>
      <c r="BG4387" s="229"/>
      <c r="BH4387" s="229"/>
      <c r="BI4387" s="229"/>
    </row>
    <row r="4388" spans="3:61">
      <c r="C4388" s="229"/>
      <c r="D4388" s="230"/>
      <c r="E4388" s="229"/>
      <c r="F4388" s="229"/>
      <c r="G4388" s="229"/>
      <c r="H4388" s="229"/>
      <c r="I4388" s="231"/>
      <c r="J4388" s="229"/>
      <c r="K4388" s="232"/>
      <c r="L4388" s="229"/>
      <c r="M4388" s="229"/>
      <c r="N4388" s="229"/>
      <c r="O4388" s="229"/>
      <c r="P4388" s="229"/>
      <c r="Q4388" s="232"/>
      <c r="R4388" s="232"/>
      <c r="S4388" s="229"/>
      <c r="T4388" s="229"/>
      <c r="U4388" s="229"/>
      <c r="V4388" s="229"/>
      <c r="W4388" s="229"/>
      <c r="X4388" s="229"/>
      <c r="Y4388" s="229"/>
      <c r="Z4388" s="229"/>
      <c r="AA4388" s="229"/>
      <c r="AB4388" s="229"/>
      <c r="AC4388" s="229"/>
      <c r="AD4388" s="229"/>
      <c r="AE4388" s="229"/>
      <c r="AF4388" s="229"/>
      <c r="AG4388" s="229"/>
      <c r="AH4388" s="229"/>
      <c r="AI4388" s="229"/>
      <c r="AJ4388" s="229"/>
      <c r="AK4388" s="229"/>
      <c r="AL4388" s="229"/>
      <c r="AM4388" s="229"/>
      <c r="AN4388" s="229"/>
      <c r="AO4388" s="229"/>
      <c r="AP4388" s="229"/>
      <c r="AQ4388" s="229"/>
      <c r="AR4388" s="229"/>
      <c r="AS4388" s="229"/>
      <c r="AT4388" s="229"/>
      <c r="AU4388" s="229"/>
      <c r="AV4388" s="229"/>
      <c r="AW4388" s="229"/>
      <c r="AX4388" s="229"/>
      <c r="AY4388" s="229"/>
      <c r="AZ4388" s="229"/>
      <c r="BA4388" s="229"/>
      <c r="BB4388" s="229"/>
      <c r="BC4388" s="229"/>
      <c r="BD4388" s="229"/>
      <c r="BE4388" s="229"/>
      <c r="BF4388" s="229"/>
      <c r="BG4388" s="229"/>
      <c r="BH4388" s="229"/>
      <c r="BI4388" s="229"/>
    </row>
    <row r="4389" spans="3:61">
      <c r="C4389" s="229"/>
      <c r="D4389" s="230"/>
      <c r="E4389" s="229"/>
      <c r="F4389" s="229"/>
      <c r="G4389" s="229"/>
      <c r="H4389" s="229"/>
      <c r="I4389" s="231"/>
      <c r="J4389" s="229"/>
      <c r="K4389" s="232"/>
      <c r="L4389" s="229"/>
      <c r="M4389" s="229"/>
      <c r="N4389" s="229"/>
      <c r="O4389" s="229"/>
      <c r="P4389" s="229"/>
      <c r="Q4389" s="232"/>
      <c r="R4389" s="232"/>
      <c r="S4389" s="229"/>
      <c r="T4389" s="229"/>
      <c r="U4389" s="229"/>
      <c r="V4389" s="229"/>
      <c r="W4389" s="229"/>
      <c r="X4389" s="229"/>
      <c r="Y4389" s="229"/>
      <c r="Z4389" s="229"/>
      <c r="AA4389" s="229"/>
      <c r="AB4389" s="229"/>
      <c r="AC4389" s="229"/>
      <c r="AD4389" s="229"/>
      <c r="AE4389" s="229"/>
      <c r="AF4389" s="229"/>
      <c r="AG4389" s="229"/>
      <c r="AH4389" s="229"/>
      <c r="AI4389" s="229"/>
      <c r="AJ4389" s="229"/>
      <c r="AK4389" s="229"/>
      <c r="AL4389" s="229"/>
      <c r="AM4389" s="229"/>
      <c r="AN4389" s="229"/>
      <c r="AO4389" s="229"/>
      <c r="AP4389" s="229"/>
      <c r="AQ4389" s="229"/>
      <c r="AR4389" s="229"/>
      <c r="AS4389" s="229"/>
      <c r="AT4389" s="229"/>
      <c r="AU4389" s="229"/>
      <c r="AV4389" s="229"/>
      <c r="AW4389" s="229"/>
      <c r="AX4389" s="229"/>
      <c r="AY4389" s="229"/>
      <c r="AZ4389" s="229"/>
      <c r="BA4389" s="229"/>
      <c r="BB4389" s="229"/>
      <c r="BC4389" s="229"/>
      <c r="BD4389" s="229"/>
      <c r="BE4389" s="229"/>
      <c r="BF4389" s="229"/>
      <c r="BG4389" s="229"/>
      <c r="BH4389" s="229"/>
      <c r="BI4389" s="229"/>
    </row>
    <row r="4390" spans="3:61">
      <c r="C4390" s="229"/>
      <c r="D4390" s="230"/>
      <c r="E4390" s="229"/>
      <c r="F4390" s="229"/>
      <c r="G4390" s="229"/>
      <c r="H4390" s="229"/>
      <c r="I4390" s="231"/>
      <c r="J4390" s="229"/>
      <c r="K4390" s="232"/>
      <c r="L4390" s="229"/>
      <c r="M4390" s="229"/>
      <c r="N4390" s="229"/>
      <c r="O4390" s="229"/>
      <c r="P4390" s="229"/>
      <c r="Q4390" s="232"/>
      <c r="R4390" s="232"/>
      <c r="S4390" s="229"/>
      <c r="T4390" s="229"/>
      <c r="U4390" s="229"/>
      <c r="V4390" s="229"/>
      <c r="W4390" s="229"/>
      <c r="X4390" s="229"/>
      <c r="Y4390" s="229"/>
      <c r="Z4390" s="229"/>
      <c r="AA4390" s="229"/>
      <c r="AB4390" s="229"/>
      <c r="AC4390" s="229"/>
      <c r="AD4390" s="229"/>
      <c r="AE4390" s="229"/>
      <c r="AF4390" s="229"/>
      <c r="AG4390" s="229"/>
      <c r="AH4390" s="229"/>
      <c r="AI4390" s="229"/>
      <c r="AJ4390" s="229"/>
      <c r="AK4390" s="229"/>
      <c r="AL4390" s="229"/>
      <c r="AM4390" s="229"/>
      <c r="AN4390" s="229"/>
      <c r="AO4390" s="229"/>
      <c r="AP4390" s="229"/>
      <c r="AQ4390" s="229"/>
      <c r="AR4390" s="229"/>
      <c r="AS4390" s="229"/>
      <c r="AT4390" s="229"/>
      <c r="AU4390" s="229"/>
      <c r="AV4390" s="229"/>
      <c r="AW4390" s="229"/>
      <c r="AX4390" s="229"/>
      <c r="AY4390" s="229"/>
      <c r="AZ4390" s="229"/>
      <c r="BA4390" s="229"/>
      <c r="BB4390" s="229"/>
      <c r="BC4390" s="229"/>
      <c r="BD4390" s="229"/>
      <c r="BE4390" s="229"/>
      <c r="BF4390" s="229"/>
      <c r="BG4390" s="229"/>
      <c r="BH4390" s="229"/>
      <c r="BI4390" s="229"/>
    </row>
    <row r="4391" spans="3:61">
      <c r="C4391" s="229"/>
      <c r="D4391" s="230"/>
      <c r="E4391" s="229"/>
      <c r="F4391" s="229"/>
      <c r="G4391" s="229"/>
      <c r="H4391" s="229"/>
      <c r="I4391" s="231"/>
      <c r="J4391" s="229"/>
      <c r="K4391" s="232"/>
      <c r="L4391" s="229"/>
      <c r="M4391" s="229"/>
      <c r="N4391" s="229"/>
      <c r="O4391" s="229"/>
      <c r="P4391" s="229"/>
      <c r="Q4391" s="232"/>
      <c r="R4391" s="232"/>
      <c r="S4391" s="229"/>
      <c r="T4391" s="229"/>
      <c r="U4391" s="229"/>
      <c r="V4391" s="229"/>
      <c r="W4391" s="229"/>
      <c r="X4391" s="229"/>
      <c r="Y4391" s="229"/>
      <c r="Z4391" s="229"/>
      <c r="AA4391" s="229"/>
      <c r="AB4391" s="229"/>
      <c r="AC4391" s="229"/>
      <c r="AD4391" s="229"/>
      <c r="AE4391" s="229"/>
      <c r="AF4391" s="229"/>
      <c r="AG4391" s="229"/>
      <c r="AH4391" s="229"/>
      <c r="AI4391" s="229"/>
      <c r="AJ4391" s="229"/>
      <c r="AK4391" s="229"/>
      <c r="AL4391" s="229"/>
      <c r="AM4391" s="229"/>
      <c r="AN4391" s="229"/>
      <c r="AO4391" s="229"/>
      <c r="AP4391" s="229"/>
      <c r="AQ4391" s="229"/>
      <c r="AR4391" s="229"/>
      <c r="AS4391" s="229"/>
      <c r="AT4391" s="229"/>
      <c r="AU4391" s="229"/>
      <c r="AV4391" s="229"/>
      <c r="AW4391" s="229"/>
      <c r="AX4391" s="229"/>
      <c r="AY4391" s="229"/>
      <c r="AZ4391" s="229"/>
      <c r="BA4391" s="229"/>
      <c r="BB4391" s="229"/>
      <c r="BC4391" s="229"/>
      <c r="BD4391" s="229"/>
      <c r="BE4391" s="229"/>
      <c r="BF4391" s="229"/>
      <c r="BG4391" s="229"/>
      <c r="BH4391" s="229"/>
      <c r="BI4391" s="229"/>
    </row>
    <row r="4392" spans="3:61">
      <c r="C4392" s="229"/>
      <c r="D4392" s="230"/>
      <c r="E4392" s="229"/>
      <c r="F4392" s="229"/>
      <c r="G4392" s="229"/>
      <c r="H4392" s="229"/>
      <c r="I4392" s="231"/>
      <c r="J4392" s="229"/>
      <c r="K4392" s="232"/>
      <c r="L4392" s="229"/>
      <c r="M4392" s="229"/>
      <c r="N4392" s="229"/>
      <c r="O4392" s="229"/>
      <c r="P4392" s="229"/>
      <c r="Q4392" s="232"/>
      <c r="R4392" s="232"/>
      <c r="S4392" s="229"/>
      <c r="T4392" s="229"/>
      <c r="U4392" s="229"/>
      <c r="V4392" s="229"/>
      <c r="W4392" s="229"/>
      <c r="X4392" s="229"/>
      <c r="Y4392" s="229"/>
      <c r="Z4392" s="229"/>
      <c r="AA4392" s="229"/>
      <c r="AB4392" s="229"/>
      <c r="AC4392" s="229"/>
      <c r="AD4392" s="229"/>
      <c r="AE4392" s="229"/>
      <c r="AF4392" s="229"/>
      <c r="AG4392" s="229"/>
      <c r="AH4392" s="229"/>
      <c r="AI4392" s="229"/>
      <c r="AJ4392" s="229"/>
      <c r="AK4392" s="229"/>
      <c r="AL4392" s="229"/>
      <c r="AM4392" s="229"/>
      <c r="AN4392" s="229"/>
      <c r="AO4392" s="229"/>
      <c r="AP4392" s="229"/>
      <c r="AQ4392" s="229"/>
      <c r="AR4392" s="229"/>
      <c r="AS4392" s="229"/>
      <c r="AT4392" s="229"/>
      <c r="AU4392" s="229"/>
      <c r="AV4392" s="229"/>
      <c r="AW4392" s="229"/>
      <c r="AX4392" s="229"/>
      <c r="AY4392" s="229"/>
      <c r="AZ4392" s="229"/>
      <c r="BA4392" s="229"/>
      <c r="BB4392" s="229"/>
      <c r="BC4392" s="229"/>
      <c r="BD4392" s="229"/>
      <c r="BE4392" s="229"/>
      <c r="BF4392" s="229"/>
      <c r="BG4392" s="229"/>
      <c r="BH4392" s="229"/>
      <c r="BI4392" s="229"/>
    </row>
    <row r="4393" spans="3:61">
      <c r="C4393" s="229"/>
      <c r="D4393" s="230"/>
      <c r="E4393" s="229"/>
      <c r="F4393" s="229"/>
      <c r="G4393" s="229"/>
      <c r="H4393" s="229"/>
      <c r="I4393" s="231"/>
      <c r="J4393" s="229"/>
      <c r="K4393" s="232"/>
      <c r="L4393" s="229"/>
      <c r="M4393" s="229"/>
      <c r="N4393" s="229"/>
      <c r="O4393" s="229"/>
      <c r="P4393" s="229"/>
      <c r="Q4393" s="232"/>
      <c r="R4393" s="232"/>
      <c r="S4393" s="229"/>
      <c r="T4393" s="229"/>
      <c r="U4393" s="229"/>
      <c r="V4393" s="229"/>
      <c r="W4393" s="229"/>
      <c r="X4393" s="229"/>
      <c r="Y4393" s="229"/>
      <c r="Z4393" s="229"/>
      <c r="AA4393" s="229"/>
      <c r="AB4393" s="229"/>
      <c r="AC4393" s="229"/>
      <c r="AD4393" s="229"/>
      <c r="AE4393" s="229"/>
      <c r="AF4393" s="229"/>
      <c r="AG4393" s="229"/>
      <c r="AH4393" s="229"/>
      <c r="AI4393" s="229"/>
      <c r="AJ4393" s="229"/>
      <c r="AK4393" s="229"/>
      <c r="AL4393" s="229"/>
      <c r="AM4393" s="229"/>
      <c r="AN4393" s="229"/>
      <c r="AO4393" s="229"/>
      <c r="AP4393" s="229"/>
      <c r="AQ4393" s="229"/>
      <c r="AR4393" s="229"/>
      <c r="AS4393" s="229"/>
      <c r="AT4393" s="229"/>
      <c r="AU4393" s="229"/>
      <c r="AV4393" s="229"/>
      <c r="AW4393" s="229"/>
      <c r="AX4393" s="229"/>
      <c r="AY4393" s="229"/>
      <c r="AZ4393" s="229"/>
      <c r="BA4393" s="229"/>
      <c r="BB4393" s="229"/>
      <c r="BC4393" s="229"/>
      <c r="BD4393" s="229"/>
      <c r="BE4393" s="229"/>
      <c r="BF4393" s="229"/>
      <c r="BG4393" s="229"/>
      <c r="BH4393" s="229"/>
      <c r="BI4393" s="229"/>
    </row>
    <row r="4394" spans="3:61">
      <c r="C4394" s="229"/>
      <c r="D4394" s="230"/>
      <c r="E4394" s="229"/>
      <c r="F4394" s="229"/>
      <c r="G4394" s="229"/>
      <c r="H4394" s="229"/>
      <c r="I4394" s="231"/>
      <c r="J4394" s="229"/>
      <c r="K4394" s="232"/>
      <c r="L4394" s="229"/>
      <c r="M4394" s="229"/>
      <c r="N4394" s="229"/>
      <c r="O4394" s="229"/>
      <c r="P4394" s="229"/>
      <c r="Q4394" s="232"/>
      <c r="R4394" s="232"/>
      <c r="S4394" s="229"/>
      <c r="T4394" s="229"/>
      <c r="U4394" s="229"/>
      <c r="V4394" s="229"/>
      <c r="W4394" s="229"/>
      <c r="X4394" s="229"/>
      <c r="Y4394" s="229"/>
      <c r="Z4394" s="229"/>
      <c r="AA4394" s="229"/>
      <c r="AB4394" s="229"/>
      <c r="AC4394" s="229"/>
      <c r="AD4394" s="229"/>
      <c r="AE4394" s="229"/>
      <c r="AF4394" s="229"/>
      <c r="AG4394" s="229"/>
      <c r="AH4394" s="229"/>
      <c r="AI4394" s="229"/>
      <c r="AJ4394" s="229"/>
      <c r="AK4394" s="229"/>
      <c r="AL4394" s="229"/>
      <c r="AM4394" s="229"/>
      <c r="AN4394" s="229"/>
      <c r="AO4394" s="229"/>
      <c r="AP4394" s="229"/>
      <c r="AQ4394" s="229"/>
      <c r="AR4394" s="229"/>
      <c r="AS4394" s="229"/>
      <c r="AT4394" s="229"/>
      <c r="AU4394" s="229"/>
      <c r="AV4394" s="229"/>
      <c r="AW4394" s="229"/>
      <c r="AX4394" s="229"/>
      <c r="AY4394" s="229"/>
      <c r="AZ4394" s="229"/>
      <c r="BA4394" s="229"/>
      <c r="BB4394" s="229"/>
      <c r="BC4394" s="229"/>
      <c r="BD4394" s="229"/>
      <c r="BE4394" s="229"/>
      <c r="BF4394" s="229"/>
      <c r="BG4394" s="229"/>
      <c r="BH4394" s="229"/>
      <c r="BI4394" s="229"/>
    </row>
    <row r="4395" spans="3:61">
      <c r="C4395" s="229"/>
      <c r="D4395" s="230"/>
      <c r="E4395" s="229"/>
      <c r="F4395" s="229"/>
      <c r="G4395" s="229"/>
      <c r="H4395" s="229"/>
      <c r="I4395" s="231"/>
      <c r="J4395" s="229"/>
      <c r="K4395" s="232"/>
      <c r="L4395" s="229"/>
      <c r="M4395" s="229"/>
      <c r="N4395" s="229"/>
      <c r="O4395" s="229"/>
      <c r="P4395" s="229"/>
      <c r="Q4395" s="232"/>
      <c r="R4395" s="232"/>
      <c r="S4395" s="229"/>
      <c r="T4395" s="229"/>
      <c r="U4395" s="229"/>
      <c r="V4395" s="229"/>
      <c r="W4395" s="229"/>
      <c r="X4395" s="229"/>
      <c r="Y4395" s="229"/>
      <c r="Z4395" s="229"/>
      <c r="AA4395" s="229"/>
      <c r="AB4395" s="229"/>
      <c r="AC4395" s="229"/>
      <c r="AD4395" s="229"/>
      <c r="AE4395" s="229"/>
      <c r="AF4395" s="229"/>
      <c r="AG4395" s="229"/>
      <c r="AH4395" s="229"/>
      <c r="AI4395" s="229"/>
      <c r="AJ4395" s="229"/>
      <c r="AK4395" s="229"/>
      <c r="AL4395" s="229"/>
      <c r="AM4395" s="229"/>
      <c r="AN4395" s="229"/>
      <c r="AO4395" s="229"/>
      <c r="AP4395" s="229"/>
      <c r="AQ4395" s="229"/>
      <c r="AR4395" s="229"/>
      <c r="AS4395" s="229"/>
      <c r="AT4395" s="229"/>
      <c r="AU4395" s="229"/>
      <c r="AV4395" s="229"/>
      <c r="AW4395" s="229"/>
      <c r="AX4395" s="229"/>
      <c r="AY4395" s="229"/>
      <c r="AZ4395" s="229"/>
      <c r="BA4395" s="229"/>
      <c r="BB4395" s="229"/>
      <c r="BC4395" s="229"/>
      <c r="BD4395" s="229"/>
      <c r="BE4395" s="229"/>
      <c r="BF4395" s="229"/>
      <c r="BG4395" s="229"/>
      <c r="BH4395" s="229"/>
      <c r="BI4395" s="229"/>
    </row>
    <row r="4396" spans="3:61">
      <c r="C4396" s="229"/>
      <c r="D4396" s="230"/>
      <c r="E4396" s="229"/>
      <c r="F4396" s="229"/>
      <c r="G4396" s="229"/>
      <c r="H4396" s="229"/>
      <c r="I4396" s="231"/>
      <c r="J4396" s="229"/>
      <c r="K4396" s="232"/>
      <c r="L4396" s="229"/>
      <c r="M4396" s="229"/>
      <c r="N4396" s="229"/>
      <c r="O4396" s="229"/>
      <c r="P4396" s="229"/>
      <c r="Q4396" s="232"/>
      <c r="R4396" s="232"/>
      <c r="S4396" s="229"/>
      <c r="T4396" s="229"/>
      <c r="U4396" s="229"/>
      <c r="V4396" s="229"/>
      <c r="W4396" s="229"/>
      <c r="X4396" s="229"/>
      <c r="Y4396" s="229"/>
      <c r="Z4396" s="229"/>
      <c r="AA4396" s="229"/>
      <c r="AB4396" s="229"/>
      <c r="AC4396" s="229"/>
      <c r="AD4396" s="229"/>
      <c r="AE4396" s="229"/>
      <c r="AF4396" s="229"/>
      <c r="AG4396" s="229"/>
      <c r="AH4396" s="229"/>
      <c r="AI4396" s="229"/>
      <c r="AJ4396" s="229"/>
      <c r="AK4396" s="229"/>
      <c r="AL4396" s="229"/>
      <c r="AM4396" s="229"/>
      <c r="AN4396" s="229"/>
      <c r="AO4396" s="229"/>
      <c r="AP4396" s="229"/>
      <c r="AQ4396" s="229"/>
      <c r="AR4396" s="229"/>
      <c r="AS4396" s="229"/>
      <c r="AT4396" s="229"/>
      <c r="AU4396" s="229"/>
      <c r="AV4396" s="229"/>
      <c r="AW4396" s="229"/>
      <c r="AX4396" s="229"/>
      <c r="AY4396" s="229"/>
      <c r="AZ4396" s="229"/>
      <c r="BA4396" s="229"/>
      <c r="BB4396" s="229"/>
      <c r="BC4396" s="229"/>
      <c r="BD4396" s="229"/>
      <c r="BE4396" s="229"/>
      <c r="BF4396" s="229"/>
      <c r="BG4396" s="229"/>
      <c r="BH4396" s="229"/>
      <c r="BI4396" s="229"/>
    </row>
    <row r="4397" spans="3:61">
      <c r="C4397" s="229"/>
      <c r="D4397" s="230"/>
      <c r="E4397" s="229"/>
      <c r="F4397" s="229"/>
      <c r="G4397" s="229"/>
      <c r="H4397" s="229"/>
      <c r="I4397" s="231"/>
      <c r="J4397" s="229"/>
      <c r="K4397" s="232"/>
      <c r="L4397" s="229"/>
      <c r="M4397" s="229"/>
      <c r="N4397" s="229"/>
      <c r="O4397" s="229"/>
      <c r="P4397" s="229"/>
      <c r="Q4397" s="232"/>
      <c r="R4397" s="232"/>
      <c r="S4397" s="229"/>
      <c r="T4397" s="229"/>
      <c r="U4397" s="229"/>
      <c r="V4397" s="229"/>
      <c r="W4397" s="229"/>
      <c r="X4397" s="229"/>
      <c r="Y4397" s="229"/>
      <c r="Z4397" s="229"/>
      <c r="AA4397" s="229"/>
      <c r="AB4397" s="229"/>
      <c r="AC4397" s="229"/>
      <c r="AD4397" s="229"/>
      <c r="AE4397" s="229"/>
      <c r="AF4397" s="229"/>
      <c r="AG4397" s="229"/>
      <c r="AH4397" s="229"/>
      <c r="AI4397" s="229"/>
      <c r="AJ4397" s="229"/>
      <c r="AK4397" s="229"/>
      <c r="AL4397" s="229"/>
      <c r="AM4397" s="229"/>
      <c r="AN4397" s="229"/>
      <c r="AO4397" s="229"/>
      <c r="AP4397" s="229"/>
      <c r="AQ4397" s="229"/>
      <c r="AR4397" s="229"/>
      <c r="AS4397" s="229"/>
      <c r="AT4397" s="229"/>
      <c r="AU4397" s="229"/>
      <c r="AV4397" s="229"/>
      <c r="AW4397" s="229"/>
      <c r="AX4397" s="229"/>
      <c r="AY4397" s="229"/>
      <c r="AZ4397" s="229"/>
      <c r="BA4397" s="229"/>
      <c r="BB4397" s="229"/>
      <c r="BC4397" s="229"/>
      <c r="BD4397" s="229"/>
      <c r="BE4397" s="229"/>
      <c r="BF4397" s="229"/>
      <c r="BG4397" s="229"/>
      <c r="BH4397" s="229"/>
      <c r="BI4397" s="229"/>
    </row>
    <row r="4398" spans="3:61">
      <c r="C4398" s="229"/>
      <c r="D4398" s="230"/>
      <c r="E4398" s="229"/>
      <c r="F4398" s="229"/>
      <c r="G4398" s="229"/>
      <c r="H4398" s="229"/>
      <c r="I4398" s="231"/>
      <c r="J4398" s="229"/>
      <c r="K4398" s="232"/>
      <c r="L4398" s="229"/>
      <c r="M4398" s="229"/>
      <c r="N4398" s="229"/>
      <c r="O4398" s="229"/>
      <c r="P4398" s="229"/>
      <c r="Q4398" s="232"/>
      <c r="R4398" s="232"/>
      <c r="S4398" s="229"/>
      <c r="T4398" s="229"/>
      <c r="U4398" s="229"/>
      <c r="V4398" s="229"/>
      <c r="W4398" s="229"/>
      <c r="X4398" s="229"/>
      <c r="Y4398" s="229"/>
      <c r="Z4398" s="229"/>
      <c r="AA4398" s="229"/>
      <c r="AB4398" s="229"/>
      <c r="AC4398" s="229"/>
      <c r="AD4398" s="229"/>
      <c r="AE4398" s="229"/>
      <c r="AF4398" s="229"/>
      <c r="AG4398" s="229"/>
      <c r="AH4398" s="229"/>
      <c r="AI4398" s="229"/>
      <c r="AJ4398" s="229"/>
      <c r="AK4398" s="229"/>
      <c r="AL4398" s="229"/>
      <c r="AM4398" s="229"/>
      <c r="AN4398" s="229"/>
      <c r="AO4398" s="229"/>
      <c r="AP4398" s="229"/>
      <c r="AQ4398" s="229"/>
      <c r="AR4398" s="229"/>
      <c r="AS4398" s="229"/>
      <c r="AT4398" s="229"/>
      <c r="AU4398" s="229"/>
      <c r="AV4398" s="229"/>
      <c r="AW4398" s="229"/>
      <c r="AX4398" s="229"/>
      <c r="AY4398" s="229"/>
      <c r="AZ4398" s="229"/>
      <c r="BA4398" s="229"/>
      <c r="BB4398" s="229"/>
      <c r="BC4398" s="229"/>
      <c r="BD4398" s="229"/>
      <c r="BE4398" s="229"/>
      <c r="BF4398" s="229"/>
      <c r="BG4398" s="229"/>
      <c r="BH4398" s="229"/>
      <c r="BI4398" s="229"/>
    </row>
    <row r="4399" spans="3:61">
      <c r="C4399" s="229"/>
      <c r="D4399" s="230"/>
      <c r="E4399" s="229"/>
      <c r="F4399" s="229"/>
      <c r="G4399" s="229"/>
      <c r="H4399" s="229"/>
      <c r="I4399" s="231"/>
      <c r="J4399" s="229"/>
      <c r="K4399" s="232"/>
      <c r="L4399" s="229"/>
      <c r="M4399" s="229"/>
      <c r="N4399" s="229"/>
      <c r="O4399" s="229"/>
      <c r="P4399" s="229"/>
      <c r="Q4399" s="232"/>
      <c r="R4399" s="232"/>
      <c r="S4399" s="229"/>
      <c r="T4399" s="229"/>
      <c r="U4399" s="229"/>
      <c r="V4399" s="229"/>
      <c r="W4399" s="229"/>
      <c r="X4399" s="229"/>
      <c r="Y4399" s="229"/>
      <c r="Z4399" s="229"/>
      <c r="AA4399" s="229"/>
      <c r="AB4399" s="229"/>
      <c r="AC4399" s="229"/>
      <c r="AD4399" s="229"/>
      <c r="AE4399" s="229"/>
      <c r="AF4399" s="229"/>
      <c r="AG4399" s="229"/>
      <c r="AH4399" s="229"/>
      <c r="AI4399" s="229"/>
      <c r="AJ4399" s="229"/>
      <c r="AK4399" s="229"/>
      <c r="AL4399" s="229"/>
      <c r="AM4399" s="229"/>
      <c r="AN4399" s="229"/>
      <c r="AO4399" s="229"/>
      <c r="AP4399" s="229"/>
      <c r="AQ4399" s="229"/>
      <c r="AR4399" s="229"/>
      <c r="AS4399" s="229"/>
      <c r="AT4399" s="229"/>
      <c r="AU4399" s="229"/>
      <c r="AV4399" s="229"/>
      <c r="AW4399" s="229"/>
      <c r="AX4399" s="229"/>
      <c r="AY4399" s="229"/>
      <c r="AZ4399" s="229"/>
      <c r="BA4399" s="229"/>
      <c r="BB4399" s="229"/>
      <c r="BC4399" s="229"/>
      <c r="BD4399" s="229"/>
      <c r="BE4399" s="229"/>
      <c r="BF4399" s="229"/>
      <c r="BG4399" s="229"/>
      <c r="BH4399" s="229"/>
      <c r="BI4399" s="229"/>
    </row>
    <row r="4400" spans="3:61">
      <c r="C4400" s="229"/>
      <c r="D4400" s="230"/>
      <c r="E4400" s="229"/>
      <c r="F4400" s="229"/>
      <c r="G4400" s="229"/>
      <c r="H4400" s="229"/>
      <c r="I4400" s="231"/>
      <c r="J4400" s="229"/>
      <c r="K4400" s="232"/>
      <c r="L4400" s="229"/>
      <c r="M4400" s="229"/>
      <c r="N4400" s="229"/>
      <c r="O4400" s="229"/>
      <c r="P4400" s="229"/>
      <c r="Q4400" s="232"/>
      <c r="R4400" s="232"/>
      <c r="S4400" s="229"/>
      <c r="T4400" s="229"/>
      <c r="U4400" s="229"/>
      <c r="V4400" s="229"/>
      <c r="W4400" s="229"/>
      <c r="X4400" s="229"/>
      <c r="Y4400" s="229"/>
      <c r="Z4400" s="229"/>
      <c r="AA4400" s="229"/>
      <c r="AB4400" s="229"/>
      <c r="AC4400" s="229"/>
      <c r="AD4400" s="229"/>
      <c r="AE4400" s="229"/>
      <c r="AF4400" s="229"/>
      <c r="AG4400" s="229"/>
      <c r="AH4400" s="229"/>
      <c r="AI4400" s="229"/>
      <c r="AJ4400" s="229"/>
      <c r="AK4400" s="229"/>
      <c r="AL4400" s="229"/>
      <c r="AM4400" s="229"/>
      <c r="AN4400" s="229"/>
      <c r="AO4400" s="229"/>
      <c r="AP4400" s="229"/>
      <c r="AQ4400" s="229"/>
      <c r="AR4400" s="229"/>
      <c r="AS4400" s="229"/>
      <c r="AT4400" s="229"/>
      <c r="AU4400" s="229"/>
      <c r="AV4400" s="229"/>
      <c r="AW4400" s="229"/>
      <c r="AX4400" s="229"/>
      <c r="AY4400" s="229"/>
      <c r="AZ4400" s="229"/>
      <c r="BA4400" s="229"/>
      <c r="BB4400" s="229"/>
      <c r="BC4400" s="229"/>
      <c r="BD4400" s="229"/>
      <c r="BE4400" s="229"/>
      <c r="BF4400" s="229"/>
      <c r="BG4400" s="229"/>
      <c r="BH4400" s="229"/>
      <c r="BI4400" s="229"/>
    </row>
    <row r="4401" spans="3:61">
      <c r="C4401" s="229"/>
      <c r="D4401" s="230"/>
      <c r="E4401" s="229"/>
      <c r="F4401" s="229"/>
      <c r="G4401" s="229"/>
      <c r="H4401" s="229"/>
      <c r="I4401" s="231"/>
      <c r="J4401" s="229"/>
      <c r="K4401" s="232"/>
      <c r="L4401" s="229"/>
      <c r="M4401" s="229"/>
      <c r="N4401" s="229"/>
      <c r="O4401" s="229"/>
      <c r="P4401" s="229"/>
      <c r="Q4401" s="232"/>
      <c r="R4401" s="232"/>
      <c r="S4401" s="229"/>
      <c r="T4401" s="229"/>
      <c r="U4401" s="229"/>
      <c r="V4401" s="229"/>
      <c r="W4401" s="229"/>
      <c r="X4401" s="229"/>
      <c r="Y4401" s="229"/>
      <c r="Z4401" s="229"/>
      <c r="AA4401" s="229"/>
      <c r="AB4401" s="229"/>
      <c r="AC4401" s="229"/>
      <c r="AD4401" s="229"/>
      <c r="AE4401" s="229"/>
      <c r="AF4401" s="229"/>
      <c r="AG4401" s="229"/>
      <c r="AH4401" s="229"/>
      <c r="AI4401" s="229"/>
      <c r="AJ4401" s="229"/>
      <c r="AK4401" s="229"/>
      <c r="AL4401" s="229"/>
      <c r="AM4401" s="229"/>
      <c r="AN4401" s="229"/>
      <c r="AO4401" s="229"/>
      <c r="AP4401" s="229"/>
      <c r="AQ4401" s="229"/>
      <c r="AR4401" s="229"/>
      <c r="AS4401" s="229"/>
      <c r="AT4401" s="229"/>
      <c r="AU4401" s="229"/>
      <c r="AV4401" s="229"/>
      <c r="AW4401" s="229"/>
      <c r="AX4401" s="229"/>
      <c r="AY4401" s="229"/>
      <c r="AZ4401" s="229"/>
      <c r="BA4401" s="229"/>
      <c r="BB4401" s="229"/>
      <c r="BC4401" s="229"/>
      <c r="BD4401" s="229"/>
      <c r="BE4401" s="229"/>
      <c r="BF4401" s="229"/>
      <c r="BG4401" s="229"/>
      <c r="BH4401" s="229"/>
      <c r="BI4401" s="229"/>
    </row>
    <row r="4402" spans="3:61">
      <c r="C4402" s="229"/>
      <c r="D4402" s="230"/>
      <c r="E4402" s="229"/>
      <c r="F4402" s="229"/>
      <c r="G4402" s="229"/>
      <c r="H4402" s="229"/>
      <c r="I4402" s="231"/>
      <c r="J4402" s="229"/>
      <c r="K4402" s="232"/>
      <c r="L4402" s="229"/>
      <c r="M4402" s="229"/>
      <c r="N4402" s="229"/>
      <c r="O4402" s="229"/>
      <c r="P4402" s="229"/>
      <c r="Q4402" s="232"/>
      <c r="R4402" s="232"/>
      <c r="S4402" s="229"/>
      <c r="T4402" s="229"/>
      <c r="U4402" s="229"/>
      <c r="V4402" s="229"/>
      <c r="W4402" s="229"/>
      <c r="X4402" s="229"/>
      <c r="Y4402" s="229"/>
      <c r="Z4402" s="229"/>
      <c r="AA4402" s="229"/>
      <c r="AB4402" s="229"/>
      <c r="AC4402" s="229"/>
      <c r="AD4402" s="229"/>
      <c r="AE4402" s="229"/>
      <c r="AF4402" s="229"/>
      <c r="AG4402" s="229"/>
      <c r="AH4402" s="229"/>
      <c r="AI4402" s="229"/>
      <c r="AJ4402" s="229"/>
      <c r="AK4402" s="229"/>
      <c r="AL4402" s="229"/>
      <c r="AM4402" s="229"/>
      <c r="AN4402" s="229"/>
      <c r="AO4402" s="229"/>
      <c r="AP4402" s="229"/>
      <c r="AQ4402" s="229"/>
      <c r="AR4402" s="229"/>
      <c r="AS4402" s="229"/>
      <c r="AT4402" s="229"/>
      <c r="AU4402" s="229"/>
      <c r="AV4402" s="229"/>
      <c r="AW4402" s="229"/>
      <c r="AX4402" s="229"/>
      <c r="AY4402" s="229"/>
      <c r="AZ4402" s="229"/>
      <c r="BA4402" s="229"/>
      <c r="BB4402" s="229"/>
      <c r="BC4402" s="229"/>
      <c r="BD4402" s="229"/>
      <c r="BE4402" s="229"/>
      <c r="BF4402" s="229"/>
      <c r="BG4402" s="229"/>
      <c r="BH4402" s="229"/>
      <c r="BI4402" s="229"/>
    </row>
    <row r="4403" spans="3:61">
      <c r="C4403" s="229"/>
      <c r="D4403" s="230"/>
      <c r="E4403" s="229"/>
      <c r="F4403" s="229"/>
      <c r="G4403" s="229"/>
      <c r="H4403" s="229"/>
      <c r="I4403" s="231"/>
      <c r="J4403" s="229"/>
      <c r="K4403" s="232"/>
      <c r="L4403" s="229"/>
      <c r="M4403" s="229"/>
      <c r="N4403" s="229"/>
      <c r="O4403" s="229"/>
      <c r="P4403" s="229"/>
      <c r="Q4403" s="232"/>
      <c r="R4403" s="232"/>
      <c r="S4403" s="229"/>
      <c r="T4403" s="229"/>
      <c r="U4403" s="229"/>
      <c r="V4403" s="229"/>
      <c r="W4403" s="229"/>
      <c r="X4403" s="229"/>
      <c r="Y4403" s="229"/>
      <c r="Z4403" s="229"/>
      <c r="AA4403" s="229"/>
      <c r="AB4403" s="229"/>
      <c r="AC4403" s="229"/>
      <c r="AD4403" s="229"/>
      <c r="AE4403" s="229"/>
      <c r="AF4403" s="229"/>
      <c r="AG4403" s="229"/>
      <c r="AH4403" s="229"/>
      <c r="AI4403" s="229"/>
      <c r="AJ4403" s="229"/>
      <c r="AK4403" s="229"/>
      <c r="AL4403" s="229"/>
      <c r="AM4403" s="229"/>
      <c r="AN4403" s="229"/>
      <c r="AO4403" s="229"/>
      <c r="AP4403" s="229"/>
      <c r="AQ4403" s="229"/>
      <c r="AR4403" s="229"/>
      <c r="AS4403" s="229"/>
      <c r="AT4403" s="229"/>
      <c r="AU4403" s="229"/>
      <c r="AV4403" s="229"/>
      <c r="AW4403" s="229"/>
      <c r="AX4403" s="229"/>
      <c r="AY4403" s="229"/>
      <c r="AZ4403" s="229"/>
      <c r="BA4403" s="229"/>
      <c r="BB4403" s="229"/>
      <c r="BC4403" s="229"/>
      <c r="BD4403" s="229"/>
      <c r="BE4403" s="229"/>
      <c r="BF4403" s="229"/>
      <c r="BG4403" s="229"/>
      <c r="BH4403" s="229"/>
      <c r="BI4403" s="229"/>
    </row>
    <row r="4404" spans="3:61">
      <c r="C4404" s="229"/>
      <c r="D4404" s="230"/>
      <c r="E4404" s="229"/>
      <c r="F4404" s="229"/>
      <c r="G4404" s="229"/>
      <c r="H4404" s="229"/>
      <c r="I4404" s="231"/>
      <c r="J4404" s="229"/>
      <c r="K4404" s="232"/>
      <c r="L4404" s="229"/>
      <c r="M4404" s="229"/>
      <c r="N4404" s="229"/>
      <c r="O4404" s="229"/>
      <c r="P4404" s="229"/>
      <c r="Q4404" s="232"/>
      <c r="R4404" s="232"/>
      <c r="S4404" s="229"/>
      <c r="T4404" s="229"/>
      <c r="U4404" s="229"/>
      <c r="V4404" s="229"/>
      <c r="W4404" s="229"/>
      <c r="X4404" s="229"/>
      <c r="Y4404" s="229"/>
      <c r="Z4404" s="229"/>
      <c r="AA4404" s="229"/>
      <c r="AB4404" s="229"/>
      <c r="AC4404" s="229"/>
      <c r="AD4404" s="229"/>
      <c r="AE4404" s="229"/>
      <c r="AF4404" s="229"/>
      <c r="AG4404" s="229"/>
      <c r="AH4404" s="229"/>
      <c r="AI4404" s="229"/>
      <c r="AJ4404" s="229"/>
      <c r="AK4404" s="229"/>
      <c r="AL4404" s="229"/>
      <c r="AM4404" s="229"/>
      <c r="AN4404" s="229"/>
      <c r="AO4404" s="229"/>
      <c r="AP4404" s="229"/>
      <c r="AQ4404" s="229"/>
      <c r="AR4404" s="229"/>
      <c r="AS4404" s="229"/>
      <c r="AT4404" s="229"/>
      <c r="AU4404" s="229"/>
      <c r="AV4404" s="229"/>
      <c r="AW4404" s="229"/>
      <c r="AX4404" s="229"/>
      <c r="AY4404" s="229"/>
      <c r="AZ4404" s="229"/>
      <c r="BA4404" s="229"/>
      <c r="BB4404" s="229"/>
      <c r="BC4404" s="229"/>
      <c r="BD4404" s="229"/>
      <c r="BE4404" s="229"/>
      <c r="BF4404" s="229"/>
      <c r="BG4404" s="229"/>
      <c r="BH4404" s="229"/>
      <c r="BI4404" s="229"/>
    </row>
    <row r="4405" spans="3:61">
      <c r="C4405" s="229"/>
      <c r="D4405" s="230"/>
      <c r="E4405" s="229"/>
      <c r="F4405" s="229"/>
      <c r="G4405" s="229"/>
      <c r="H4405" s="229"/>
      <c r="I4405" s="231"/>
      <c r="J4405" s="229"/>
      <c r="K4405" s="232"/>
      <c r="L4405" s="229"/>
      <c r="M4405" s="229"/>
      <c r="N4405" s="229"/>
      <c r="O4405" s="229"/>
      <c r="P4405" s="229"/>
      <c r="Q4405" s="232"/>
      <c r="R4405" s="232"/>
      <c r="S4405" s="229"/>
      <c r="T4405" s="229"/>
      <c r="U4405" s="229"/>
      <c r="V4405" s="229"/>
      <c r="W4405" s="229"/>
      <c r="X4405" s="229"/>
      <c r="Y4405" s="229"/>
      <c r="Z4405" s="229"/>
      <c r="AA4405" s="229"/>
      <c r="AB4405" s="229"/>
      <c r="AC4405" s="229"/>
      <c r="AD4405" s="229"/>
      <c r="AE4405" s="229"/>
      <c r="AF4405" s="229"/>
      <c r="AG4405" s="229"/>
      <c r="AH4405" s="229"/>
      <c r="AI4405" s="229"/>
      <c r="AJ4405" s="229"/>
      <c r="AK4405" s="229"/>
      <c r="AL4405" s="229"/>
      <c r="AM4405" s="229"/>
      <c r="AN4405" s="229"/>
      <c r="AO4405" s="229"/>
      <c r="AP4405" s="229"/>
      <c r="AQ4405" s="229"/>
      <c r="AR4405" s="229"/>
      <c r="AS4405" s="229"/>
      <c r="AT4405" s="229"/>
      <c r="AU4405" s="229"/>
      <c r="AV4405" s="229"/>
      <c r="AW4405" s="229"/>
      <c r="AX4405" s="229"/>
      <c r="AY4405" s="229"/>
      <c r="AZ4405" s="229"/>
      <c r="BA4405" s="229"/>
      <c r="BB4405" s="229"/>
      <c r="BC4405" s="229"/>
      <c r="BD4405" s="229"/>
      <c r="BE4405" s="229"/>
      <c r="BF4405" s="229"/>
      <c r="BG4405" s="229"/>
      <c r="BH4405" s="229"/>
      <c r="BI4405" s="229"/>
    </row>
    <row r="4406" spans="3:61">
      <c r="C4406" s="229"/>
      <c r="D4406" s="230"/>
      <c r="E4406" s="229"/>
      <c r="F4406" s="229"/>
      <c r="G4406" s="229"/>
      <c r="H4406" s="229"/>
      <c r="I4406" s="231"/>
      <c r="J4406" s="229"/>
      <c r="K4406" s="232"/>
      <c r="L4406" s="229"/>
      <c r="M4406" s="229"/>
      <c r="N4406" s="229"/>
      <c r="O4406" s="229"/>
      <c r="P4406" s="229"/>
      <c r="Q4406" s="232"/>
      <c r="R4406" s="232"/>
      <c r="S4406" s="229"/>
      <c r="T4406" s="229"/>
      <c r="U4406" s="229"/>
      <c r="V4406" s="229"/>
      <c r="W4406" s="229"/>
      <c r="X4406" s="229"/>
      <c r="Y4406" s="229"/>
      <c r="Z4406" s="229"/>
      <c r="AA4406" s="229"/>
      <c r="AB4406" s="229"/>
      <c r="AC4406" s="229"/>
      <c r="AD4406" s="229"/>
      <c r="AE4406" s="229"/>
      <c r="AF4406" s="229"/>
      <c r="AG4406" s="229"/>
      <c r="AH4406" s="229"/>
      <c r="AI4406" s="229"/>
      <c r="AJ4406" s="229"/>
      <c r="AK4406" s="229"/>
      <c r="AL4406" s="229"/>
      <c r="AM4406" s="229"/>
      <c r="AN4406" s="229"/>
      <c r="AO4406" s="229"/>
      <c r="AP4406" s="229"/>
      <c r="AQ4406" s="229"/>
      <c r="AR4406" s="229"/>
      <c r="AS4406" s="229"/>
      <c r="AT4406" s="229"/>
      <c r="AU4406" s="229"/>
      <c r="AV4406" s="229"/>
      <c r="AW4406" s="229"/>
      <c r="AX4406" s="229"/>
      <c r="AY4406" s="229"/>
      <c r="AZ4406" s="229"/>
      <c r="BA4406" s="229"/>
      <c r="BB4406" s="229"/>
      <c r="BC4406" s="229"/>
      <c r="BD4406" s="229"/>
      <c r="BE4406" s="229"/>
      <c r="BF4406" s="229"/>
      <c r="BG4406" s="229"/>
      <c r="BH4406" s="229"/>
      <c r="BI4406" s="229"/>
    </row>
    <row r="4407" spans="3:61">
      <c r="C4407" s="229"/>
      <c r="D4407" s="230"/>
      <c r="E4407" s="229"/>
      <c r="F4407" s="229"/>
      <c r="G4407" s="229"/>
      <c r="H4407" s="229"/>
      <c r="I4407" s="231"/>
      <c r="J4407" s="229"/>
      <c r="K4407" s="232"/>
      <c r="L4407" s="229"/>
      <c r="M4407" s="229"/>
      <c r="N4407" s="229"/>
      <c r="O4407" s="229"/>
      <c r="P4407" s="229"/>
      <c r="Q4407" s="232"/>
      <c r="R4407" s="232"/>
      <c r="S4407" s="229"/>
      <c r="T4407" s="229"/>
      <c r="U4407" s="229"/>
      <c r="V4407" s="229"/>
      <c r="W4407" s="229"/>
      <c r="X4407" s="229"/>
      <c r="Y4407" s="229"/>
      <c r="Z4407" s="229"/>
      <c r="AA4407" s="229"/>
      <c r="AB4407" s="229"/>
      <c r="AC4407" s="229"/>
      <c r="AD4407" s="229"/>
      <c r="AE4407" s="229"/>
      <c r="AF4407" s="229"/>
      <c r="AG4407" s="229"/>
      <c r="AH4407" s="229"/>
      <c r="AI4407" s="229"/>
      <c r="AJ4407" s="229"/>
      <c r="AK4407" s="229"/>
      <c r="AL4407" s="229"/>
      <c r="AM4407" s="229"/>
      <c r="AN4407" s="229"/>
      <c r="AO4407" s="229"/>
      <c r="AP4407" s="229"/>
      <c r="AQ4407" s="229"/>
      <c r="AR4407" s="229"/>
      <c r="AS4407" s="229"/>
      <c r="AT4407" s="229"/>
      <c r="AU4407" s="229"/>
      <c r="AV4407" s="229"/>
      <c r="AW4407" s="229"/>
      <c r="AX4407" s="229"/>
      <c r="AY4407" s="229"/>
      <c r="AZ4407" s="229"/>
      <c r="BA4407" s="229"/>
      <c r="BB4407" s="229"/>
      <c r="BC4407" s="229"/>
      <c r="BD4407" s="229"/>
      <c r="BE4407" s="229"/>
      <c r="BF4407" s="229"/>
      <c r="BG4407" s="229"/>
      <c r="BH4407" s="229"/>
      <c r="BI4407" s="229"/>
    </row>
    <row r="4408" spans="3:61">
      <c r="C4408" s="229"/>
      <c r="D4408" s="230"/>
      <c r="E4408" s="229"/>
      <c r="F4408" s="229"/>
      <c r="G4408" s="229"/>
      <c r="H4408" s="229"/>
      <c r="I4408" s="231"/>
      <c r="J4408" s="229"/>
      <c r="K4408" s="232"/>
      <c r="L4408" s="229"/>
      <c r="M4408" s="229"/>
      <c r="N4408" s="229"/>
      <c r="O4408" s="229"/>
      <c r="P4408" s="229"/>
      <c r="Q4408" s="232"/>
      <c r="R4408" s="232"/>
      <c r="S4408" s="229"/>
      <c r="T4408" s="229"/>
      <c r="U4408" s="229"/>
      <c r="V4408" s="229"/>
      <c r="W4408" s="229"/>
      <c r="X4408" s="229"/>
      <c r="Y4408" s="229"/>
      <c r="Z4408" s="229"/>
      <c r="AA4408" s="229"/>
      <c r="AB4408" s="229"/>
      <c r="AC4408" s="229"/>
      <c r="AD4408" s="229"/>
      <c r="AE4408" s="229"/>
      <c r="AF4408" s="229"/>
      <c r="AG4408" s="229"/>
      <c r="AH4408" s="229"/>
      <c r="AI4408" s="229"/>
      <c r="AJ4408" s="229"/>
      <c r="AK4408" s="229"/>
      <c r="AL4408" s="229"/>
      <c r="AM4408" s="229"/>
      <c r="AN4408" s="229"/>
      <c r="AO4408" s="229"/>
      <c r="AP4408" s="229"/>
      <c r="AQ4408" s="229"/>
      <c r="AR4408" s="229"/>
      <c r="AS4408" s="229"/>
      <c r="AT4408" s="229"/>
      <c r="AU4408" s="229"/>
      <c r="AV4408" s="229"/>
      <c r="AW4408" s="229"/>
      <c r="AX4408" s="229"/>
      <c r="AY4408" s="229"/>
      <c r="AZ4408" s="229"/>
      <c r="BA4408" s="229"/>
      <c r="BB4408" s="229"/>
      <c r="BC4408" s="229"/>
      <c r="BD4408" s="229"/>
      <c r="BE4408" s="229"/>
      <c r="BF4408" s="229"/>
      <c r="BG4408" s="229"/>
      <c r="BH4408" s="229"/>
      <c r="BI4408" s="229"/>
    </row>
    <row r="4409" spans="3:61">
      <c r="C4409" s="229"/>
      <c r="D4409" s="230"/>
      <c r="E4409" s="229"/>
      <c r="F4409" s="229"/>
      <c r="G4409" s="229"/>
      <c r="H4409" s="229"/>
      <c r="I4409" s="231"/>
      <c r="J4409" s="229"/>
      <c r="K4409" s="232"/>
      <c r="L4409" s="229"/>
      <c r="M4409" s="229"/>
      <c r="N4409" s="229"/>
      <c r="O4409" s="229"/>
      <c r="P4409" s="229"/>
      <c r="Q4409" s="232"/>
      <c r="R4409" s="232"/>
      <c r="S4409" s="229"/>
      <c r="T4409" s="229"/>
      <c r="U4409" s="229"/>
      <c r="V4409" s="229"/>
      <c r="W4409" s="229"/>
      <c r="X4409" s="229"/>
      <c r="Y4409" s="229"/>
      <c r="Z4409" s="229"/>
      <c r="AA4409" s="229"/>
      <c r="AB4409" s="229"/>
      <c r="AC4409" s="229"/>
      <c r="AD4409" s="229"/>
      <c r="AE4409" s="229"/>
      <c r="AF4409" s="229"/>
      <c r="AG4409" s="229"/>
      <c r="AH4409" s="229"/>
      <c r="AI4409" s="229"/>
      <c r="AJ4409" s="229"/>
      <c r="AK4409" s="229"/>
      <c r="AL4409" s="229"/>
      <c r="AM4409" s="229"/>
      <c r="AN4409" s="229"/>
      <c r="AO4409" s="229"/>
      <c r="AP4409" s="229"/>
      <c r="AQ4409" s="229"/>
      <c r="AR4409" s="229"/>
      <c r="AS4409" s="229"/>
      <c r="AT4409" s="229"/>
      <c r="AU4409" s="229"/>
      <c r="AV4409" s="229"/>
      <c r="AW4409" s="229"/>
      <c r="AX4409" s="229"/>
      <c r="AY4409" s="229"/>
      <c r="AZ4409" s="229"/>
      <c r="BA4409" s="229"/>
      <c r="BB4409" s="229"/>
      <c r="BC4409" s="229"/>
      <c r="BD4409" s="229"/>
      <c r="BE4409" s="229"/>
      <c r="BF4409" s="229"/>
      <c r="BG4409" s="229"/>
      <c r="BH4409" s="229"/>
      <c r="BI4409" s="229"/>
    </row>
    <row r="4410" spans="3:61">
      <c r="C4410" s="229"/>
      <c r="D4410" s="230"/>
      <c r="E4410" s="229"/>
      <c r="F4410" s="229"/>
      <c r="G4410" s="229"/>
      <c r="H4410" s="229"/>
      <c r="I4410" s="231"/>
      <c r="J4410" s="229"/>
      <c r="K4410" s="232"/>
      <c r="L4410" s="229"/>
      <c r="M4410" s="229"/>
      <c r="N4410" s="229"/>
      <c r="O4410" s="229"/>
      <c r="P4410" s="229"/>
      <c r="Q4410" s="232"/>
      <c r="R4410" s="232"/>
      <c r="S4410" s="229"/>
      <c r="T4410" s="229"/>
      <c r="U4410" s="229"/>
      <c r="V4410" s="229"/>
      <c r="W4410" s="229"/>
      <c r="X4410" s="229"/>
      <c r="Y4410" s="229"/>
      <c r="Z4410" s="229"/>
      <c r="AA4410" s="229"/>
      <c r="AB4410" s="229"/>
      <c r="AC4410" s="229"/>
      <c r="AD4410" s="229"/>
      <c r="AE4410" s="229"/>
      <c r="AF4410" s="229"/>
      <c r="AG4410" s="229"/>
      <c r="AH4410" s="229"/>
      <c r="AI4410" s="229"/>
      <c r="AJ4410" s="229"/>
      <c r="AK4410" s="229"/>
      <c r="AL4410" s="229"/>
      <c r="AM4410" s="229"/>
      <c r="AN4410" s="229"/>
      <c r="AO4410" s="229"/>
      <c r="AP4410" s="229"/>
      <c r="AQ4410" s="229"/>
      <c r="AR4410" s="229"/>
      <c r="AS4410" s="229"/>
      <c r="AT4410" s="229"/>
      <c r="AU4410" s="229"/>
      <c r="AV4410" s="229"/>
      <c r="AW4410" s="229"/>
      <c r="AX4410" s="229"/>
      <c r="AY4410" s="229"/>
      <c r="AZ4410" s="229"/>
      <c r="BA4410" s="229"/>
      <c r="BB4410" s="229"/>
      <c r="BC4410" s="229"/>
      <c r="BD4410" s="229"/>
      <c r="BE4410" s="229"/>
      <c r="BF4410" s="229"/>
      <c r="BG4410" s="229"/>
      <c r="BH4410" s="229"/>
      <c r="BI4410" s="229"/>
    </row>
    <row r="4411" spans="3:61">
      <c r="C4411" s="229"/>
      <c r="D4411" s="230"/>
      <c r="E4411" s="229"/>
      <c r="F4411" s="229"/>
      <c r="G4411" s="229"/>
      <c r="H4411" s="229"/>
      <c r="I4411" s="231"/>
      <c r="J4411" s="229"/>
      <c r="K4411" s="232"/>
      <c r="L4411" s="229"/>
      <c r="M4411" s="229"/>
      <c r="N4411" s="229"/>
      <c r="O4411" s="229"/>
      <c r="P4411" s="229"/>
      <c r="Q4411" s="232"/>
      <c r="R4411" s="232"/>
      <c r="S4411" s="229"/>
      <c r="T4411" s="229"/>
      <c r="U4411" s="229"/>
      <c r="V4411" s="229"/>
      <c r="W4411" s="229"/>
      <c r="X4411" s="229"/>
      <c r="Y4411" s="229"/>
      <c r="Z4411" s="229"/>
      <c r="AA4411" s="229"/>
      <c r="AB4411" s="229"/>
      <c r="AC4411" s="229"/>
      <c r="AD4411" s="229"/>
      <c r="AE4411" s="229"/>
      <c r="AF4411" s="229"/>
      <c r="AG4411" s="229"/>
      <c r="AH4411" s="229"/>
      <c r="AI4411" s="229"/>
      <c r="AJ4411" s="229"/>
      <c r="AK4411" s="229"/>
      <c r="AL4411" s="229"/>
      <c r="AM4411" s="229"/>
      <c r="AN4411" s="229"/>
      <c r="AO4411" s="229"/>
      <c r="AP4411" s="229"/>
      <c r="AQ4411" s="229"/>
      <c r="AR4411" s="229"/>
      <c r="AS4411" s="229"/>
      <c r="AT4411" s="229"/>
      <c r="AU4411" s="229"/>
      <c r="AV4411" s="229"/>
      <c r="AW4411" s="229"/>
      <c r="AX4411" s="229"/>
      <c r="AY4411" s="229"/>
      <c r="AZ4411" s="229"/>
      <c r="BA4411" s="229"/>
      <c r="BB4411" s="229"/>
      <c r="BC4411" s="229"/>
      <c r="BD4411" s="229"/>
      <c r="BE4411" s="229"/>
      <c r="BF4411" s="229"/>
      <c r="BG4411" s="229"/>
      <c r="BH4411" s="229"/>
      <c r="BI4411" s="229"/>
    </row>
    <row r="4412" spans="3:61">
      <c r="C4412" s="229"/>
      <c r="D4412" s="230"/>
      <c r="E4412" s="229"/>
      <c r="F4412" s="229"/>
      <c r="G4412" s="229"/>
      <c r="H4412" s="229"/>
      <c r="I4412" s="231"/>
      <c r="J4412" s="229"/>
      <c r="K4412" s="232"/>
      <c r="L4412" s="229"/>
      <c r="M4412" s="229"/>
      <c r="N4412" s="229"/>
      <c r="O4412" s="229"/>
      <c r="P4412" s="229"/>
      <c r="Q4412" s="232"/>
      <c r="R4412" s="232"/>
      <c r="S4412" s="229"/>
      <c r="T4412" s="229"/>
      <c r="U4412" s="229"/>
      <c r="V4412" s="229"/>
      <c r="W4412" s="229"/>
      <c r="X4412" s="229"/>
      <c r="Y4412" s="229"/>
      <c r="Z4412" s="229"/>
      <c r="AA4412" s="229"/>
      <c r="AB4412" s="229"/>
      <c r="AC4412" s="229"/>
      <c r="AD4412" s="229"/>
      <c r="AE4412" s="229"/>
      <c r="AF4412" s="229"/>
      <c r="AG4412" s="229"/>
      <c r="AH4412" s="229"/>
      <c r="AI4412" s="229"/>
      <c r="AJ4412" s="229"/>
      <c r="AK4412" s="229"/>
      <c r="AL4412" s="229"/>
      <c r="AM4412" s="229"/>
      <c r="AN4412" s="229"/>
      <c r="AO4412" s="229"/>
      <c r="AP4412" s="229"/>
      <c r="AQ4412" s="229"/>
      <c r="AR4412" s="229"/>
      <c r="AS4412" s="229"/>
      <c r="AT4412" s="229"/>
      <c r="AU4412" s="229"/>
      <c r="AV4412" s="229"/>
      <c r="AW4412" s="229"/>
      <c r="AX4412" s="229"/>
      <c r="AY4412" s="229"/>
      <c r="AZ4412" s="229"/>
      <c r="BA4412" s="229"/>
      <c r="BB4412" s="229"/>
      <c r="BC4412" s="229"/>
      <c r="BD4412" s="229"/>
      <c r="BE4412" s="229"/>
      <c r="BF4412" s="229"/>
      <c r="BG4412" s="229"/>
      <c r="BH4412" s="229"/>
      <c r="BI4412" s="229"/>
    </row>
    <row r="4413" spans="3:61">
      <c r="C4413" s="229"/>
      <c r="D4413" s="230"/>
      <c r="E4413" s="229"/>
      <c r="F4413" s="229"/>
      <c r="G4413" s="229"/>
      <c r="H4413" s="229"/>
      <c r="I4413" s="231"/>
      <c r="J4413" s="229"/>
      <c r="K4413" s="232"/>
      <c r="L4413" s="229"/>
      <c r="M4413" s="229"/>
      <c r="N4413" s="229"/>
      <c r="O4413" s="229"/>
      <c r="P4413" s="229"/>
      <c r="Q4413" s="232"/>
      <c r="R4413" s="232"/>
      <c r="S4413" s="229"/>
      <c r="T4413" s="229"/>
      <c r="U4413" s="229"/>
      <c r="V4413" s="229"/>
      <c r="W4413" s="229"/>
      <c r="X4413" s="229"/>
      <c r="Y4413" s="229"/>
      <c r="Z4413" s="229"/>
      <c r="AA4413" s="229"/>
      <c r="AB4413" s="229"/>
      <c r="AC4413" s="229"/>
      <c r="AD4413" s="229"/>
      <c r="AE4413" s="229"/>
      <c r="AF4413" s="229"/>
      <c r="AG4413" s="229"/>
      <c r="AH4413" s="229"/>
      <c r="AI4413" s="229"/>
      <c r="AJ4413" s="229"/>
      <c r="AK4413" s="229"/>
      <c r="AL4413" s="229"/>
      <c r="AM4413" s="229"/>
      <c r="AN4413" s="229"/>
      <c r="AO4413" s="229"/>
      <c r="AP4413" s="229"/>
      <c r="AQ4413" s="229"/>
      <c r="AR4413" s="229"/>
      <c r="AS4413" s="229"/>
      <c r="AT4413" s="229"/>
      <c r="AU4413" s="229"/>
      <c r="AV4413" s="229"/>
      <c r="AW4413" s="229"/>
      <c r="AX4413" s="229"/>
      <c r="AY4413" s="229"/>
      <c r="AZ4413" s="229"/>
      <c r="BA4413" s="229"/>
      <c r="BB4413" s="229"/>
      <c r="BC4413" s="229"/>
      <c r="BD4413" s="229"/>
      <c r="BE4413" s="229"/>
      <c r="BF4413" s="229"/>
      <c r="BG4413" s="229"/>
      <c r="BH4413" s="229"/>
      <c r="BI4413" s="229"/>
    </row>
    <row r="4414" spans="3:61">
      <c r="C4414" s="229"/>
      <c r="D4414" s="230"/>
      <c r="E4414" s="229"/>
      <c r="F4414" s="229"/>
      <c r="G4414" s="229"/>
      <c r="H4414" s="229"/>
      <c r="I4414" s="231"/>
      <c r="J4414" s="229"/>
      <c r="K4414" s="232"/>
      <c r="L4414" s="229"/>
      <c r="M4414" s="229"/>
      <c r="N4414" s="229"/>
      <c r="O4414" s="229"/>
      <c r="P4414" s="229"/>
      <c r="Q4414" s="232"/>
      <c r="R4414" s="232"/>
      <c r="S4414" s="229"/>
      <c r="T4414" s="229"/>
      <c r="U4414" s="229"/>
      <c r="V4414" s="229"/>
      <c r="W4414" s="229"/>
      <c r="X4414" s="229"/>
      <c r="Y4414" s="229"/>
      <c r="Z4414" s="229"/>
      <c r="AA4414" s="229"/>
      <c r="AB4414" s="229"/>
      <c r="AC4414" s="229"/>
      <c r="AD4414" s="229"/>
      <c r="AE4414" s="229"/>
      <c r="AF4414" s="229"/>
      <c r="AG4414" s="229"/>
      <c r="AH4414" s="229"/>
      <c r="AI4414" s="229"/>
      <c r="AJ4414" s="229"/>
      <c r="AK4414" s="229"/>
      <c r="AL4414" s="229"/>
      <c r="AM4414" s="229"/>
      <c r="AN4414" s="229"/>
      <c r="AO4414" s="229"/>
      <c r="AP4414" s="229"/>
      <c r="AQ4414" s="229"/>
      <c r="AR4414" s="229"/>
      <c r="AS4414" s="229"/>
      <c r="AT4414" s="229"/>
      <c r="AU4414" s="229"/>
      <c r="AV4414" s="229"/>
      <c r="AW4414" s="229"/>
      <c r="AX4414" s="229"/>
      <c r="AY4414" s="229"/>
      <c r="AZ4414" s="229"/>
      <c r="BA4414" s="229"/>
      <c r="BB4414" s="229"/>
      <c r="BC4414" s="229"/>
      <c r="BD4414" s="229"/>
      <c r="BE4414" s="229"/>
      <c r="BF4414" s="229"/>
      <c r="BG4414" s="229"/>
      <c r="BH4414" s="229"/>
      <c r="BI4414" s="229"/>
    </row>
    <row r="4415" spans="3:61">
      <c r="C4415" s="229"/>
      <c r="D4415" s="230"/>
      <c r="E4415" s="229"/>
      <c r="F4415" s="229"/>
      <c r="G4415" s="229"/>
      <c r="H4415" s="229"/>
      <c r="I4415" s="231"/>
      <c r="J4415" s="229"/>
      <c r="K4415" s="232"/>
      <c r="L4415" s="229"/>
      <c r="M4415" s="229"/>
      <c r="N4415" s="229"/>
      <c r="O4415" s="229"/>
      <c r="P4415" s="229"/>
      <c r="Q4415" s="232"/>
      <c r="R4415" s="232"/>
      <c r="S4415" s="229"/>
      <c r="T4415" s="229"/>
      <c r="U4415" s="229"/>
      <c r="V4415" s="229"/>
      <c r="W4415" s="229"/>
      <c r="X4415" s="229"/>
      <c r="Y4415" s="229"/>
      <c r="Z4415" s="229"/>
      <c r="AA4415" s="229"/>
      <c r="AB4415" s="229"/>
      <c r="AC4415" s="229"/>
      <c r="AD4415" s="229"/>
      <c r="AE4415" s="229"/>
      <c r="AF4415" s="229"/>
      <c r="AG4415" s="229"/>
      <c r="AH4415" s="229"/>
      <c r="AI4415" s="229"/>
      <c r="AJ4415" s="229"/>
      <c r="AK4415" s="229"/>
      <c r="AL4415" s="229"/>
      <c r="AM4415" s="229"/>
      <c r="AN4415" s="229"/>
      <c r="AO4415" s="229"/>
      <c r="AP4415" s="229"/>
      <c r="AQ4415" s="229"/>
      <c r="AR4415" s="229"/>
      <c r="AS4415" s="229"/>
      <c r="AT4415" s="229"/>
      <c r="AU4415" s="229"/>
      <c r="AV4415" s="229"/>
      <c r="AW4415" s="229"/>
      <c r="AX4415" s="229"/>
      <c r="AY4415" s="229"/>
      <c r="AZ4415" s="229"/>
      <c r="BA4415" s="229"/>
      <c r="BB4415" s="229"/>
      <c r="BC4415" s="229"/>
      <c r="BD4415" s="229"/>
      <c r="BE4415" s="229"/>
      <c r="BF4415" s="229"/>
      <c r="BG4415" s="229"/>
      <c r="BH4415" s="229"/>
      <c r="BI4415" s="229"/>
    </row>
    <row r="4416" spans="3:61">
      <c r="C4416" s="229"/>
      <c r="D4416" s="230"/>
      <c r="E4416" s="229"/>
      <c r="F4416" s="229"/>
      <c r="G4416" s="229"/>
      <c r="H4416" s="229"/>
      <c r="I4416" s="231"/>
      <c r="J4416" s="229"/>
      <c r="K4416" s="232"/>
      <c r="L4416" s="229"/>
      <c r="M4416" s="229"/>
      <c r="N4416" s="229"/>
      <c r="O4416" s="229"/>
      <c r="P4416" s="229"/>
      <c r="Q4416" s="232"/>
      <c r="R4416" s="232"/>
      <c r="S4416" s="229"/>
      <c r="T4416" s="229"/>
      <c r="U4416" s="229"/>
      <c r="V4416" s="229"/>
      <c r="W4416" s="229"/>
      <c r="X4416" s="229"/>
      <c r="Y4416" s="229"/>
      <c r="Z4416" s="229"/>
      <c r="AA4416" s="229"/>
      <c r="AB4416" s="229"/>
      <c r="AC4416" s="229"/>
      <c r="AD4416" s="229"/>
      <c r="AE4416" s="229"/>
      <c r="AF4416" s="229"/>
      <c r="AG4416" s="229"/>
      <c r="AH4416" s="229"/>
      <c r="AI4416" s="229"/>
      <c r="AJ4416" s="229"/>
      <c r="AK4416" s="229"/>
      <c r="AL4416" s="229"/>
      <c r="AM4416" s="229"/>
      <c r="AN4416" s="229"/>
      <c r="AO4416" s="229"/>
      <c r="AP4416" s="229"/>
      <c r="AQ4416" s="229"/>
      <c r="AR4416" s="229"/>
      <c r="AS4416" s="229"/>
      <c r="AT4416" s="229"/>
      <c r="AU4416" s="229"/>
      <c r="AV4416" s="229"/>
      <c r="AW4416" s="229"/>
      <c r="AX4416" s="229"/>
      <c r="AY4416" s="229"/>
      <c r="AZ4416" s="229"/>
      <c r="BA4416" s="229"/>
      <c r="BB4416" s="229"/>
      <c r="BC4416" s="229"/>
      <c r="BD4416" s="229"/>
      <c r="BE4416" s="229"/>
      <c r="BF4416" s="229"/>
      <c r="BG4416" s="229"/>
      <c r="BH4416" s="229"/>
      <c r="BI4416" s="229"/>
    </row>
    <row r="4417" spans="3:61">
      <c r="C4417" s="229"/>
      <c r="D4417" s="230"/>
      <c r="E4417" s="229"/>
      <c r="F4417" s="229"/>
      <c r="G4417" s="229"/>
      <c r="H4417" s="229"/>
      <c r="I4417" s="231"/>
      <c r="J4417" s="229"/>
      <c r="K4417" s="232"/>
      <c r="L4417" s="229"/>
      <c r="M4417" s="229"/>
      <c r="N4417" s="229"/>
      <c r="O4417" s="229"/>
      <c r="P4417" s="229"/>
      <c r="Q4417" s="232"/>
      <c r="R4417" s="232"/>
      <c r="S4417" s="229"/>
      <c r="T4417" s="229"/>
      <c r="U4417" s="229"/>
      <c r="V4417" s="229"/>
      <c r="W4417" s="229"/>
      <c r="X4417" s="229"/>
      <c r="Y4417" s="229"/>
      <c r="Z4417" s="229"/>
      <c r="AA4417" s="229"/>
      <c r="AB4417" s="229"/>
      <c r="AC4417" s="229"/>
      <c r="AD4417" s="229"/>
      <c r="AE4417" s="229"/>
      <c r="AF4417" s="229"/>
      <c r="AG4417" s="229"/>
      <c r="AH4417" s="229"/>
      <c r="AI4417" s="229"/>
      <c r="AJ4417" s="229"/>
      <c r="AK4417" s="229"/>
      <c r="AL4417" s="229"/>
      <c r="AM4417" s="229"/>
      <c r="AN4417" s="229"/>
      <c r="AO4417" s="229"/>
      <c r="AP4417" s="229"/>
      <c r="AQ4417" s="229"/>
      <c r="AR4417" s="229"/>
      <c r="AS4417" s="229"/>
      <c r="AT4417" s="229"/>
      <c r="AU4417" s="229"/>
      <c r="AV4417" s="229"/>
      <c r="AW4417" s="229"/>
      <c r="AX4417" s="229"/>
      <c r="AY4417" s="229"/>
      <c r="AZ4417" s="229"/>
      <c r="BA4417" s="229"/>
      <c r="BB4417" s="229"/>
      <c r="BC4417" s="229"/>
      <c r="BD4417" s="229"/>
      <c r="BE4417" s="229"/>
      <c r="BF4417" s="229"/>
      <c r="BG4417" s="229"/>
      <c r="BH4417" s="229"/>
      <c r="BI4417" s="229"/>
    </row>
    <row r="4418" spans="3:61">
      <c r="C4418" s="229"/>
      <c r="D4418" s="230"/>
      <c r="E4418" s="229"/>
      <c r="F4418" s="229"/>
      <c r="G4418" s="229"/>
      <c r="H4418" s="229"/>
      <c r="I4418" s="231"/>
      <c r="J4418" s="229"/>
      <c r="K4418" s="232"/>
      <c r="L4418" s="229"/>
      <c r="M4418" s="229"/>
      <c r="N4418" s="229"/>
      <c r="O4418" s="229"/>
      <c r="P4418" s="229"/>
      <c r="Q4418" s="232"/>
      <c r="R4418" s="232"/>
      <c r="S4418" s="229"/>
      <c r="T4418" s="229"/>
      <c r="U4418" s="229"/>
      <c r="V4418" s="229"/>
      <c r="W4418" s="229"/>
      <c r="X4418" s="229"/>
      <c r="Y4418" s="229"/>
      <c r="Z4418" s="229"/>
      <c r="AA4418" s="229"/>
      <c r="AB4418" s="229"/>
      <c r="AC4418" s="229"/>
      <c r="AD4418" s="229"/>
      <c r="AE4418" s="229"/>
      <c r="AF4418" s="229"/>
      <c r="AG4418" s="229"/>
      <c r="AH4418" s="229"/>
      <c r="AI4418" s="229"/>
      <c r="AJ4418" s="229"/>
      <c r="AK4418" s="229"/>
      <c r="AL4418" s="229"/>
      <c r="AM4418" s="229"/>
      <c r="AN4418" s="229"/>
      <c r="AO4418" s="229"/>
      <c r="AP4418" s="229"/>
      <c r="AQ4418" s="229"/>
      <c r="AR4418" s="229"/>
      <c r="AS4418" s="229"/>
      <c r="AT4418" s="229"/>
      <c r="AU4418" s="229"/>
      <c r="AV4418" s="229"/>
      <c r="AW4418" s="229"/>
      <c r="AX4418" s="229"/>
      <c r="AY4418" s="229"/>
      <c r="AZ4418" s="229"/>
      <c r="BA4418" s="229"/>
      <c r="BB4418" s="229"/>
      <c r="BC4418" s="229"/>
      <c r="BD4418" s="229"/>
      <c r="BE4418" s="229"/>
      <c r="BF4418" s="229"/>
      <c r="BG4418" s="229"/>
      <c r="BH4418" s="229"/>
      <c r="BI4418" s="229"/>
    </row>
    <row r="4419" spans="3:61">
      <c r="C4419" s="229"/>
      <c r="D4419" s="230"/>
      <c r="E4419" s="229"/>
      <c r="F4419" s="229"/>
      <c r="G4419" s="229"/>
      <c r="H4419" s="229"/>
      <c r="I4419" s="231"/>
      <c r="J4419" s="229"/>
      <c r="K4419" s="232"/>
      <c r="L4419" s="229"/>
      <c r="M4419" s="229"/>
      <c r="N4419" s="229"/>
      <c r="O4419" s="229"/>
      <c r="P4419" s="229"/>
      <c r="Q4419" s="232"/>
      <c r="R4419" s="232"/>
      <c r="S4419" s="229"/>
      <c r="T4419" s="229"/>
      <c r="U4419" s="229"/>
      <c r="V4419" s="229"/>
      <c r="W4419" s="229"/>
      <c r="X4419" s="229"/>
      <c r="Y4419" s="229"/>
      <c r="Z4419" s="229"/>
      <c r="AA4419" s="229"/>
      <c r="AB4419" s="229"/>
      <c r="AC4419" s="229"/>
      <c r="AD4419" s="229"/>
      <c r="AE4419" s="229"/>
      <c r="AF4419" s="229"/>
      <c r="AG4419" s="229"/>
      <c r="AH4419" s="229"/>
      <c r="AI4419" s="229"/>
      <c r="AJ4419" s="229"/>
      <c r="AK4419" s="229"/>
      <c r="AL4419" s="229"/>
      <c r="AM4419" s="229"/>
      <c r="AN4419" s="229"/>
      <c r="AO4419" s="229"/>
      <c r="AP4419" s="229"/>
      <c r="AQ4419" s="229"/>
      <c r="AR4419" s="229"/>
      <c r="AS4419" s="229"/>
      <c r="AT4419" s="229"/>
      <c r="AU4419" s="229"/>
      <c r="AV4419" s="229"/>
      <c r="AW4419" s="229"/>
      <c r="AX4419" s="229"/>
      <c r="AY4419" s="229"/>
      <c r="AZ4419" s="229"/>
      <c r="BA4419" s="229"/>
      <c r="BB4419" s="229"/>
      <c r="BC4419" s="229"/>
      <c r="BD4419" s="229"/>
      <c r="BE4419" s="229"/>
      <c r="BF4419" s="229"/>
      <c r="BG4419" s="229"/>
      <c r="BH4419" s="229"/>
      <c r="BI4419" s="229"/>
    </row>
    <row r="4420" spans="3:61">
      <c r="C4420" s="229"/>
      <c r="D4420" s="230"/>
      <c r="E4420" s="229"/>
      <c r="F4420" s="229"/>
      <c r="G4420" s="229"/>
      <c r="H4420" s="229"/>
      <c r="I4420" s="231"/>
      <c r="J4420" s="229"/>
      <c r="K4420" s="232"/>
      <c r="L4420" s="229"/>
      <c r="M4420" s="229"/>
      <c r="N4420" s="229"/>
      <c r="O4420" s="229"/>
      <c r="P4420" s="229"/>
      <c r="Q4420" s="232"/>
      <c r="R4420" s="232"/>
      <c r="S4420" s="229"/>
      <c r="T4420" s="229"/>
      <c r="U4420" s="229"/>
      <c r="V4420" s="229"/>
      <c r="W4420" s="229"/>
      <c r="X4420" s="229"/>
      <c r="Y4420" s="229"/>
      <c r="Z4420" s="229"/>
      <c r="AA4420" s="229"/>
      <c r="AB4420" s="229"/>
      <c r="AC4420" s="229"/>
      <c r="AD4420" s="229"/>
      <c r="AE4420" s="229"/>
      <c r="AF4420" s="229"/>
      <c r="AG4420" s="229"/>
      <c r="AH4420" s="229"/>
      <c r="AI4420" s="229"/>
      <c r="AJ4420" s="229"/>
      <c r="AK4420" s="229"/>
      <c r="AL4420" s="229"/>
      <c r="AM4420" s="229"/>
      <c r="AN4420" s="229"/>
      <c r="AO4420" s="229"/>
      <c r="AP4420" s="229"/>
      <c r="AQ4420" s="229"/>
      <c r="AR4420" s="229"/>
      <c r="AS4420" s="229"/>
      <c r="AT4420" s="229"/>
      <c r="AU4420" s="229"/>
      <c r="AV4420" s="229"/>
      <c r="AW4420" s="229"/>
      <c r="AX4420" s="229"/>
      <c r="AY4420" s="229"/>
      <c r="AZ4420" s="229"/>
      <c r="BA4420" s="229"/>
      <c r="BB4420" s="229"/>
      <c r="BC4420" s="229"/>
      <c r="BD4420" s="229"/>
      <c r="BE4420" s="229"/>
      <c r="BF4420" s="229"/>
      <c r="BG4420" s="229"/>
      <c r="BH4420" s="229"/>
      <c r="BI4420" s="229"/>
    </row>
    <row r="4421" spans="3:61">
      <c r="C4421" s="229"/>
      <c r="D4421" s="230"/>
      <c r="E4421" s="229"/>
      <c r="F4421" s="229"/>
      <c r="G4421" s="229"/>
      <c r="H4421" s="229"/>
      <c r="I4421" s="231"/>
      <c r="J4421" s="229"/>
      <c r="K4421" s="232"/>
      <c r="L4421" s="229"/>
      <c r="M4421" s="229"/>
      <c r="N4421" s="229"/>
      <c r="O4421" s="229"/>
      <c r="P4421" s="229"/>
      <c r="Q4421" s="232"/>
      <c r="R4421" s="232"/>
      <c r="S4421" s="229"/>
      <c r="T4421" s="229"/>
      <c r="U4421" s="229"/>
      <c r="V4421" s="229"/>
      <c r="W4421" s="229"/>
      <c r="X4421" s="229"/>
      <c r="Y4421" s="229"/>
      <c r="Z4421" s="229"/>
      <c r="AA4421" s="229"/>
      <c r="AB4421" s="229"/>
      <c r="AC4421" s="229"/>
      <c r="AD4421" s="229"/>
      <c r="AE4421" s="229"/>
      <c r="AF4421" s="229"/>
      <c r="AG4421" s="229"/>
      <c r="AH4421" s="229"/>
      <c r="AI4421" s="229"/>
      <c r="AJ4421" s="229"/>
      <c r="AK4421" s="229"/>
      <c r="AL4421" s="229"/>
      <c r="AM4421" s="229"/>
      <c r="AN4421" s="229"/>
      <c r="AO4421" s="229"/>
      <c r="AP4421" s="229"/>
      <c r="AQ4421" s="229"/>
      <c r="AR4421" s="229"/>
      <c r="AS4421" s="229"/>
      <c r="AT4421" s="229"/>
      <c r="AU4421" s="229"/>
      <c r="AV4421" s="229"/>
      <c r="AW4421" s="229"/>
      <c r="AX4421" s="229"/>
      <c r="AY4421" s="229"/>
      <c r="AZ4421" s="229"/>
      <c r="BA4421" s="229"/>
      <c r="BB4421" s="229"/>
      <c r="BC4421" s="229"/>
      <c r="BD4421" s="229"/>
      <c r="BE4421" s="229"/>
      <c r="BF4421" s="229"/>
      <c r="BG4421" s="229"/>
      <c r="BH4421" s="229"/>
      <c r="BI4421" s="229"/>
    </row>
    <row r="4422" spans="3:61">
      <c r="C4422" s="229"/>
      <c r="D4422" s="230"/>
      <c r="E4422" s="229"/>
      <c r="F4422" s="229"/>
      <c r="G4422" s="229"/>
      <c r="H4422" s="229"/>
      <c r="I4422" s="231"/>
      <c r="J4422" s="229"/>
      <c r="K4422" s="232"/>
      <c r="L4422" s="229"/>
      <c r="M4422" s="229"/>
      <c r="N4422" s="229"/>
      <c r="O4422" s="229"/>
      <c r="P4422" s="229"/>
      <c r="Q4422" s="232"/>
      <c r="R4422" s="232"/>
      <c r="S4422" s="229"/>
      <c r="T4422" s="229"/>
      <c r="U4422" s="229"/>
      <c r="V4422" s="229"/>
      <c r="W4422" s="229"/>
      <c r="X4422" s="229"/>
      <c r="Y4422" s="229"/>
      <c r="Z4422" s="229"/>
      <c r="AA4422" s="229"/>
      <c r="AB4422" s="229"/>
      <c r="AC4422" s="229"/>
      <c r="AD4422" s="229"/>
      <c r="AE4422" s="229"/>
      <c r="AF4422" s="229"/>
      <c r="AG4422" s="229"/>
      <c r="AH4422" s="229"/>
      <c r="AI4422" s="229"/>
      <c r="AJ4422" s="229"/>
      <c r="AK4422" s="229"/>
      <c r="AL4422" s="229"/>
      <c r="AM4422" s="229"/>
      <c r="AN4422" s="229"/>
      <c r="AO4422" s="229"/>
      <c r="AP4422" s="229"/>
      <c r="AQ4422" s="229"/>
      <c r="AR4422" s="229"/>
      <c r="AS4422" s="229"/>
      <c r="AT4422" s="229"/>
      <c r="AU4422" s="229"/>
      <c r="AV4422" s="229"/>
      <c r="AW4422" s="229"/>
      <c r="AX4422" s="229"/>
      <c r="AY4422" s="229"/>
      <c r="AZ4422" s="229"/>
      <c r="BA4422" s="229"/>
      <c r="BB4422" s="229"/>
      <c r="BC4422" s="229"/>
      <c r="BD4422" s="229"/>
      <c r="BE4422" s="229"/>
      <c r="BF4422" s="229"/>
      <c r="BG4422" s="229"/>
      <c r="BH4422" s="229"/>
      <c r="BI4422" s="229"/>
    </row>
    <row r="4423" spans="3:61">
      <c r="C4423" s="229"/>
      <c r="D4423" s="230"/>
      <c r="E4423" s="229"/>
      <c r="F4423" s="229"/>
      <c r="G4423" s="229"/>
      <c r="H4423" s="229"/>
      <c r="I4423" s="231"/>
      <c r="J4423" s="229"/>
      <c r="K4423" s="232"/>
      <c r="L4423" s="229"/>
      <c r="M4423" s="229"/>
      <c r="N4423" s="229"/>
      <c r="O4423" s="229"/>
      <c r="P4423" s="229"/>
      <c r="Q4423" s="232"/>
      <c r="R4423" s="232"/>
      <c r="S4423" s="229"/>
      <c r="T4423" s="229"/>
      <c r="U4423" s="229"/>
      <c r="V4423" s="229"/>
      <c r="W4423" s="229"/>
      <c r="X4423" s="229"/>
      <c r="Y4423" s="229"/>
      <c r="Z4423" s="229"/>
      <c r="AA4423" s="229"/>
      <c r="AB4423" s="229"/>
      <c r="AC4423" s="229"/>
      <c r="AD4423" s="229"/>
      <c r="AE4423" s="229"/>
      <c r="AF4423" s="229"/>
      <c r="AG4423" s="229"/>
      <c r="AH4423" s="229"/>
      <c r="AI4423" s="229"/>
      <c r="AJ4423" s="229"/>
      <c r="AK4423" s="229"/>
      <c r="AL4423" s="229"/>
      <c r="AM4423" s="229"/>
      <c r="AN4423" s="229"/>
      <c r="AO4423" s="229"/>
      <c r="AP4423" s="229"/>
      <c r="AQ4423" s="229"/>
      <c r="AR4423" s="229"/>
      <c r="AS4423" s="229"/>
      <c r="AT4423" s="229"/>
      <c r="AU4423" s="229"/>
      <c r="AV4423" s="229"/>
      <c r="AW4423" s="229"/>
      <c r="AX4423" s="229"/>
      <c r="AY4423" s="229"/>
      <c r="AZ4423" s="229"/>
      <c r="BA4423" s="229"/>
      <c r="BB4423" s="229"/>
      <c r="BC4423" s="229"/>
      <c r="BD4423" s="229"/>
      <c r="BE4423" s="229"/>
      <c r="BF4423" s="229"/>
      <c r="BG4423" s="229"/>
      <c r="BH4423" s="229"/>
      <c r="BI4423" s="229"/>
    </row>
    <row r="4424" spans="3:61">
      <c r="C4424" s="229"/>
      <c r="D4424" s="230"/>
      <c r="E4424" s="229"/>
      <c r="F4424" s="229"/>
      <c r="G4424" s="229"/>
      <c r="H4424" s="229"/>
      <c r="I4424" s="231"/>
      <c r="J4424" s="229"/>
      <c r="K4424" s="232"/>
      <c r="L4424" s="229"/>
      <c r="M4424" s="229"/>
      <c r="N4424" s="229"/>
      <c r="O4424" s="229"/>
      <c r="P4424" s="229"/>
      <c r="Q4424" s="232"/>
      <c r="R4424" s="232"/>
      <c r="S4424" s="229"/>
      <c r="T4424" s="229"/>
      <c r="U4424" s="229"/>
      <c r="V4424" s="229"/>
      <c r="W4424" s="229"/>
      <c r="X4424" s="229"/>
      <c r="Y4424" s="229"/>
      <c r="Z4424" s="229"/>
      <c r="AA4424" s="229"/>
      <c r="AB4424" s="229"/>
      <c r="AC4424" s="229"/>
      <c r="AD4424" s="229"/>
      <c r="AE4424" s="229"/>
      <c r="AF4424" s="229"/>
      <c r="AG4424" s="229"/>
      <c r="AH4424" s="229"/>
      <c r="AI4424" s="229"/>
      <c r="AJ4424" s="229"/>
      <c r="AK4424" s="229"/>
      <c r="AL4424" s="229"/>
      <c r="AM4424" s="229"/>
      <c r="AN4424" s="229"/>
      <c r="AO4424" s="229"/>
      <c r="AP4424" s="229"/>
      <c r="AQ4424" s="229"/>
      <c r="AR4424" s="229"/>
      <c r="AS4424" s="229"/>
      <c r="AT4424" s="229"/>
      <c r="AU4424" s="229"/>
      <c r="AV4424" s="229"/>
      <c r="AW4424" s="229"/>
      <c r="AX4424" s="229"/>
      <c r="AY4424" s="229"/>
      <c r="AZ4424" s="229"/>
      <c r="BA4424" s="229"/>
      <c r="BB4424" s="229"/>
      <c r="BC4424" s="229"/>
      <c r="BD4424" s="229"/>
      <c r="BE4424" s="229"/>
      <c r="BF4424" s="229"/>
      <c r="BG4424" s="229"/>
      <c r="BH4424" s="229"/>
      <c r="BI4424" s="229"/>
    </row>
    <row r="4425" spans="3:61">
      <c r="C4425" s="229"/>
      <c r="D4425" s="230"/>
      <c r="E4425" s="229"/>
      <c r="F4425" s="229"/>
      <c r="G4425" s="229"/>
      <c r="H4425" s="229"/>
      <c r="I4425" s="231"/>
      <c r="J4425" s="229"/>
      <c r="K4425" s="232"/>
      <c r="L4425" s="229"/>
      <c r="M4425" s="229"/>
      <c r="N4425" s="229"/>
      <c r="O4425" s="229"/>
      <c r="P4425" s="229"/>
      <c r="Q4425" s="232"/>
      <c r="R4425" s="232"/>
      <c r="S4425" s="229"/>
      <c r="T4425" s="229"/>
      <c r="U4425" s="229"/>
      <c r="V4425" s="229"/>
      <c r="W4425" s="229"/>
      <c r="X4425" s="229"/>
      <c r="Y4425" s="229"/>
      <c r="Z4425" s="229"/>
      <c r="AA4425" s="229"/>
      <c r="AB4425" s="229"/>
      <c r="AC4425" s="229"/>
      <c r="AD4425" s="229"/>
      <c r="AE4425" s="229"/>
      <c r="AF4425" s="229"/>
      <c r="AG4425" s="229"/>
      <c r="AH4425" s="229"/>
      <c r="AI4425" s="229"/>
      <c r="AJ4425" s="229"/>
      <c r="AK4425" s="229"/>
      <c r="AL4425" s="229"/>
      <c r="AM4425" s="229"/>
      <c r="AN4425" s="229"/>
      <c r="AO4425" s="229"/>
      <c r="AP4425" s="229"/>
      <c r="AQ4425" s="229"/>
      <c r="AR4425" s="229"/>
      <c r="AS4425" s="229"/>
      <c r="AT4425" s="229"/>
      <c r="AU4425" s="229"/>
      <c r="AV4425" s="229"/>
      <c r="AW4425" s="229"/>
      <c r="AX4425" s="229"/>
      <c r="AY4425" s="229"/>
      <c r="AZ4425" s="229"/>
      <c r="BA4425" s="229"/>
      <c r="BB4425" s="229"/>
      <c r="BC4425" s="229"/>
      <c r="BD4425" s="229"/>
      <c r="BE4425" s="229"/>
      <c r="BF4425" s="229"/>
      <c r="BG4425" s="229"/>
      <c r="BH4425" s="229"/>
      <c r="BI4425" s="229"/>
    </row>
    <row r="4426" spans="3:61">
      <c r="C4426" s="229"/>
      <c r="D4426" s="230"/>
      <c r="E4426" s="229"/>
      <c r="F4426" s="229"/>
      <c r="G4426" s="229"/>
      <c r="H4426" s="229"/>
      <c r="I4426" s="231"/>
      <c r="J4426" s="229"/>
      <c r="K4426" s="232"/>
      <c r="L4426" s="229"/>
      <c r="M4426" s="229"/>
      <c r="N4426" s="229"/>
      <c r="O4426" s="229"/>
      <c r="P4426" s="229"/>
      <c r="Q4426" s="232"/>
      <c r="R4426" s="232"/>
      <c r="S4426" s="229"/>
      <c r="T4426" s="229"/>
      <c r="U4426" s="229"/>
      <c r="V4426" s="229"/>
      <c r="W4426" s="229"/>
      <c r="X4426" s="229"/>
      <c r="Y4426" s="229"/>
      <c r="Z4426" s="229"/>
      <c r="AA4426" s="229"/>
      <c r="AB4426" s="229"/>
      <c r="AC4426" s="229"/>
      <c r="AD4426" s="229"/>
      <c r="AE4426" s="229"/>
      <c r="AF4426" s="229"/>
      <c r="AG4426" s="229"/>
      <c r="AH4426" s="229"/>
      <c r="AI4426" s="229"/>
      <c r="AJ4426" s="229"/>
      <c r="AK4426" s="229"/>
      <c r="AL4426" s="229"/>
      <c r="AM4426" s="229"/>
      <c r="AN4426" s="229"/>
      <c r="AO4426" s="229"/>
      <c r="AP4426" s="229"/>
      <c r="AQ4426" s="229"/>
      <c r="AR4426" s="229"/>
      <c r="AS4426" s="229"/>
      <c r="AT4426" s="229"/>
      <c r="AU4426" s="229"/>
      <c r="AV4426" s="229"/>
      <c r="AW4426" s="229"/>
      <c r="AX4426" s="229"/>
      <c r="AY4426" s="229"/>
      <c r="AZ4426" s="229"/>
      <c r="BA4426" s="229"/>
      <c r="BB4426" s="229"/>
      <c r="BC4426" s="229"/>
      <c r="BD4426" s="229"/>
      <c r="BE4426" s="229"/>
      <c r="BF4426" s="229"/>
      <c r="BG4426" s="229"/>
      <c r="BH4426" s="229"/>
      <c r="BI4426" s="229"/>
    </row>
    <row r="4427" spans="3:61">
      <c r="C4427" s="229"/>
      <c r="D4427" s="230"/>
      <c r="E4427" s="229"/>
      <c r="F4427" s="229"/>
      <c r="G4427" s="229"/>
      <c r="H4427" s="229"/>
      <c r="I4427" s="231"/>
      <c r="J4427" s="229"/>
      <c r="K4427" s="232"/>
      <c r="L4427" s="229"/>
      <c r="M4427" s="229"/>
      <c r="N4427" s="229"/>
      <c r="O4427" s="229"/>
      <c r="P4427" s="229"/>
      <c r="Q4427" s="232"/>
      <c r="R4427" s="232"/>
      <c r="S4427" s="229"/>
      <c r="T4427" s="229"/>
      <c r="U4427" s="229"/>
      <c r="V4427" s="229"/>
      <c r="W4427" s="229"/>
      <c r="X4427" s="229"/>
      <c r="Y4427" s="229"/>
      <c r="Z4427" s="229"/>
      <c r="AA4427" s="229"/>
      <c r="AB4427" s="229"/>
      <c r="AC4427" s="229"/>
      <c r="AD4427" s="229"/>
      <c r="AE4427" s="229"/>
      <c r="AF4427" s="229"/>
      <c r="AG4427" s="229"/>
      <c r="AH4427" s="229"/>
      <c r="AI4427" s="229"/>
      <c r="AJ4427" s="229"/>
      <c r="AK4427" s="229"/>
      <c r="AL4427" s="229"/>
      <c r="AM4427" s="229"/>
      <c r="AN4427" s="229"/>
      <c r="AO4427" s="229"/>
      <c r="AP4427" s="229"/>
      <c r="AQ4427" s="229"/>
      <c r="AR4427" s="229"/>
      <c r="AS4427" s="229"/>
      <c r="AT4427" s="229"/>
      <c r="AU4427" s="229"/>
      <c r="AV4427" s="229"/>
      <c r="AW4427" s="229"/>
      <c r="AX4427" s="229"/>
      <c r="AY4427" s="229"/>
      <c r="AZ4427" s="229"/>
      <c r="BA4427" s="229"/>
      <c r="BB4427" s="229"/>
      <c r="BC4427" s="229"/>
      <c r="BD4427" s="229"/>
      <c r="BE4427" s="229"/>
      <c r="BF4427" s="229"/>
      <c r="BG4427" s="229"/>
      <c r="BH4427" s="229"/>
      <c r="BI4427" s="229"/>
    </row>
    <row r="4428" spans="3:61">
      <c r="C4428" s="229"/>
      <c r="D4428" s="230"/>
      <c r="E4428" s="229"/>
      <c r="F4428" s="229"/>
      <c r="G4428" s="229"/>
      <c r="H4428" s="229"/>
      <c r="I4428" s="231"/>
      <c r="J4428" s="229"/>
      <c r="K4428" s="232"/>
      <c r="L4428" s="229"/>
      <c r="M4428" s="229"/>
      <c r="N4428" s="229"/>
      <c r="O4428" s="229"/>
      <c r="P4428" s="229"/>
      <c r="Q4428" s="232"/>
      <c r="R4428" s="232"/>
      <c r="S4428" s="229"/>
      <c r="T4428" s="229"/>
      <c r="U4428" s="229"/>
      <c r="V4428" s="229"/>
      <c r="W4428" s="229"/>
      <c r="X4428" s="229"/>
      <c r="Y4428" s="229"/>
      <c r="Z4428" s="229"/>
      <c r="AA4428" s="229"/>
      <c r="AB4428" s="229"/>
      <c r="AC4428" s="229"/>
      <c r="AD4428" s="229"/>
      <c r="AE4428" s="229"/>
      <c r="AF4428" s="229"/>
      <c r="AG4428" s="229"/>
      <c r="AH4428" s="229"/>
      <c r="AI4428" s="229"/>
      <c r="AJ4428" s="229"/>
      <c r="AK4428" s="229"/>
      <c r="AL4428" s="229"/>
      <c r="AM4428" s="229"/>
      <c r="AN4428" s="229"/>
      <c r="AO4428" s="229"/>
      <c r="AP4428" s="229"/>
      <c r="AQ4428" s="229"/>
      <c r="AR4428" s="229"/>
      <c r="AS4428" s="229"/>
      <c r="AT4428" s="229"/>
      <c r="AU4428" s="229"/>
      <c r="AV4428" s="229"/>
      <c r="AW4428" s="229"/>
      <c r="AX4428" s="229"/>
      <c r="AY4428" s="229"/>
      <c r="AZ4428" s="229"/>
      <c r="BA4428" s="229"/>
      <c r="BB4428" s="229"/>
      <c r="BC4428" s="229"/>
      <c r="BD4428" s="229"/>
      <c r="BE4428" s="229"/>
      <c r="BF4428" s="229"/>
      <c r="BG4428" s="229"/>
      <c r="BH4428" s="229"/>
      <c r="BI4428" s="229"/>
    </row>
    <row r="4429" spans="3:61">
      <c r="C4429" s="229"/>
      <c r="D4429" s="230"/>
      <c r="E4429" s="229"/>
      <c r="F4429" s="229"/>
      <c r="G4429" s="229"/>
      <c r="H4429" s="229"/>
      <c r="I4429" s="231"/>
      <c r="J4429" s="229"/>
      <c r="K4429" s="232"/>
      <c r="L4429" s="229"/>
      <c r="M4429" s="229"/>
      <c r="N4429" s="229"/>
      <c r="O4429" s="229"/>
      <c r="P4429" s="229"/>
      <c r="Q4429" s="232"/>
      <c r="R4429" s="232"/>
      <c r="S4429" s="229"/>
      <c r="T4429" s="229"/>
      <c r="U4429" s="229"/>
      <c r="V4429" s="229"/>
      <c r="W4429" s="229"/>
      <c r="X4429" s="229"/>
      <c r="Y4429" s="229"/>
      <c r="Z4429" s="229"/>
      <c r="AA4429" s="229"/>
      <c r="AB4429" s="229"/>
      <c r="AC4429" s="229"/>
      <c r="AD4429" s="229"/>
      <c r="AE4429" s="229"/>
      <c r="AF4429" s="229"/>
      <c r="AG4429" s="229"/>
      <c r="AH4429" s="229"/>
      <c r="AI4429" s="229"/>
      <c r="AJ4429" s="229"/>
      <c r="AK4429" s="229"/>
      <c r="AL4429" s="229"/>
      <c r="AM4429" s="229"/>
      <c r="AN4429" s="229"/>
      <c r="AO4429" s="229"/>
      <c r="AP4429" s="229"/>
      <c r="AQ4429" s="229"/>
      <c r="AR4429" s="229"/>
      <c r="AS4429" s="229"/>
      <c r="AT4429" s="229"/>
      <c r="AU4429" s="229"/>
      <c r="AV4429" s="229"/>
      <c r="AW4429" s="229"/>
      <c r="AX4429" s="229"/>
      <c r="AY4429" s="229"/>
      <c r="AZ4429" s="229"/>
      <c r="BA4429" s="229"/>
      <c r="BB4429" s="229"/>
      <c r="BC4429" s="229"/>
      <c r="BD4429" s="229"/>
      <c r="BE4429" s="229"/>
      <c r="BF4429" s="229"/>
      <c r="BG4429" s="229"/>
      <c r="BH4429" s="229"/>
      <c r="BI4429" s="229"/>
    </row>
    <row r="4430" spans="3:61">
      <c r="C4430" s="229"/>
      <c r="D4430" s="230"/>
      <c r="E4430" s="229"/>
      <c r="F4430" s="229"/>
      <c r="G4430" s="229"/>
      <c r="H4430" s="229"/>
      <c r="I4430" s="231"/>
      <c r="J4430" s="229"/>
      <c r="K4430" s="232"/>
      <c r="L4430" s="229"/>
      <c r="M4430" s="229"/>
      <c r="N4430" s="229"/>
      <c r="O4430" s="229"/>
      <c r="P4430" s="229"/>
      <c r="Q4430" s="232"/>
      <c r="R4430" s="232"/>
      <c r="S4430" s="229"/>
      <c r="T4430" s="229"/>
      <c r="U4430" s="229"/>
      <c r="V4430" s="229"/>
      <c r="W4430" s="229"/>
      <c r="X4430" s="229"/>
      <c r="Y4430" s="229"/>
      <c r="Z4430" s="229"/>
      <c r="AA4430" s="229"/>
      <c r="AB4430" s="229"/>
      <c r="AC4430" s="229"/>
      <c r="AD4430" s="229"/>
      <c r="AE4430" s="229"/>
      <c r="AF4430" s="229"/>
      <c r="AG4430" s="229"/>
      <c r="AH4430" s="229"/>
      <c r="AI4430" s="229"/>
      <c r="AJ4430" s="229"/>
      <c r="AK4430" s="229"/>
      <c r="AL4430" s="229"/>
      <c r="AM4430" s="229"/>
      <c r="AN4430" s="229"/>
      <c r="AO4430" s="229"/>
      <c r="AP4430" s="229"/>
      <c r="AQ4430" s="229"/>
      <c r="AR4430" s="229"/>
      <c r="AS4430" s="229"/>
      <c r="AT4430" s="229"/>
      <c r="AU4430" s="229"/>
      <c r="AV4430" s="229"/>
      <c r="AW4430" s="229"/>
      <c r="AX4430" s="229"/>
      <c r="AY4430" s="229"/>
      <c r="AZ4430" s="229"/>
      <c r="BA4430" s="229"/>
      <c r="BB4430" s="229"/>
      <c r="BC4430" s="229"/>
      <c r="BD4430" s="229"/>
      <c r="BE4430" s="229"/>
      <c r="BF4430" s="229"/>
      <c r="BG4430" s="229"/>
      <c r="BH4430" s="229"/>
      <c r="BI4430" s="229"/>
    </row>
    <row r="4431" spans="3:61">
      <c r="C4431" s="229"/>
      <c r="D4431" s="230"/>
      <c r="E4431" s="229"/>
      <c r="F4431" s="229"/>
      <c r="G4431" s="229"/>
      <c r="H4431" s="229"/>
      <c r="I4431" s="231"/>
      <c r="J4431" s="229"/>
      <c r="K4431" s="232"/>
      <c r="L4431" s="229"/>
      <c r="M4431" s="229"/>
      <c r="N4431" s="229"/>
      <c r="O4431" s="229"/>
      <c r="P4431" s="229"/>
      <c r="Q4431" s="232"/>
      <c r="R4431" s="232"/>
      <c r="S4431" s="229"/>
      <c r="T4431" s="229"/>
      <c r="U4431" s="229"/>
      <c r="V4431" s="229"/>
      <c r="W4431" s="229"/>
      <c r="X4431" s="229"/>
      <c r="Y4431" s="229"/>
      <c r="Z4431" s="229"/>
      <c r="AA4431" s="229"/>
      <c r="AB4431" s="229"/>
      <c r="AC4431" s="229"/>
      <c r="AD4431" s="229"/>
      <c r="AE4431" s="229"/>
      <c r="AF4431" s="229"/>
      <c r="AG4431" s="229"/>
      <c r="AH4431" s="229"/>
      <c r="AI4431" s="229"/>
      <c r="AJ4431" s="229"/>
      <c r="AK4431" s="229"/>
      <c r="AL4431" s="229"/>
      <c r="AM4431" s="229"/>
      <c r="AN4431" s="229"/>
      <c r="AO4431" s="229"/>
      <c r="AP4431" s="229"/>
      <c r="AQ4431" s="229"/>
      <c r="AR4431" s="229"/>
      <c r="AS4431" s="229"/>
      <c r="AT4431" s="229"/>
      <c r="AU4431" s="229"/>
      <c r="AV4431" s="229"/>
      <c r="AW4431" s="229"/>
      <c r="AX4431" s="229"/>
      <c r="AY4431" s="229"/>
      <c r="AZ4431" s="229"/>
      <c r="BA4431" s="229"/>
      <c r="BB4431" s="229"/>
      <c r="BC4431" s="229"/>
      <c r="BD4431" s="229"/>
      <c r="BE4431" s="229"/>
      <c r="BF4431" s="229"/>
      <c r="BG4431" s="229"/>
      <c r="BH4431" s="229"/>
      <c r="BI4431" s="229"/>
    </row>
    <row r="4432" spans="3:61">
      <c r="C4432" s="229"/>
      <c r="D4432" s="230"/>
      <c r="E4432" s="229"/>
      <c r="F4432" s="229"/>
      <c r="G4432" s="229"/>
      <c r="H4432" s="229"/>
      <c r="I4432" s="231"/>
      <c r="J4432" s="229"/>
      <c r="K4432" s="232"/>
      <c r="L4432" s="229"/>
      <c r="M4432" s="229"/>
      <c r="N4432" s="229"/>
      <c r="O4432" s="229"/>
      <c r="P4432" s="229"/>
      <c r="Q4432" s="232"/>
      <c r="R4432" s="232"/>
      <c r="S4432" s="229"/>
      <c r="T4432" s="229"/>
      <c r="U4432" s="229"/>
      <c r="V4432" s="229"/>
      <c r="W4432" s="229"/>
      <c r="X4432" s="229"/>
      <c r="Y4432" s="229"/>
      <c r="Z4432" s="229"/>
      <c r="AA4432" s="229"/>
      <c r="AB4432" s="229"/>
      <c r="AC4432" s="229"/>
      <c r="AD4432" s="229"/>
      <c r="AE4432" s="229"/>
      <c r="AF4432" s="229"/>
      <c r="AG4432" s="229"/>
      <c r="AH4432" s="229"/>
      <c r="AI4432" s="229"/>
      <c r="AJ4432" s="229"/>
      <c r="AK4432" s="229"/>
      <c r="AL4432" s="229"/>
      <c r="AM4432" s="229"/>
      <c r="AN4432" s="229"/>
      <c r="AO4432" s="229"/>
      <c r="AP4432" s="229"/>
      <c r="AQ4432" s="229"/>
      <c r="AR4432" s="229"/>
      <c r="AS4432" s="229"/>
      <c r="AT4432" s="229"/>
      <c r="AU4432" s="229"/>
      <c r="AV4432" s="229"/>
      <c r="AW4432" s="229"/>
      <c r="AX4432" s="229"/>
      <c r="AY4432" s="229"/>
      <c r="AZ4432" s="229"/>
      <c r="BA4432" s="229"/>
      <c r="BB4432" s="229"/>
      <c r="BC4432" s="229"/>
      <c r="BD4432" s="229"/>
      <c r="BE4432" s="229"/>
      <c r="BF4432" s="229"/>
      <c r="BG4432" s="229"/>
      <c r="BH4432" s="229"/>
      <c r="BI4432" s="229"/>
    </row>
    <row r="4433" spans="3:61">
      <c r="C4433" s="229"/>
      <c r="D4433" s="230"/>
      <c r="E4433" s="229"/>
      <c r="F4433" s="229"/>
      <c r="G4433" s="229"/>
      <c r="H4433" s="229"/>
      <c r="I4433" s="231"/>
      <c r="J4433" s="229"/>
      <c r="K4433" s="232"/>
      <c r="L4433" s="229"/>
      <c r="M4433" s="229"/>
      <c r="N4433" s="229"/>
      <c r="O4433" s="229"/>
      <c r="P4433" s="229"/>
      <c r="Q4433" s="232"/>
      <c r="R4433" s="232"/>
      <c r="S4433" s="229"/>
      <c r="T4433" s="229"/>
      <c r="U4433" s="229"/>
      <c r="V4433" s="229"/>
      <c r="W4433" s="229"/>
      <c r="X4433" s="229"/>
      <c r="Y4433" s="229"/>
      <c r="Z4433" s="229"/>
      <c r="AA4433" s="229"/>
      <c r="AB4433" s="229"/>
      <c r="AC4433" s="229"/>
      <c r="AD4433" s="229"/>
      <c r="AE4433" s="229"/>
      <c r="AF4433" s="229"/>
      <c r="AG4433" s="229"/>
      <c r="AH4433" s="229"/>
      <c r="AI4433" s="229"/>
      <c r="AJ4433" s="229"/>
      <c r="AK4433" s="229"/>
      <c r="AL4433" s="229"/>
      <c r="AM4433" s="229"/>
      <c r="AN4433" s="229"/>
      <c r="AO4433" s="229"/>
      <c r="AP4433" s="229"/>
      <c r="AQ4433" s="229"/>
      <c r="AR4433" s="229"/>
      <c r="AS4433" s="229"/>
      <c r="AT4433" s="229"/>
      <c r="AU4433" s="229"/>
      <c r="AV4433" s="229"/>
      <c r="AW4433" s="229"/>
      <c r="AX4433" s="229"/>
      <c r="AY4433" s="229"/>
      <c r="AZ4433" s="229"/>
      <c r="BA4433" s="229"/>
      <c r="BB4433" s="229"/>
      <c r="BC4433" s="229"/>
      <c r="BD4433" s="229"/>
      <c r="BE4433" s="229"/>
      <c r="BF4433" s="229"/>
      <c r="BG4433" s="229"/>
      <c r="BH4433" s="229"/>
      <c r="BI4433" s="229"/>
    </row>
    <row r="4434" spans="3:61">
      <c r="C4434" s="229"/>
      <c r="D4434" s="230"/>
      <c r="E4434" s="229"/>
      <c r="F4434" s="229"/>
      <c r="G4434" s="229"/>
      <c r="H4434" s="229"/>
      <c r="I4434" s="231"/>
      <c r="J4434" s="229"/>
      <c r="K4434" s="232"/>
      <c r="L4434" s="229"/>
      <c r="M4434" s="229"/>
      <c r="N4434" s="229"/>
      <c r="O4434" s="229"/>
      <c r="P4434" s="229"/>
      <c r="Q4434" s="232"/>
      <c r="R4434" s="232"/>
      <c r="S4434" s="229"/>
      <c r="T4434" s="229"/>
      <c r="U4434" s="229"/>
      <c r="V4434" s="229"/>
      <c r="W4434" s="229"/>
      <c r="X4434" s="229"/>
      <c r="Y4434" s="229"/>
      <c r="Z4434" s="229"/>
      <c r="AA4434" s="229"/>
      <c r="AB4434" s="229"/>
      <c r="AC4434" s="229"/>
      <c r="AD4434" s="229"/>
      <c r="AE4434" s="229"/>
      <c r="AF4434" s="229"/>
      <c r="AG4434" s="229"/>
      <c r="AH4434" s="229"/>
      <c r="AI4434" s="229"/>
      <c r="AJ4434" s="229"/>
      <c r="AK4434" s="229"/>
      <c r="AL4434" s="229"/>
      <c r="AM4434" s="229"/>
      <c r="AN4434" s="229"/>
      <c r="AO4434" s="229"/>
      <c r="AP4434" s="229"/>
      <c r="AQ4434" s="229"/>
      <c r="AR4434" s="229"/>
      <c r="AS4434" s="229"/>
      <c r="AT4434" s="229"/>
      <c r="AU4434" s="229"/>
      <c r="AV4434" s="229"/>
      <c r="AW4434" s="229"/>
      <c r="AX4434" s="229"/>
      <c r="AY4434" s="229"/>
      <c r="AZ4434" s="229"/>
      <c r="BA4434" s="229"/>
      <c r="BB4434" s="229"/>
      <c r="BC4434" s="229"/>
      <c r="BD4434" s="229"/>
      <c r="BE4434" s="229"/>
      <c r="BF4434" s="229"/>
      <c r="BG4434" s="229"/>
      <c r="BH4434" s="229"/>
      <c r="BI4434" s="229"/>
    </row>
    <row r="4435" spans="3:61">
      <c r="C4435" s="229"/>
      <c r="D4435" s="230"/>
      <c r="E4435" s="229"/>
      <c r="F4435" s="229"/>
      <c r="G4435" s="229"/>
      <c r="H4435" s="229"/>
      <c r="I4435" s="231"/>
      <c r="J4435" s="229"/>
      <c r="K4435" s="232"/>
      <c r="L4435" s="229"/>
      <c r="M4435" s="229"/>
      <c r="N4435" s="229"/>
      <c r="O4435" s="229"/>
      <c r="P4435" s="229"/>
      <c r="Q4435" s="232"/>
      <c r="R4435" s="232"/>
      <c r="S4435" s="229"/>
      <c r="T4435" s="229"/>
      <c r="U4435" s="229"/>
      <c r="V4435" s="229"/>
      <c r="W4435" s="229"/>
      <c r="X4435" s="229"/>
      <c r="Y4435" s="229"/>
      <c r="Z4435" s="229"/>
      <c r="AA4435" s="229"/>
      <c r="AB4435" s="229"/>
      <c r="AC4435" s="229"/>
      <c r="AD4435" s="229"/>
      <c r="AE4435" s="229"/>
      <c r="AF4435" s="229"/>
      <c r="AG4435" s="229"/>
      <c r="AH4435" s="229"/>
      <c r="AI4435" s="229"/>
      <c r="AJ4435" s="229"/>
      <c r="AK4435" s="229"/>
      <c r="AL4435" s="229"/>
      <c r="AM4435" s="229"/>
      <c r="AN4435" s="229"/>
      <c r="AO4435" s="229"/>
      <c r="AP4435" s="229"/>
      <c r="AQ4435" s="229"/>
      <c r="AR4435" s="229"/>
      <c r="AS4435" s="229"/>
      <c r="AT4435" s="229"/>
      <c r="AU4435" s="229"/>
      <c r="AV4435" s="229"/>
      <c r="AW4435" s="229"/>
      <c r="AX4435" s="229"/>
      <c r="AY4435" s="229"/>
      <c r="AZ4435" s="229"/>
      <c r="BA4435" s="229"/>
      <c r="BB4435" s="229"/>
      <c r="BC4435" s="229"/>
      <c r="BD4435" s="229"/>
      <c r="BE4435" s="229"/>
      <c r="BF4435" s="229"/>
      <c r="BG4435" s="229"/>
      <c r="BH4435" s="229"/>
      <c r="BI4435" s="229"/>
    </row>
    <row r="4436" spans="3:61">
      <c r="C4436" s="229"/>
      <c r="D4436" s="230"/>
      <c r="E4436" s="229"/>
      <c r="F4436" s="229"/>
      <c r="G4436" s="229"/>
      <c r="H4436" s="229"/>
      <c r="I4436" s="231"/>
      <c r="J4436" s="229"/>
      <c r="K4436" s="232"/>
      <c r="L4436" s="229"/>
      <c r="M4436" s="229"/>
      <c r="N4436" s="229"/>
      <c r="O4436" s="229"/>
      <c r="P4436" s="229"/>
      <c r="Q4436" s="232"/>
      <c r="R4436" s="232"/>
      <c r="S4436" s="229"/>
      <c r="T4436" s="229"/>
      <c r="U4436" s="229"/>
      <c r="V4436" s="229"/>
      <c r="W4436" s="229"/>
      <c r="X4436" s="229"/>
      <c r="Y4436" s="229"/>
      <c r="Z4436" s="229"/>
      <c r="AA4436" s="229"/>
      <c r="AB4436" s="229"/>
      <c r="AC4436" s="229"/>
      <c r="AD4436" s="229"/>
      <c r="AE4436" s="229"/>
      <c r="AF4436" s="229"/>
      <c r="AG4436" s="229"/>
      <c r="AH4436" s="229"/>
      <c r="AI4436" s="229"/>
      <c r="AJ4436" s="229"/>
      <c r="AK4436" s="229"/>
      <c r="AL4436" s="229"/>
      <c r="AM4436" s="229"/>
      <c r="AN4436" s="229"/>
      <c r="AO4436" s="229"/>
      <c r="AP4436" s="229"/>
      <c r="AQ4436" s="229"/>
      <c r="AR4436" s="229"/>
      <c r="AS4436" s="229"/>
      <c r="AT4436" s="229"/>
      <c r="AU4436" s="229"/>
      <c r="AV4436" s="229"/>
      <c r="AW4436" s="229"/>
      <c r="AX4436" s="229"/>
      <c r="AY4436" s="229"/>
      <c r="AZ4436" s="229"/>
      <c r="BA4436" s="229"/>
      <c r="BB4436" s="229"/>
      <c r="BC4436" s="229"/>
      <c r="BD4436" s="229"/>
      <c r="BE4436" s="229"/>
      <c r="BF4436" s="229"/>
      <c r="BG4436" s="229"/>
      <c r="BH4436" s="229"/>
      <c r="BI4436" s="229"/>
    </row>
    <row r="4437" spans="3:61">
      <c r="C4437" s="229"/>
      <c r="D4437" s="230"/>
      <c r="E4437" s="229"/>
      <c r="F4437" s="229"/>
      <c r="G4437" s="229"/>
      <c r="H4437" s="229"/>
      <c r="I4437" s="231"/>
      <c r="J4437" s="229"/>
      <c r="K4437" s="232"/>
      <c r="L4437" s="229"/>
      <c r="M4437" s="229"/>
      <c r="N4437" s="229"/>
      <c r="O4437" s="229"/>
      <c r="P4437" s="229"/>
      <c r="Q4437" s="232"/>
      <c r="R4437" s="232"/>
      <c r="S4437" s="229"/>
      <c r="T4437" s="229"/>
      <c r="U4437" s="229"/>
      <c r="V4437" s="229"/>
      <c r="W4437" s="229"/>
      <c r="X4437" s="229"/>
      <c r="Y4437" s="229"/>
      <c r="Z4437" s="229"/>
      <c r="AA4437" s="229"/>
      <c r="AB4437" s="229"/>
      <c r="AC4437" s="229"/>
      <c r="AD4437" s="229"/>
      <c r="AE4437" s="229"/>
      <c r="AF4437" s="229"/>
      <c r="AG4437" s="229"/>
      <c r="AH4437" s="229"/>
      <c r="AI4437" s="229"/>
      <c r="AJ4437" s="229"/>
      <c r="AK4437" s="229"/>
      <c r="AL4437" s="229"/>
      <c r="AM4437" s="229"/>
      <c r="AN4437" s="229"/>
      <c r="AO4437" s="229"/>
      <c r="AP4437" s="229"/>
      <c r="AQ4437" s="229"/>
      <c r="AR4437" s="229"/>
      <c r="AS4437" s="229"/>
      <c r="AT4437" s="229"/>
      <c r="AU4437" s="229"/>
      <c r="AV4437" s="229"/>
      <c r="AW4437" s="229"/>
      <c r="AX4437" s="229"/>
      <c r="AY4437" s="229"/>
      <c r="AZ4437" s="229"/>
      <c r="BA4437" s="229"/>
      <c r="BB4437" s="229"/>
      <c r="BC4437" s="229"/>
      <c r="BD4437" s="229"/>
      <c r="BE4437" s="229"/>
      <c r="BF4437" s="229"/>
      <c r="BG4437" s="229"/>
      <c r="BH4437" s="229"/>
      <c r="BI4437" s="229"/>
    </row>
    <row r="4438" spans="3:61">
      <c r="C4438" s="229"/>
      <c r="D4438" s="230"/>
      <c r="E4438" s="229"/>
      <c r="F4438" s="229"/>
      <c r="G4438" s="229"/>
      <c r="H4438" s="229"/>
      <c r="I4438" s="231"/>
      <c r="J4438" s="229"/>
      <c r="K4438" s="232"/>
      <c r="L4438" s="229"/>
      <c r="M4438" s="229"/>
      <c r="N4438" s="229"/>
      <c r="O4438" s="229"/>
      <c r="P4438" s="229"/>
      <c r="Q4438" s="232"/>
      <c r="R4438" s="232"/>
      <c r="S4438" s="229"/>
      <c r="T4438" s="229"/>
      <c r="U4438" s="229"/>
      <c r="V4438" s="229"/>
      <c r="W4438" s="229"/>
      <c r="X4438" s="229"/>
      <c r="Y4438" s="229"/>
      <c r="Z4438" s="229"/>
      <c r="AA4438" s="229"/>
      <c r="AB4438" s="229"/>
      <c r="AC4438" s="229"/>
      <c r="AD4438" s="229"/>
      <c r="AE4438" s="229"/>
      <c r="AF4438" s="229"/>
      <c r="AG4438" s="229"/>
      <c r="AH4438" s="229"/>
      <c r="AI4438" s="229"/>
      <c r="AJ4438" s="229"/>
      <c r="AK4438" s="229"/>
      <c r="AL4438" s="229"/>
      <c r="AM4438" s="229"/>
      <c r="AN4438" s="229"/>
      <c r="AO4438" s="229"/>
      <c r="AP4438" s="229"/>
      <c r="AQ4438" s="229"/>
      <c r="AR4438" s="229"/>
      <c r="AS4438" s="229"/>
      <c r="AT4438" s="229"/>
      <c r="AU4438" s="229"/>
      <c r="AV4438" s="229"/>
      <c r="AW4438" s="229"/>
      <c r="AX4438" s="229"/>
      <c r="AY4438" s="229"/>
      <c r="AZ4438" s="229"/>
      <c r="BA4438" s="229"/>
      <c r="BB4438" s="229"/>
      <c r="BC4438" s="229"/>
      <c r="BD4438" s="229"/>
      <c r="BE4438" s="229"/>
      <c r="BF4438" s="229"/>
      <c r="BG4438" s="229"/>
      <c r="BH4438" s="229"/>
      <c r="BI4438" s="229"/>
    </row>
    <row r="4439" spans="3:61">
      <c r="C4439" s="229"/>
      <c r="D4439" s="230"/>
      <c r="E4439" s="229"/>
      <c r="F4439" s="229"/>
      <c r="G4439" s="229"/>
      <c r="H4439" s="229"/>
      <c r="I4439" s="231"/>
      <c r="J4439" s="229"/>
      <c r="K4439" s="232"/>
      <c r="L4439" s="229"/>
      <c r="M4439" s="229"/>
      <c r="N4439" s="229"/>
      <c r="O4439" s="229"/>
      <c r="P4439" s="229"/>
      <c r="Q4439" s="232"/>
      <c r="R4439" s="232"/>
      <c r="S4439" s="229"/>
      <c r="T4439" s="229"/>
      <c r="U4439" s="229"/>
      <c r="V4439" s="229"/>
      <c r="W4439" s="229"/>
      <c r="X4439" s="229"/>
      <c r="Y4439" s="229"/>
      <c r="Z4439" s="229"/>
      <c r="AA4439" s="229"/>
      <c r="AB4439" s="229"/>
      <c r="AC4439" s="229"/>
      <c r="AD4439" s="229"/>
      <c r="AE4439" s="229"/>
      <c r="AF4439" s="229"/>
      <c r="AG4439" s="229"/>
      <c r="AH4439" s="229"/>
      <c r="AI4439" s="229"/>
      <c r="AJ4439" s="229"/>
      <c r="AK4439" s="229"/>
      <c r="AL4439" s="229"/>
      <c r="AM4439" s="229"/>
      <c r="AN4439" s="229"/>
      <c r="AO4439" s="229"/>
      <c r="AP4439" s="229"/>
      <c r="AQ4439" s="229"/>
      <c r="AR4439" s="229"/>
      <c r="AS4439" s="229"/>
      <c r="AT4439" s="229"/>
      <c r="AU4439" s="229"/>
      <c r="AV4439" s="229"/>
      <c r="AW4439" s="229"/>
      <c r="AX4439" s="229"/>
      <c r="AY4439" s="229"/>
      <c r="AZ4439" s="229"/>
      <c r="BA4439" s="229"/>
      <c r="BB4439" s="229"/>
      <c r="BC4439" s="229"/>
      <c r="BD4439" s="229"/>
      <c r="BE4439" s="229"/>
      <c r="BF4439" s="229"/>
      <c r="BG4439" s="229"/>
      <c r="BH4439" s="229"/>
      <c r="BI4439" s="229"/>
    </row>
    <row r="4440" spans="3:61">
      <c r="C4440" s="229"/>
      <c r="D4440" s="230"/>
      <c r="E4440" s="229"/>
      <c r="F4440" s="229"/>
      <c r="G4440" s="229"/>
      <c r="H4440" s="229"/>
      <c r="I4440" s="231"/>
      <c r="J4440" s="229"/>
      <c r="K4440" s="232"/>
      <c r="L4440" s="229"/>
      <c r="M4440" s="229"/>
      <c r="N4440" s="229"/>
      <c r="O4440" s="229"/>
      <c r="P4440" s="229"/>
      <c r="Q4440" s="232"/>
      <c r="R4440" s="232"/>
      <c r="S4440" s="229"/>
      <c r="T4440" s="229"/>
      <c r="U4440" s="229"/>
      <c r="V4440" s="229"/>
      <c r="W4440" s="229"/>
      <c r="X4440" s="229"/>
      <c r="Y4440" s="229"/>
      <c r="Z4440" s="229"/>
      <c r="AA4440" s="229"/>
      <c r="AB4440" s="229"/>
      <c r="AC4440" s="229"/>
      <c r="AD4440" s="229"/>
      <c r="AE4440" s="229"/>
      <c r="AF4440" s="229"/>
      <c r="AG4440" s="229"/>
      <c r="AH4440" s="229"/>
      <c r="AI4440" s="229"/>
      <c r="AJ4440" s="229"/>
      <c r="AK4440" s="229"/>
      <c r="AL4440" s="229"/>
      <c r="AM4440" s="229"/>
      <c r="AN4440" s="229"/>
      <c r="AO4440" s="229"/>
      <c r="AP4440" s="229"/>
      <c r="AQ4440" s="229"/>
      <c r="AR4440" s="229"/>
      <c r="AS4440" s="229"/>
      <c r="AT4440" s="229"/>
      <c r="AU4440" s="229"/>
      <c r="AV4440" s="229"/>
      <c r="AW4440" s="229"/>
      <c r="AX4440" s="229"/>
      <c r="AY4440" s="229"/>
      <c r="AZ4440" s="229"/>
      <c r="BA4440" s="229"/>
      <c r="BB4440" s="229"/>
      <c r="BC4440" s="229"/>
      <c r="BD4440" s="229"/>
      <c r="BE4440" s="229"/>
      <c r="BF4440" s="229"/>
      <c r="BG4440" s="229"/>
      <c r="BH4440" s="229"/>
      <c r="BI4440" s="229"/>
    </row>
    <row r="4441" spans="3:61">
      <c r="C4441" s="229"/>
      <c r="D4441" s="230"/>
      <c r="E4441" s="229"/>
      <c r="F4441" s="229"/>
      <c r="G4441" s="229"/>
      <c r="H4441" s="229"/>
      <c r="I4441" s="231"/>
      <c r="J4441" s="229"/>
      <c r="K4441" s="232"/>
      <c r="L4441" s="229"/>
      <c r="M4441" s="229"/>
      <c r="N4441" s="229"/>
      <c r="O4441" s="229"/>
      <c r="P4441" s="229"/>
      <c r="Q4441" s="232"/>
      <c r="R4441" s="232"/>
      <c r="S4441" s="229"/>
      <c r="T4441" s="229"/>
      <c r="U4441" s="229"/>
      <c r="V4441" s="229"/>
      <c r="W4441" s="229"/>
      <c r="X4441" s="229"/>
      <c r="Y4441" s="229"/>
      <c r="Z4441" s="229"/>
      <c r="AA4441" s="229"/>
      <c r="AB4441" s="229"/>
      <c r="AC4441" s="229"/>
      <c r="AD4441" s="229"/>
      <c r="AE4441" s="229"/>
      <c r="AF4441" s="229"/>
      <c r="AG4441" s="229"/>
      <c r="AH4441" s="229"/>
      <c r="AI4441" s="229"/>
      <c r="AJ4441" s="229"/>
      <c r="AK4441" s="229"/>
      <c r="AL4441" s="229"/>
      <c r="AM4441" s="229"/>
      <c r="AN4441" s="229"/>
      <c r="AO4441" s="229"/>
      <c r="AP4441" s="229"/>
      <c r="AQ4441" s="229"/>
      <c r="AR4441" s="229"/>
      <c r="AS4441" s="229"/>
      <c r="AT4441" s="229"/>
      <c r="AU4441" s="229"/>
      <c r="AV4441" s="229"/>
      <c r="AW4441" s="229"/>
      <c r="AX4441" s="229"/>
      <c r="AY4441" s="229"/>
      <c r="AZ4441" s="229"/>
      <c r="BA4441" s="229"/>
      <c r="BB4441" s="229"/>
      <c r="BC4441" s="229"/>
      <c r="BD4441" s="229"/>
      <c r="BE4441" s="229"/>
      <c r="BF4441" s="229"/>
      <c r="BG4441" s="229"/>
      <c r="BH4441" s="229"/>
      <c r="BI4441" s="229"/>
    </row>
    <row r="4442" spans="3:61">
      <c r="C4442" s="229"/>
      <c r="D4442" s="230"/>
      <c r="E4442" s="229"/>
      <c r="F4442" s="229"/>
      <c r="G4442" s="229"/>
      <c r="H4442" s="229"/>
      <c r="I4442" s="231"/>
      <c r="J4442" s="229"/>
      <c r="K4442" s="232"/>
      <c r="L4442" s="229"/>
      <c r="M4442" s="229"/>
      <c r="N4442" s="229"/>
      <c r="O4442" s="229"/>
      <c r="P4442" s="229"/>
      <c r="Q4442" s="232"/>
      <c r="R4442" s="232"/>
      <c r="S4442" s="229"/>
      <c r="T4442" s="229"/>
      <c r="U4442" s="229"/>
      <c r="V4442" s="229"/>
      <c r="W4442" s="229"/>
      <c r="X4442" s="229"/>
      <c r="Y4442" s="229"/>
      <c r="Z4442" s="229"/>
      <c r="AA4442" s="229"/>
      <c r="AB4442" s="229"/>
      <c r="AC4442" s="229"/>
      <c r="AD4442" s="229"/>
      <c r="AE4442" s="229"/>
      <c r="AF4442" s="229"/>
      <c r="AG4442" s="229"/>
      <c r="AH4442" s="229"/>
      <c r="AI4442" s="229"/>
      <c r="AJ4442" s="229"/>
      <c r="AK4442" s="229"/>
      <c r="AL4442" s="229"/>
      <c r="AM4442" s="229"/>
      <c r="AN4442" s="229"/>
      <c r="AO4442" s="229"/>
      <c r="AP4442" s="229"/>
      <c r="AQ4442" s="229"/>
      <c r="AR4442" s="229"/>
      <c r="AS4442" s="229"/>
      <c r="AT4442" s="229"/>
      <c r="AU4442" s="229"/>
      <c r="AV4442" s="229"/>
      <c r="AW4442" s="229"/>
      <c r="AX4442" s="229"/>
      <c r="AY4442" s="229"/>
      <c r="AZ4442" s="229"/>
      <c r="BA4442" s="229"/>
      <c r="BB4442" s="229"/>
      <c r="BC4442" s="229"/>
      <c r="BD4442" s="229"/>
      <c r="BE4442" s="229"/>
      <c r="BF4442" s="229"/>
      <c r="BG4442" s="229"/>
      <c r="BH4442" s="229"/>
      <c r="BI4442" s="229"/>
    </row>
    <row r="4443" spans="3:61">
      <c r="C4443" s="229"/>
      <c r="D4443" s="230"/>
      <c r="E4443" s="229"/>
      <c r="F4443" s="229"/>
      <c r="G4443" s="229"/>
      <c r="H4443" s="229"/>
      <c r="I4443" s="231"/>
      <c r="J4443" s="229"/>
      <c r="K4443" s="232"/>
      <c r="L4443" s="229"/>
      <c r="M4443" s="229"/>
      <c r="N4443" s="229"/>
      <c r="O4443" s="229"/>
      <c r="P4443" s="229"/>
      <c r="Q4443" s="232"/>
      <c r="R4443" s="232"/>
      <c r="S4443" s="229"/>
      <c r="T4443" s="229"/>
      <c r="U4443" s="229"/>
      <c r="V4443" s="229"/>
      <c r="W4443" s="229"/>
      <c r="X4443" s="229"/>
      <c r="Y4443" s="229"/>
      <c r="Z4443" s="229"/>
      <c r="AA4443" s="229"/>
      <c r="AB4443" s="229"/>
      <c r="AC4443" s="229"/>
      <c r="AD4443" s="229"/>
      <c r="AE4443" s="229"/>
      <c r="AF4443" s="229"/>
      <c r="AG4443" s="229"/>
      <c r="AH4443" s="229"/>
      <c r="AI4443" s="229"/>
      <c r="AJ4443" s="229"/>
      <c r="AK4443" s="229"/>
      <c r="AL4443" s="229"/>
      <c r="AM4443" s="229"/>
      <c r="AN4443" s="229"/>
      <c r="AO4443" s="229"/>
      <c r="AP4443" s="229"/>
      <c r="AQ4443" s="229"/>
      <c r="AR4443" s="229"/>
      <c r="AS4443" s="229"/>
      <c r="AT4443" s="229"/>
      <c r="AU4443" s="229"/>
      <c r="AV4443" s="229"/>
      <c r="AW4443" s="229"/>
      <c r="AX4443" s="229"/>
      <c r="AY4443" s="229"/>
      <c r="AZ4443" s="229"/>
      <c r="BA4443" s="229"/>
      <c r="BB4443" s="229"/>
      <c r="BC4443" s="229"/>
      <c r="BD4443" s="229"/>
      <c r="BE4443" s="229"/>
      <c r="BF4443" s="229"/>
      <c r="BG4443" s="229"/>
      <c r="BH4443" s="229"/>
      <c r="BI4443" s="229"/>
    </row>
    <row r="4444" spans="3:61">
      <c r="C4444" s="229"/>
      <c r="D4444" s="230"/>
      <c r="E4444" s="229"/>
      <c r="F4444" s="229"/>
      <c r="G4444" s="229"/>
      <c r="H4444" s="229"/>
      <c r="I4444" s="231"/>
      <c r="J4444" s="229"/>
      <c r="K4444" s="232"/>
      <c r="L4444" s="229"/>
      <c r="M4444" s="229"/>
      <c r="N4444" s="229"/>
      <c r="O4444" s="229"/>
      <c r="P4444" s="229"/>
      <c r="Q4444" s="232"/>
      <c r="R4444" s="232"/>
      <c r="S4444" s="229"/>
      <c r="T4444" s="229"/>
      <c r="U4444" s="229"/>
      <c r="V4444" s="229"/>
      <c r="W4444" s="229"/>
      <c r="X4444" s="229"/>
      <c r="Y4444" s="229"/>
      <c r="Z4444" s="229"/>
      <c r="AA4444" s="229"/>
      <c r="AB4444" s="229"/>
      <c r="AC4444" s="229"/>
      <c r="AD4444" s="229"/>
      <c r="AE4444" s="229"/>
      <c r="AF4444" s="229"/>
      <c r="AG4444" s="229"/>
      <c r="AH4444" s="229"/>
      <c r="AI4444" s="229"/>
      <c r="AJ4444" s="229"/>
      <c r="AK4444" s="229"/>
      <c r="AL4444" s="229"/>
      <c r="AM4444" s="229"/>
      <c r="AN4444" s="229"/>
      <c r="AO4444" s="229"/>
      <c r="AP4444" s="229"/>
      <c r="AQ4444" s="229"/>
      <c r="AR4444" s="229"/>
      <c r="AS4444" s="229"/>
      <c r="AT4444" s="229"/>
      <c r="AU4444" s="229"/>
      <c r="AV4444" s="229"/>
      <c r="AW4444" s="229"/>
      <c r="AX4444" s="229"/>
      <c r="AY4444" s="229"/>
      <c r="AZ4444" s="229"/>
      <c r="BA4444" s="229"/>
      <c r="BB4444" s="229"/>
      <c r="BC4444" s="229"/>
      <c r="BD4444" s="229"/>
      <c r="BE4444" s="229"/>
      <c r="BF4444" s="229"/>
      <c r="BG4444" s="229"/>
      <c r="BH4444" s="229"/>
      <c r="BI4444" s="229"/>
    </row>
    <row r="4445" spans="3:61">
      <c r="C4445" s="229"/>
      <c r="D4445" s="230"/>
      <c r="E4445" s="229"/>
      <c r="F4445" s="229"/>
      <c r="G4445" s="229"/>
      <c r="H4445" s="229"/>
      <c r="I4445" s="231"/>
      <c r="J4445" s="229"/>
      <c r="K4445" s="232"/>
      <c r="L4445" s="229"/>
      <c r="M4445" s="229"/>
      <c r="N4445" s="229"/>
      <c r="O4445" s="229"/>
      <c r="P4445" s="229"/>
      <c r="Q4445" s="232"/>
      <c r="R4445" s="232"/>
      <c r="S4445" s="229"/>
      <c r="T4445" s="229"/>
      <c r="U4445" s="229"/>
      <c r="V4445" s="229"/>
      <c r="W4445" s="229"/>
      <c r="X4445" s="229"/>
      <c r="Y4445" s="229"/>
      <c r="Z4445" s="229"/>
      <c r="AA4445" s="229"/>
      <c r="AB4445" s="229"/>
      <c r="AC4445" s="229"/>
      <c r="AD4445" s="229"/>
      <c r="AE4445" s="229"/>
      <c r="AF4445" s="229"/>
      <c r="AG4445" s="229"/>
      <c r="AH4445" s="229"/>
      <c r="AI4445" s="229"/>
      <c r="AJ4445" s="229"/>
      <c r="AK4445" s="229"/>
      <c r="AL4445" s="229"/>
      <c r="AM4445" s="229"/>
      <c r="AN4445" s="229"/>
      <c r="AO4445" s="229"/>
      <c r="AP4445" s="229"/>
      <c r="AQ4445" s="229"/>
      <c r="AR4445" s="229"/>
      <c r="AS4445" s="229"/>
      <c r="AT4445" s="229"/>
      <c r="AU4445" s="229"/>
      <c r="AV4445" s="229"/>
      <c r="AW4445" s="229"/>
      <c r="AX4445" s="229"/>
      <c r="AY4445" s="229"/>
      <c r="AZ4445" s="229"/>
      <c r="BA4445" s="229"/>
      <c r="BB4445" s="229"/>
      <c r="BC4445" s="229"/>
      <c r="BD4445" s="229"/>
      <c r="BE4445" s="229"/>
      <c r="BF4445" s="229"/>
      <c r="BG4445" s="229"/>
      <c r="BH4445" s="229"/>
      <c r="BI4445" s="229"/>
    </row>
    <row r="4446" spans="3:61">
      <c r="C4446" s="229"/>
      <c r="D4446" s="230"/>
      <c r="E4446" s="229"/>
      <c r="F4446" s="229"/>
      <c r="G4446" s="229"/>
      <c r="H4446" s="229"/>
      <c r="I4446" s="231"/>
      <c r="J4446" s="229"/>
      <c r="K4446" s="232"/>
      <c r="L4446" s="229"/>
      <c r="M4446" s="229"/>
      <c r="N4446" s="229"/>
      <c r="O4446" s="229"/>
      <c r="P4446" s="229"/>
      <c r="Q4446" s="232"/>
      <c r="R4446" s="232"/>
      <c r="S4446" s="229"/>
      <c r="T4446" s="229"/>
      <c r="U4446" s="229"/>
      <c r="V4446" s="229"/>
      <c r="W4446" s="229"/>
      <c r="X4446" s="229"/>
      <c r="Y4446" s="229"/>
      <c r="Z4446" s="229"/>
      <c r="AA4446" s="229"/>
      <c r="AB4446" s="229"/>
      <c r="AC4446" s="229"/>
      <c r="AD4446" s="229"/>
      <c r="AE4446" s="229"/>
      <c r="AF4446" s="229"/>
      <c r="AG4446" s="229"/>
      <c r="AH4446" s="229"/>
      <c r="AI4446" s="229"/>
      <c r="AJ4446" s="229"/>
      <c r="AK4446" s="229"/>
      <c r="AL4446" s="229"/>
      <c r="AM4446" s="229"/>
      <c r="AN4446" s="229"/>
      <c r="AO4446" s="229"/>
      <c r="AP4446" s="229"/>
      <c r="AQ4446" s="229"/>
      <c r="AR4446" s="229"/>
      <c r="AS4446" s="229"/>
      <c r="AT4446" s="229"/>
      <c r="AU4446" s="229"/>
      <c r="AV4446" s="229"/>
      <c r="AW4446" s="229"/>
      <c r="AX4446" s="229"/>
      <c r="AY4446" s="229"/>
      <c r="AZ4446" s="229"/>
      <c r="BA4446" s="229"/>
      <c r="BB4446" s="229"/>
      <c r="BC4446" s="229"/>
      <c r="BD4446" s="229"/>
      <c r="BE4446" s="229"/>
      <c r="BF4446" s="229"/>
      <c r="BG4446" s="229"/>
      <c r="BH4446" s="229"/>
      <c r="BI4446" s="229"/>
    </row>
    <row r="4447" spans="3:61">
      <c r="C4447" s="229"/>
      <c r="D4447" s="230"/>
      <c r="E4447" s="229"/>
      <c r="F4447" s="229"/>
      <c r="G4447" s="229"/>
      <c r="H4447" s="229"/>
      <c r="I4447" s="231"/>
      <c r="J4447" s="229"/>
      <c r="K4447" s="232"/>
      <c r="L4447" s="229"/>
      <c r="M4447" s="229"/>
      <c r="N4447" s="229"/>
      <c r="O4447" s="229"/>
      <c r="P4447" s="229"/>
      <c r="Q4447" s="232"/>
      <c r="R4447" s="232"/>
      <c r="S4447" s="229"/>
      <c r="T4447" s="229"/>
      <c r="U4447" s="229"/>
      <c r="V4447" s="229"/>
      <c r="W4447" s="229"/>
      <c r="X4447" s="229"/>
      <c r="Y4447" s="229"/>
      <c r="Z4447" s="229"/>
      <c r="AA4447" s="229"/>
      <c r="AB4447" s="229"/>
      <c r="AC4447" s="229"/>
      <c r="AD4447" s="229"/>
      <c r="AE4447" s="229"/>
      <c r="AF4447" s="229"/>
      <c r="AG4447" s="229"/>
      <c r="AH4447" s="229"/>
      <c r="AI4447" s="229"/>
      <c r="AJ4447" s="229"/>
      <c r="AK4447" s="229"/>
      <c r="AL4447" s="229"/>
      <c r="AM4447" s="229"/>
      <c r="AN4447" s="229"/>
      <c r="AO4447" s="229"/>
      <c r="AP4447" s="229"/>
      <c r="AQ4447" s="229"/>
      <c r="AR4447" s="229"/>
      <c r="AS4447" s="229"/>
      <c r="AT4447" s="229"/>
      <c r="AU4447" s="229"/>
      <c r="AV4447" s="229"/>
      <c r="AW4447" s="229"/>
      <c r="AX4447" s="229"/>
      <c r="AY4447" s="229"/>
      <c r="AZ4447" s="229"/>
      <c r="BA4447" s="229"/>
      <c r="BB4447" s="229"/>
      <c r="BC4447" s="229"/>
      <c r="BD4447" s="229"/>
      <c r="BE4447" s="229"/>
      <c r="BF4447" s="229"/>
      <c r="BG4447" s="229"/>
      <c r="BH4447" s="229"/>
      <c r="BI4447" s="229"/>
    </row>
    <row r="4448" spans="3:61">
      <c r="C4448" s="229"/>
      <c r="D4448" s="230"/>
      <c r="E4448" s="229"/>
      <c r="F4448" s="229"/>
      <c r="G4448" s="229"/>
      <c r="H4448" s="229"/>
      <c r="I4448" s="231"/>
      <c r="J4448" s="229"/>
      <c r="K4448" s="232"/>
      <c r="L4448" s="229"/>
      <c r="M4448" s="229"/>
      <c r="N4448" s="229"/>
      <c r="O4448" s="229"/>
      <c r="P4448" s="229"/>
      <c r="Q4448" s="232"/>
      <c r="R4448" s="232"/>
      <c r="S4448" s="229"/>
      <c r="T4448" s="229"/>
      <c r="U4448" s="229"/>
      <c r="V4448" s="229"/>
      <c r="W4448" s="229"/>
      <c r="X4448" s="229"/>
      <c r="Y4448" s="229"/>
      <c r="Z4448" s="229"/>
      <c r="AA4448" s="229"/>
      <c r="AB4448" s="229"/>
      <c r="AC4448" s="229"/>
      <c r="AD4448" s="229"/>
      <c r="AE4448" s="229"/>
      <c r="AF4448" s="229"/>
      <c r="AG4448" s="229"/>
      <c r="AH4448" s="229"/>
      <c r="AI4448" s="229"/>
      <c r="AJ4448" s="229"/>
      <c r="AK4448" s="229"/>
      <c r="AL4448" s="229"/>
      <c r="AM4448" s="229"/>
      <c r="AN4448" s="229"/>
      <c r="AO4448" s="229"/>
      <c r="AP4448" s="229"/>
      <c r="AQ4448" s="229"/>
      <c r="AR4448" s="229"/>
      <c r="AS4448" s="229"/>
      <c r="AT4448" s="229"/>
      <c r="AU4448" s="229"/>
      <c r="AV4448" s="229"/>
      <c r="AW4448" s="229"/>
      <c r="AX4448" s="229"/>
      <c r="AY4448" s="229"/>
      <c r="AZ4448" s="229"/>
      <c r="BA4448" s="229"/>
      <c r="BB4448" s="229"/>
      <c r="BC4448" s="229"/>
      <c r="BD4448" s="229"/>
      <c r="BE4448" s="229"/>
      <c r="BF4448" s="229"/>
      <c r="BG4448" s="229"/>
      <c r="BH4448" s="229"/>
      <c r="BI4448" s="229"/>
    </row>
    <row r="4449" spans="3:61">
      <c r="C4449" s="229"/>
      <c r="D4449" s="230"/>
      <c r="E4449" s="229"/>
      <c r="F4449" s="229"/>
      <c r="G4449" s="229"/>
      <c r="H4449" s="229"/>
      <c r="I4449" s="231"/>
      <c r="J4449" s="229"/>
      <c r="K4449" s="232"/>
      <c r="L4449" s="229"/>
      <c r="M4449" s="229"/>
      <c r="N4449" s="229"/>
      <c r="O4449" s="229"/>
      <c r="P4449" s="229"/>
      <c r="Q4449" s="232"/>
      <c r="R4449" s="232"/>
      <c r="S4449" s="229"/>
      <c r="T4449" s="229"/>
      <c r="U4449" s="229"/>
      <c r="V4449" s="229"/>
      <c r="W4449" s="229"/>
      <c r="X4449" s="229"/>
      <c r="Y4449" s="229"/>
      <c r="Z4449" s="229"/>
      <c r="AA4449" s="229"/>
      <c r="AB4449" s="229"/>
      <c r="AC4449" s="229"/>
      <c r="AD4449" s="229"/>
      <c r="AE4449" s="229"/>
      <c r="AF4449" s="229"/>
      <c r="AG4449" s="229"/>
      <c r="AH4449" s="229"/>
      <c r="AI4449" s="229"/>
      <c r="AJ4449" s="229"/>
      <c r="AK4449" s="229"/>
      <c r="AL4449" s="229"/>
      <c r="AM4449" s="229"/>
      <c r="AN4449" s="229"/>
      <c r="AO4449" s="229"/>
      <c r="AP4449" s="229"/>
      <c r="AQ4449" s="229"/>
      <c r="AR4449" s="229"/>
      <c r="AS4449" s="229"/>
      <c r="AT4449" s="229"/>
      <c r="AU4449" s="229"/>
      <c r="AV4449" s="229"/>
      <c r="AW4449" s="229"/>
      <c r="AX4449" s="229"/>
      <c r="AY4449" s="229"/>
      <c r="AZ4449" s="229"/>
      <c r="BA4449" s="229"/>
      <c r="BB4449" s="229"/>
      <c r="BC4449" s="229"/>
      <c r="BD4449" s="229"/>
      <c r="BE4449" s="229"/>
      <c r="BF4449" s="229"/>
      <c r="BG4449" s="229"/>
      <c r="BH4449" s="229"/>
      <c r="BI4449" s="229"/>
    </row>
    <row r="4450" spans="3:61">
      <c r="C4450" s="229"/>
      <c r="D4450" s="230"/>
      <c r="E4450" s="229"/>
      <c r="F4450" s="229"/>
      <c r="G4450" s="229"/>
      <c r="H4450" s="229"/>
      <c r="I4450" s="231"/>
      <c r="J4450" s="229"/>
      <c r="K4450" s="232"/>
      <c r="L4450" s="229"/>
      <c r="M4450" s="229"/>
      <c r="N4450" s="229"/>
      <c r="O4450" s="229"/>
      <c r="P4450" s="229"/>
      <c r="Q4450" s="232"/>
      <c r="R4450" s="232"/>
      <c r="S4450" s="229"/>
      <c r="T4450" s="229"/>
      <c r="U4450" s="229"/>
      <c r="V4450" s="229"/>
      <c r="W4450" s="229"/>
      <c r="X4450" s="229"/>
      <c r="Y4450" s="229"/>
      <c r="Z4450" s="229"/>
      <c r="AA4450" s="229"/>
      <c r="AB4450" s="229"/>
      <c r="AC4450" s="229"/>
      <c r="AD4450" s="229"/>
      <c r="AE4450" s="229"/>
      <c r="AF4450" s="229"/>
      <c r="AG4450" s="229"/>
      <c r="AH4450" s="229"/>
      <c r="AI4450" s="229"/>
      <c r="AJ4450" s="229"/>
      <c r="AK4450" s="229"/>
      <c r="AL4450" s="229"/>
      <c r="AM4450" s="229"/>
      <c r="AN4450" s="229"/>
      <c r="AO4450" s="229"/>
      <c r="AP4450" s="229"/>
      <c r="AQ4450" s="229"/>
      <c r="AR4450" s="229"/>
      <c r="AS4450" s="229"/>
      <c r="AT4450" s="229"/>
      <c r="AU4450" s="229"/>
      <c r="AV4450" s="229"/>
      <c r="AW4450" s="229"/>
      <c r="AX4450" s="229"/>
      <c r="AY4450" s="229"/>
      <c r="AZ4450" s="229"/>
      <c r="BA4450" s="229"/>
      <c r="BB4450" s="229"/>
      <c r="BC4450" s="229"/>
      <c r="BD4450" s="229"/>
      <c r="BE4450" s="229"/>
      <c r="BF4450" s="229"/>
      <c r="BG4450" s="229"/>
      <c r="BH4450" s="229"/>
      <c r="BI4450" s="229"/>
    </row>
    <row r="4451" spans="3:61">
      <c r="C4451" s="229"/>
      <c r="D4451" s="230"/>
      <c r="E4451" s="229"/>
      <c r="F4451" s="229"/>
      <c r="G4451" s="229"/>
      <c r="H4451" s="229"/>
      <c r="I4451" s="231"/>
      <c r="J4451" s="229"/>
      <c r="K4451" s="232"/>
      <c r="L4451" s="229"/>
      <c r="M4451" s="229"/>
      <c r="N4451" s="229"/>
      <c r="O4451" s="229"/>
      <c r="P4451" s="229"/>
      <c r="Q4451" s="232"/>
      <c r="R4451" s="232"/>
      <c r="S4451" s="229"/>
      <c r="T4451" s="229"/>
      <c r="U4451" s="229"/>
      <c r="V4451" s="229"/>
      <c r="W4451" s="229"/>
      <c r="X4451" s="229"/>
      <c r="Y4451" s="229"/>
      <c r="Z4451" s="229"/>
      <c r="AA4451" s="229"/>
      <c r="AB4451" s="229"/>
      <c r="AC4451" s="229"/>
      <c r="AD4451" s="229"/>
      <c r="AE4451" s="229"/>
      <c r="AF4451" s="229"/>
      <c r="AG4451" s="229"/>
      <c r="AH4451" s="229"/>
      <c r="AI4451" s="229"/>
      <c r="AJ4451" s="229"/>
      <c r="AK4451" s="229"/>
      <c r="AL4451" s="229"/>
      <c r="AM4451" s="229"/>
      <c r="AN4451" s="229"/>
      <c r="AO4451" s="229"/>
      <c r="AP4451" s="229"/>
      <c r="AQ4451" s="229"/>
      <c r="AR4451" s="229"/>
      <c r="AS4451" s="229"/>
      <c r="AT4451" s="229"/>
      <c r="AU4451" s="229"/>
      <c r="AV4451" s="229"/>
      <c r="AW4451" s="229"/>
      <c r="AX4451" s="229"/>
      <c r="AY4451" s="229"/>
      <c r="AZ4451" s="229"/>
      <c r="BA4451" s="229"/>
      <c r="BB4451" s="229"/>
      <c r="BC4451" s="229"/>
      <c r="BD4451" s="229"/>
      <c r="BE4451" s="229"/>
      <c r="BF4451" s="229"/>
      <c r="BG4451" s="229"/>
      <c r="BH4451" s="229"/>
      <c r="BI4451" s="229"/>
    </row>
    <row r="4452" spans="3:61">
      <c r="C4452" s="229"/>
      <c r="D4452" s="230"/>
      <c r="E4452" s="229"/>
      <c r="F4452" s="229"/>
      <c r="G4452" s="229"/>
      <c r="H4452" s="229"/>
      <c r="I4452" s="231"/>
      <c r="J4452" s="229"/>
      <c r="K4452" s="232"/>
      <c r="L4452" s="229"/>
      <c r="M4452" s="229"/>
      <c r="N4452" s="229"/>
      <c r="O4452" s="229"/>
      <c r="P4452" s="229"/>
      <c r="Q4452" s="232"/>
      <c r="R4452" s="232"/>
      <c r="S4452" s="229"/>
      <c r="T4452" s="229"/>
      <c r="U4452" s="229"/>
      <c r="V4452" s="229"/>
      <c r="W4452" s="229"/>
      <c r="X4452" s="229"/>
      <c r="Y4452" s="229"/>
      <c r="Z4452" s="229"/>
      <c r="AA4452" s="229"/>
      <c r="AB4452" s="229"/>
      <c r="AC4452" s="229"/>
      <c r="AD4452" s="229"/>
      <c r="AE4452" s="229"/>
      <c r="AF4452" s="229"/>
      <c r="AG4452" s="229"/>
      <c r="AH4452" s="229"/>
      <c r="AI4452" s="229"/>
      <c r="AJ4452" s="229"/>
      <c r="AK4452" s="229"/>
      <c r="AL4452" s="229"/>
      <c r="AM4452" s="229"/>
      <c r="AN4452" s="229"/>
      <c r="AO4452" s="229"/>
      <c r="AP4452" s="229"/>
      <c r="AQ4452" s="229"/>
      <c r="AR4452" s="229"/>
      <c r="AS4452" s="229"/>
      <c r="AT4452" s="229"/>
      <c r="AU4452" s="229"/>
      <c r="AV4452" s="229"/>
      <c r="AW4452" s="229"/>
      <c r="AX4452" s="229"/>
      <c r="AY4452" s="229"/>
      <c r="AZ4452" s="229"/>
      <c r="BA4452" s="229"/>
      <c r="BB4452" s="229"/>
      <c r="BC4452" s="229"/>
      <c r="BD4452" s="229"/>
      <c r="BE4452" s="229"/>
      <c r="BF4452" s="229"/>
      <c r="BG4452" s="229"/>
      <c r="BH4452" s="229"/>
      <c r="BI4452" s="229"/>
    </row>
    <row r="4453" spans="3:61">
      <c r="C4453" s="229"/>
      <c r="D4453" s="230"/>
      <c r="E4453" s="229"/>
      <c r="F4453" s="229"/>
      <c r="G4453" s="229"/>
      <c r="H4453" s="229"/>
      <c r="I4453" s="231"/>
      <c r="J4453" s="229"/>
      <c r="K4453" s="232"/>
      <c r="L4453" s="229"/>
      <c r="M4453" s="229"/>
      <c r="N4453" s="229"/>
      <c r="O4453" s="229"/>
      <c r="P4453" s="229"/>
      <c r="Q4453" s="232"/>
      <c r="R4453" s="232"/>
      <c r="S4453" s="229"/>
      <c r="T4453" s="229"/>
      <c r="U4453" s="229"/>
      <c r="V4453" s="229"/>
      <c r="W4453" s="229"/>
      <c r="X4453" s="229"/>
      <c r="Y4453" s="229"/>
      <c r="Z4453" s="229"/>
      <c r="AA4453" s="229"/>
      <c r="AB4453" s="229"/>
      <c r="AC4453" s="229"/>
      <c r="AD4453" s="229"/>
      <c r="AE4453" s="229"/>
      <c r="AF4453" s="229"/>
      <c r="AG4453" s="229"/>
      <c r="AH4453" s="229"/>
      <c r="AI4453" s="229"/>
      <c r="AJ4453" s="229"/>
      <c r="AK4453" s="229"/>
      <c r="AL4453" s="229"/>
      <c r="AM4453" s="229"/>
      <c r="AN4453" s="229"/>
      <c r="AO4453" s="229"/>
      <c r="AP4453" s="229"/>
      <c r="AQ4453" s="229"/>
      <c r="AR4453" s="229"/>
      <c r="AS4453" s="229"/>
      <c r="AT4453" s="229"/>
      <c r="AU4453" s="229"/>
      <c r="AV4453" s="229"/>
      <c r="AW4453" s="229"/>
      <c r="AX4453" s="229"/>
      <c r="AY4453" s="229"/>
      <c r="AZ4453" s="229"/>
      <c r="BA4453" s="229"/>
      <c r="BB4453" s="229"/>
      <c r="BC4453" s="229"/>
      <c r="BD4453" s="229"/>
      <c r="BE4453" s="229"/>
      <c r="BF4453" s="229"/>
      <c r="BG4453" s="229"/>
      <c r="BH4453" s="229"/>
      <c r="BI4453" s="229"/>
    </row>
    <row r="4454" spans="3:61">
      <c r="C4454" s="229"/>
      <c r="D4454" s="230"/>
      <c r="E4454" s="229"/>
      <c r="F4454" s="229"/>
      <c r="G4454" s="229"/>
      <c r="H4454" s="229"/>
      <c r="I4454" s="231"/>
      <c r="J4454" s="229"/>
      <c r="K4454" s="232"/>
      <c r="L4454" s="229"/>
      <c r="M4454" s="229"/>
      <c r="N4454" s="229"/>
      <c r="O4454" s="229"/>
      <c r="P4454" s="229"/>
      <c r="Q4454" s="232"/>
      <c r="R4454" s="232"/>
      <c r="S4454" s="229"/>
      <c r="T4454" s="229"/>
      <c r="U4454" s="229"/>
      <c r="V4454" s="229"/>
      <c r="W4454" s="229"/>
      <c r="X4454" s="229"/>
      <c r="Y4454" s="229"/>
      <c r="Z4454" s="229"/>
      <c r="AA4454" s="229"/>
      <c r="AB4454" s="229"/>
      <c r="AC4454" s="229"/>
      <c r="AD4454" s="229"/>
      <c r="AE4454" s="229"/>
      <c r="AF4454" s="229"/>
      <c r="AG4454" s="229"/>
      <c r="AH4454" s="229"/>
      <c r="AI4454" s="229"/>
      <c r="AJ4454" s="229"/>
      <c r="AK4454" s="229"/>
      <c r="AL4454" s="229"/>
      <c r="AM4454" s="229"/>
      <c r="AN4454" s="229"/>
      <c r="AO4454" s="229"/>
      <c r="AP4454" s="229"/>
      <c r="AQ4454" s="229"/>
      <c r="AR4454" s="229"/>
      <c r="AS4454" s="229"/>
      <c r="AT4454" s="229"/>
      <c r="AU4454" s="229"/>
      <c r="AV4454" s="229"/>
      <c r="AW4454" s="229"/>
      <c r="AX4454" s="229"/>
      <c r="AY4454" s="229"/>
      <c r="AZ4454" s="229"/>
      <c r="BA4454" s="229"/>
      <c r="BB4454" s="229"/>
      <c r="BC4454" s="229"/>
      <c r="BD4454" s="229"/>
      <c r="BE4454" s="229"/>
      <c r="BF4454" s="229"/>
      <c r="BG4454" s="229"/>
      <c r="BH4454" s="229"/>
      <c r="BI4454" s="229"/>
    </row>
    <row r="4455" spans="3:61">
      <c r="C4455" s="229"/>
      <c r="D4455" s="230"/>
      <c r="E4455" s="229"/>
      <c r="F4455" s="229"/>
      <c r="G4455" s="229"/>
      <c r="H4455" s="229"/>
      <c r="I4455" s="231"/>
      <c r="J4455" s="229"/>
      <c r="K4455" s="232"/>
      <c r="L4455" s="229"/>
      <c r="M4455" s="229"/>
      <c r="N4455" s="229"/>
      <c r="O4455" s="229"/>
      <c r="P4455" s="229"/>
      <c r="Q4455" s="232"/>
      <c r="R4455" s="232"/>
      <c r="S4455" s="229"/>
      <c r="T4455" s="229"/>
      <c r="U4455" s="229"/>
      <c r="V4455" s="229"/>
      <c r="W4455" s="229"/>
      <c r="X4455" s="229"/>
      <c r="Y4455" s="229"/>
      <c r="Z4455" s="229"/>
      <c r="AA4455" s="229"/>
      <c r="AB4455" s="229"/>
      <c r="AC4455" s="229"/>
      <c r="AD4455" s="229"/>
      <c r="AE4455" s="229"/>
      <c r="AF4455" s="229"/>
      <c r="AG4455" s="229"/>
      <c r="AH4455" s="229"/>
      <c r="AI4455" s="229"/>
      <c r="AJ4455" s="229"/>
      <c r="AK4455" s="229"/>
      <c r="AL4455" s="229"/>
      <c r="AM4455" s="229"/>
      <c r="AN4455" s="229"/>
      <c r="AO4455" s="229"/>
      <c r="AP4455" s="229"/>
      <c r="AQ4455" s="229"/>
      <c r="AR4455" s="229"/>
      <c r="AS4455" s="229"/>
      <c r="AT4455" s="229"/>
      <c r="AU4455" s="229"/>
      <c r="AV4455" s="229"/>
      <c r="AW4455" s="229"/>
      <c r="AX4455" s="229"/>
      <c r="AY4455" s="229"/>
      <c r="AZ4455" s="229"/>
      <c r="BA4455" s="229"/>
      <c r="BB4455" s="229"/>
      <c r="BC4455" s="229"/>
      <c r="BD4455" s="229"/>
      <c r="BE4455" s="229"/>
      <c r="BF4455" s="229"/>
      <c r="BG4455" s="229"/>
      <c r="BH4455" s="229"/>
      <c r="BI4455" s="229"/>
    </row>
    <row r="4456" spans="3:61">
      <c r="C4456" s="229"/>
      <c r="D4456" s="230"/>
      <c r="E4456" s="229"/>
      <c r="F4456" s="229"/>
      <c r="G4456" s="229"/>
      <c r="H4456" s="229"/>
      <c r="I4456" s="231"/>
      <c r="J4456" s="229"/>
      <c r="K4456" s="232"/>
      <c r="L4456" s="229"/>
      <c r="M4456" s="229"/>
      <c r="N4456" s="229"/>
      <c r="O4456" s="229"/>
      <c r="P4456" s="229"/>
      <c r="Q4456" s="232"/>
      <c r="R4456" s="232"/>
      <c r="S4456" s="229"/>
      <c r="T4456" s="229"/>
      <c r="U4456" s="229"/>
      <c r="V4456" s="229"/>
      <c r="W4456" s="229"/>
      <c r="X4456" s="229"/>
      <c r="Y4456" s="229"/>
      <c r="Z4456" s="229"/>
      <c r="AA4456" s="229"/>
      <c r="AB4456" s="229"/>
      <c r="AC4456" s="229"/>
      <c r="AD4456" s="229"/>
      <c r="AE4456" s="229"/>
      <c r="AF4456" s="229"/>
      <c r="AG4456" s="229"/>
      <c r="AH4456" s="229"/>
      <c r="AI4456" s="229"/>
      <c r="AJ4456" s="229"/>
      <c r="AK4456" s="229"/>
      <c r="AL4456" s="229"/>
      <c r="AM4456" s="229"/>
      <c r="AN4456" s="229"/>
      <c r="AO4456" s="229"/>
      <c r="AP4456" s="229"/>
      <c r="AQ4456" s="229"/>
      <c r="AR4456" s="229"/>
      <c r="AS4456" s="229"/>
      <c r="AT4456" s="229"/>
      <c r="AU4456" s="229"/>
      <c r="AV4456" s="229"/>
      <c r="AW4456" s="229"/>
      <c r="AX4456" s="229"/>
      <c r="AY4456" s="229"/>
      <c r="AZ4456" s="229"/>
      <c r="BA4456" s="229"/>
      <c r="BB4456" s="229"/>
      <c r="BC4456" s="229"/>
      <c r="BD4456" s="229"/>
      <c r="BE4456" s="229"/>
      <c r="BF4456" s="229"/>
      <c r="BG4456" s="229"/>
      <c r="BH4456" s="229"/>
      <c r="BI4456" s="229"/>
    </row>
    <row r="4457" spans="3:61">
      <c r="C4457" s="229"/>
      <c r="D4457" s="230"/>
      <c r="E4457" s="229"/>
      <c r="F4457" s="229"/>
      <c r="G4457" s="229"/>
      <c r="H4457" s="229"/>
      <c r="I4457" s="231"/>
      <c r="J4457" s="229"/>
      <c r="K4457" s="232"/>
      <c r="L4457" s="229"/>
      <c r="M4457" s="229"/>
      <c r="N4457" s="229"/>
      <c r="O4457" s="229"/>
      <c r="P4457" s="229"/>
      <c r="Q4457" s="232"/>
      <c r="R4457" s="232"/>
      <c r="S4457" s="229"/>
      <c r="T4457" s="229"/>
      <c r="U4457" s="229"/>
      <c r="V4457" s="229"/>
      <c r="W4457" s="229"/>
      <c r="X4457" s="229"/>
      <c r="Y4457" s="229"/>
      <c r="Z4457" s="229"/>
      <c r="AA4457" s="229"/>
      <c r="AB4457" s="229"/>
      <c r="AC4457" s="229"/>
      <c r="AD4457" s="229"/>
      <c r="AE4457" s="229"/>
      <c r="AF4457" s="229"/>
      <c r="AG4457" s="229"/>
      <c r="AH4457" s="229"/>
      <c r="AI4457" s="229"/>
      <c r="AJ4457" s="229"/>
      <c r="AK4457" s="229"/>
      <c r="AL4457" s="229"/>
      <c r="AM4457" s="229"/>
      <c r="AN4457" s="229"/>
      <c r="AO4457" s="229"/>
      <c r="AP4457" s="229"/>
      <c r="AQ4457" s="229"/>
      <c r="AR4457" s="229"/>
      <c r="AS4457" s="229"/>
      <c r="AT4457" s="229"/>
      <c r="AU4457" s="229"/>
      <c r="AV4457" s="229"/>
      <c r="AW4457" s="229"/>
      <c r="AX4457" s="229"/>
      <c r="AY4457" s="229"/>
      <c r="AZ4457" s="229"/>
      <c r="BA4457" s="229"/>
      <c r="BB4457" s="229"/>
      <c r="BC4457" s="229"/>
      <c r="BD4457" s="229"/>
      <c r="BE4457" s="229"/>
      <c r="BF4457" s="229"/>
      <c r="BG4457" s="229"/>
      <c r="BH4457" s="229"/>
      <c r="BI4457" s="229"/>
    </row>
    <row r="4458" spans="3:61">
      <c r="C4458" s="229"/>
      <c r="D4458" s="230"/>
      <c r="E4458" s="229"/>
      <c r="F4458" s="229"/>
      <c r="G4458" s="229"/>
      <c r="H4458" s="229"/>
      <c r="I4458" s="231"/>
      <c r="J4458" s="229"/>
      <c r="K4458" s="232"/>
      <c r="L4458" s="229"/>
      <c r="M4458" s="229"/>
      <c r="N4458" s="229"/>
      <c r="O4458" s="229"/>
      <c r="P4458" s="229"/>
      <c r="Q4458" s="232"/>
      <c r="R4458" s="232"/>
      <c r="S4458" s="229"/>
      <c r="T4458" s="229"/>
      <c r="U4458" s="229"/>
      <c r="V4458" s="229"/>
      <c r="W4458" s="229"/>
      <c r="X4458" s="229"/>
      <c r="Y4458" s="229"/>
      <c r="Z4458" s="229"/>
      <c r="AA4458" s="229"/>
      <c r="AB4458" s="229"/>
      <c r="AC4458" s="229"/>
      <c r="AD4458" s="229"/>
      <c r="AE4458" s="229"/>
      <c r="AF4458" s="229"/>
      <c r="AG4458" s="229"/>
      <c r="AH4458" s="229"/>
      <c r="AI4458" s="229"/>
      <c r="AJ4458" s="229"/>
      <c r="AK4458" s="229"/>
      <c r="AL4458" s="229"/>
      <c r="AM4458" s="229"/>
      <c r="AN4458" s="229"/>
      <c r="AO4458" s="229"/>
      <c r="AP4458" s="229"/>
      <c r="AQ4458" s="229"/>
      <c r="AR4458" s="229"/>
      <c r="AS4458" s="229"/>
      <c r="AT4458" s="229"/>
      <c r="AU4458" s="229"/>
      <c r="AV4458" s="229"/>
      <c r="AW4458" s="229"/>
      <c r="AX4458" s="229"/>
      <c r="AY4458" s="229"/>
      <c r="AZ4458" s="229"/>
      <c r="BA4458" s="229"/>
      <c r="BB4458" s="229"/>
      <c r="BC4458" s="229"/>
      <c r="BD4458" s="229"/>
      <c r="BE4458" s="229"/>
      <c r="BF4458" s="229"/>
      <c r="BG4458" s="229"/>
      <c r="BH4458" s="229"/>
      <c r="BI4458" s="229"/>
    </row>
    <row r="4459" spans="3:61">
      <c r="C4459" s="229"/>
      <c r="D4459" s="230"/>
      <c r="E4459" s="229"/>
      <c r="F4459" s="229"/>
      <c r="G4459" s="229"/>
      <c r="H4459" s="229"/>
      <c r="I4459" s="231"/>
      <c r="J4459" s="229"/>
      <c r="K4459" s="232"/>
      <c r="L4459" s="229"/>
      <c r="M4459" s="229"/>
      <c r="N4459" s="229"/>
      <c r="O4459" s="229"/>
      <c r="P4459" s="229"/>
      <c r="Q4459" s="232"/>
      <c r="R4459" s="232"/>
      <c r="S4459" s="229"/>
      <c r="T4459" s="229"/>
      <c r="U4459" s="229"/>
      <c r="V4459" s="229"/>
      <c r="W4459" s="229"/>
      <c r="X4459" s="229"/>
      <c r="Y4459" s="229"/>
      <c r="Z4459" s="229"/>
      <c r="AA4459" s="229"/>
      <c r="AB4459" s="229"/>
      <c r="AC4459" s="229"/>
      <c r="AD4459" s="229"/>
      <c r="AE4459" s="229"/>
      <c r="AF4459" s="229"/>
      <c r="AG4459" s="229"/>
      <c r="AH4459" s="229"/>
      <c r="AI4459" s="229"/>
      <c r="AJ4459" s="229"/>
      <c r="AK4459" s="229"/>
      <c r="AL4459" s="229"/>
      <c r="AM4459" s="229"/>
      <c r="AN4459" s="229"/>
      <c r="AO4459" s="229"/>
      <c r="AP4459" s="229"/>
      <c r="AQ4459" s="229"/>
      <c r="AR4459" s="229"/>
      <c r="AS4459" s="229"/>
      <c r="AT4459" s="229"/>
      <c r="AU4459" s="229"/>
      <c r="AV4459" s="229"/>
      <c r="AW4459" s="229"/>
      <c r="AX4459" s="229"/>
      <c r="AY4459" s="229"/>
      <c r="AZ4459" s="229"/>
      <c r="BA4459" s="229"/>
      <c r="BB4459" s="229"/>
      <c r="BC4459" s="229"/>
      <c r="BD4459" s="229"/>
      <c r="BE4459" s="229"/>
      <c r="BF4459" s="229"/>
      <c r="BG4459" s="229"/>
      <c r="BH4459" s="229"/>
      <c r="BI4459" s="229"/>
    </row>
    <row r="4460" spans="3:61">
      <c r="C4460" s="229"/>
      <c r="D4460" s="230"/>
      <c r="E4460" s="229"/>
      <c r="F4460" s="229"/>
      <c r="G4460" s="229"/>
      <c r="H4460" s="229"/>
      <c r="I4460" s="231"/>
      <c r="J4460" s="229"/>
      <c r="K4460" s="232"/>
      <c r="L4460" s="229"/>
      <c r="M4460" s="229"/>
      <c r="N4460" s="229"/>
      <c r="O4460" s="229"/>
      <c r="P4460" s="229"/>
      <c r="Q4460" s="232"/>
      <c r="R4460" s="232"/>
      <c r="S4460" s="229"/>
      <c r="T4460" s="229"/>
      <c r="U4460" s="229"/>
      <c r="V4460" s="229"/>
      <c r="W4460" s="229"/>
      <c r="X4460" s="229"/>
      <c r="Y4460" s="229"/>
      <c r="Z4460" s="229"/>
      <c r="AA4460" s="229"/>
      <c r="AB4460" s="229"/>
      <c r="AC4460" s="229"/>
      <c r="AD4460" s="229"/>
      <c r="AE4460" s="229"/>
      <c r="AF4460" s="229"/>
      <c r="AG4460" s="229"/>
      <c r="AH4460" s="229"/>
      <c r="AI4460" s="229"/>
      <c r="AJ4460" s="229"/>
      <c r="AK4460" s="229"/>
      <c r="AL4460" s="229"/>
      <c r="AM4460" s="229"/>
      <c r="AN4460" s="229"/>
      <c r="AO4460" s="229"/>
      <c r="AP4460" s="229"/>
      <c r="AQ4460" s="229"/>
      <c r="AR4460" s="229"/>
      <c r="AS4460" s="229"/>
      <c r="AT4460" s="229"/>
      <c r="AU4460" s="229"/>
      <c r="AV4460" s="229"/>
      <c r="AW4460" s="229"/>
      <c r="AX4460" s="229"/>
      <c r="AY4460" s="229"/>
      <c r="AZ4460" s="229"/>
      <c r="BA4460" s="229"/>
      <c r="BB4460" s="229"/>
      <c r="BC4460" s="229"/>
      <c r="BD4460" s="229"/>
      <c r="BE4460" s="229"/>
      <c r="BF4460" s="229"/>
      <c r="BG4460" s="229"/>
      <c r="BH4460" s="229"/>
      <c r="BI4460" s="229"/>
    </row>
    <row r="4461" spans="3:61">
      <c r="C4461" s="229"/>
      <c r="D4461" s="230"/>
      <c r="E4461" s="229"/>
      <c r="F4461" s="229"/>
      <c r="G4461" s="229"/>
      <c r="H4461" s="229"/>
      <c r="I4461" s="231"/>
      <c r="J4461" s="229"/>
      <c r="K4461" s="232"/>
      <c r="L4461" s="229"/>
      <c r="M4461" s="229"/>
      <c r="N4461" s="229"/>
      <c r="O4461" s="229"/>
      <c r="P4461" s="229"/>
      <c r="Q4461" s="232"/>
      <c r="R4461" s="232"/>
      <c r="S4461" s="229"/>
      <c r="T4461" s="229"/>
      <c r="U4461" s="229"/>
      <c r="V4461" s="229"/>
      <c r="W4461" s="229"/>
      <c r="X4461" s="229"/>
      <c r="Y4461" s="229"/>
      <c r="Z4461" s="229"/>
      <c r="AA4461" s="229"/>
      <c r="AB4461" s="229"/>
      <c r="AC4461" s="229"/>
      <c r="AD4461" s="229"/>
      <c r="AE4461" s="229"/>
      <c r="AF4461" s="229"/>
      <c r="AG4461" s="229"/>
      <c r="AH4461" s="229"/>
      <c r="AI4461" s="229"/>
      <c r="AJ4461" s="229"/>
      <c r="AK4461" s="229"/>
      <c r="AL4461" s="229"/>
      <c r="AM4461" s="229"/>
      <c r="AN4461" s="229"/>
      <c r="AO4461" s="229"/>
      <c r="AP4461" s="229"/>
      <c r="AQ4461" s="229"/>
      <c r="AR4461" s="229"/>
      <c r="AS4461" s="229"/>
      <c r="AT4461" s="229"/>
      <c r="AU4461" s="229"/>
      <c r="AV4461" s="229"/>
      <c r="AW4461" s="229"/>
      <c r="AX4461" s="229"/>
      <c r="AY4461" s="229"/>
      <c r="AZ4461" s="229"/>
      <c r="BA4461" s="229"/>
      <c r="BB4461" s="229"/>
      <c r="BC4461" s="229"/>
      <c r="BD4461" s="229"/>
      <c r="BE4461" s="229"/>
      <c r="BF4461" s="229"/>
      <c r="BG4461" s="229"/>
      <c r="BH4461" s="229"/>
      <c r="BI4461" s="229"/>
    </row>
    <row r="4462" spans="3:61">
      <c r="C4462" s="229"/>
      <c r="D4462" s="230"/>
      <c r="E4462" s="229"/>
      <c r="F4462" s="229"/>
      <c r="G4462" s="229"/>
      <c r="H4462" s="229"/>
      <c r="I4462" s="231"/>
      <c r="J4462" s="229"/>
      <c r="K4462" s="232"/>
      <c r="L4462" s="229"/>
      <c r="M4462" s="229"/>
      <c r="N4462" s="229"/>
      <c r="O4462" s="229"/>
      <c r="P4462" s="229"/>
      <c r="Q4462" s="232"/>
      <c r="R4462" s="232"/>
      <c r="S4462" s="229"/>
      <c r="T4462" s="229"/>
      <c r="U4462" s="229"/>
      <c r="V4462" s="229"/>
      <c r="W4462" s="229"/>
      <c r="X4462" s="229"/>
      <c r="Y4462" s="229"/>
      <c r="Z4462" s="229"/>
      <c r="AA4462" s="229"/>
      <c r="AB4462" s="229"/>
      <c r="AC4462" s="229"/>
      <c r="AD4462" s="229"/>
      <c r="AE4462" s="229"/>
      <c r="AF4462" s="229"/>
      <c r="AG4462" s="229"/>
      <c r="AH4462" s="229"/>
      <c r="AI4462" s="229"/>
      <c r="AJ4462" s="229"/>
      <c r="AK4462" s="229"/>
      <c r="AL4462" s="229"/>
      <c r="AM4462" s="229"/>
      <c r="AN4462" s="229"/>
      <c r="AO4462" s="229"/>
      <c r="AP4462" s="229"/>
      <c r="AQ4462" s="229"/>
      <c r="AR4462" s="229"/>
      <c r="AS4462" s="229"/>
      <c r="AT4462" s="229"/>
      <c r="AU4462" s="229"/>
      <c r="AV4462" s="229"/>
      <c r="AW4462" s="229"/>
      <c r="AX4462" s="229"/>
      <c r="AY4462" s="229"/>
      <c r="AZ4462" s="229"/>
      <c r="BA4462" s="229"/>
      <c r="BB4462" s="229"/>
      <c r="BC4462" s="229"/>
      <c r="BD4462" s="229"/>
      <c r="BE4462" s="229"/>
      <c r="BF4462" s="229"/>
      <c r="BG4462" s="229"/>
      <c r="BH4462" s="229"/>
      <c r="BI4462" s="229"/>
    </row>
    <row r="4463" spans="3:61">
      <c r="C4463" s="229"/>
      <c r="D4463" s="230"/>
      <c r="E4463" s="229"/>
      <c r="F4463" s="229"/>
      <c r="G4463" s="229"/>
      <c r="H4463" s="229"/>
      <c r="I4463" s="231"/>
      <c r="J4463" s="229"/>
      <c r="K4463" s="232"/>
      <c r="L4463" s="229"/>
      <c r="M4463" s="229"/>
      <c r="N4463" s="229"/>
      <c r="O4463" s="229"/>
      <c r="P4463" s="229"/>
      <c r="Q4463" s="232"/>
      <c r="R4463" s="232"/>
      <c r="S4463" s="229"/>
      <c r="T4463" s="229"/>
      <c r="U4463" s="229"/>
      <c r="V4463" s="229"/>
      <c r="W4463" s="229"/>
      <c r="X4463" s="229"/>
      <c r="Y4463" s="229"/>
      <c r="Z4463" s="229"/>
      <c r="AA4463" s="229"/>
      <c r="AB4463" s="229"/>
      <c r="AC4463" s="229"/>
      <c r="AD4463" s="229"/>
      <c r="AE4463" s="229"/>
      <c r="AF4463" s="229"/>
      <c r="AG4463" s="229"/>
      <c r="AH4463" s="229"/>
      <c r="AI4463" s="229"/>
      <c r="AJ4463" s="229"/>
      <c r="AK4463" s="229"/>
      <c r="AL4463" s="229"/>
      <c r="AM4463" s="229"/>
      <c r="AN4463" s="229"/>
      <c r="AO4463" s="229"/>
      <c r="AP4463" s="229"/>
      <c r="AQ4463" s="229"/>
      <c r="AR4463" s="229"/>
      <c r="AS4463" s="229"/>
      <c r="AT4463" s="229"/>
      <c r="AU4463" s="229"/>
      <c r="AV4463" s="229"/>
      <c r="AW4463" s="229"/>
      <c r="AX4463" s="229"/>
      <c r="AY4463" s="229"/>
      <c r="AZ4463" s="229"/>
      <c r="BA4463" s="229"/>
      <c r="BB4463" s="229"/>
      <c r="BC4463" s="229"/>
      <c r="BD4463" s="229"/>
      <c r="BE4463" s="229"/>
      <c r="BF4463" s="229"/>
      <c r="BG4463" s="229"/>
      <c r="BH4463" s="229"/>
      <c r="BI4463" s="229"/>
    </row>
    <row r="4464" spans="3:61">
      <c r="C4464" s="229"/>
      <c r="D4464" s="230"/>
      <c r="E4464" s="229"/>
      <c r="F4464" s="229"/>
      <c r="G4464" s="229"/>
      <c r="H4464" s="229"/>
      <c r="I4464" s="231"/>
      <c r="J4464" s="229"/>
      <c r="K4464" s="232"/>
      <c r="L4464" s="229"/>
      <c r="M4464" s="229"/>
      <c r="N4464" s="229"/>
      <c r="O4464" s="229"/>
      <c r="P4464" s="229"/>
      <c r="Q4464" s="232"/>
      <c r="R4464" s="232"/>
      <c r="S4464" s="229"/>
      <c r="T4464" s="229"/>
      <c r="U4464" s="229"/>
      <c r="V4464" s="229"/>
      <c r="W4464" s="229"/>
      <c r="X4464" s="229"/>
      <c r="Y4464" s="229"/>
      <c r="Z4464" s="229"/>
      <c r="AA4464" s="229"/>
      <c r="AB4464" s="229"/>
      <c r="AC4464" s="229"/>
      <c r="AD4464" s="229"/>
      <c r="AE4464" s="229"/>
      <c r="AF4464" s="229"/>
      <c r="AG4464" s="229"/>
      <c r="AH4464" s="229"/>
      <c r="AI4464" s="229"/>
      <c r="AJ4464" s="229"/>
      <c r="AK4464" s="229"/>
      <c r="AL4464" s="229"/>
      <c r="AM4464" s="229"/>
      <c r="AN4464" s="229"/>
      <c r="AO4464" s="229"/>
      <c r="AP4464" s="229"/>
      <c r="AQ4464" s="229"/>
      <c r="AR4464" s="229"/>
      <c r="AS4464" s="229"/>
      <c r="AT4464" s="229"/>
      <c r="AU4464" s="229"/>
      <c r="AV4464" s="229"/>
      <c r="AW4464" s="229"/>
      <c r="AX4464" s="229"/>
      <c r="AY4464" s="229"/>
      <c r="AZ4464" s="229"/>
      <c r="BA4464" s="229"/>
      <c r="BB4464" s="229"/>
      <c r="BC4464" s="229"/>
      <c r="BD4464" s="229"/>
      <c r="BE4464" s="229"/>
      <c r="BF4464" s="229"/>
      <c r="BG4464" s="229"/>
      <c r="BH4464" s="229"/>
      <c r="BI4464" s="229"/>
    </row>
    <row r="4465" spans="3:61">
      <c r="C4465" s="229"/>
      <c r="D4465" s="230"/>
      <c r="E4465" s="229"/>
      <c r="F4465" s="229"/>
      <c r="G4465" s="229"/>
      <c r="H4465" s="229"/>
      <c r="I4465" s="231"/>
      <c r="J4465" s="229"/>
      <c r="K4465" s="232"/>
      <c r="L4465" s="229"/>
      <c r="M4465" s="229"/>
      <c r="N4465" s="229"/>
      <c r="O4465" s="229"/>
      <c r="P4465" s="229"/>
      <c r="Q4465" s="232"/>
      <c r="R4465" s="232"/>
      <c r="S4465" s="229"/>
      <c r="T4465" s="229"/>
      <c r="U4465" s="229"/>
      <c r="V4465" s="229"/>
      <c r="W4465" s="229"/>
      <c r="X4465" s="229"/>
      <c r="Y4465" s="229"/>
      <c r="Z4465" s="229"/>
      <c r="AA4465" s="229"/>
      <c r="AB4465" s="229"/>
      <c r="AC4465" s="229"/>
      <c r="AD4465" s="229"/>
      <c r="AE4465" s="229"/>
      <c r="AF4465" s="229"/>
      <c r="AG4465" s="229"/>
      <c r="AH4465" s="229"/>
      <c r="AI4465" s="229"/>
      <c r="AJ4465" s="229"/>
      <c r="AK4465" s="229"/>
      <c r="AL4465" s="229"/>
      <c r="AM4465" s="229"/>
      <c r="AN4465" s="229"/>
      <c r="AO4465" s="229"/>
      <c r="AP4465" s="229"/>
      <c r="AQ4465" s="229"/>
      <c r="AR4465" s="229"/>
      <c r="AS4465" s="229"/>
      <c r="AT4465" s="229"/>
      <c r="AU4465" s="229"/>
      <c r="AV4465" s="229"/>
      <c r="AW4465" s="229"/>
      <c r="AX4465" s="229"/>
      <c r="AY4465" s="229"/>
      <c r="AZ4465" s="229"/>
      <c r="BA4465" s="229"/>
      <c r="BB4465" s="229"/>
      <c r="BC4465" s="229"/>
      <c r="BD4465" s="229"/>
      <c r="BE4465" s="229"/>
      <c r="BF4465" s="229"/>
      <c r="BG4465" s="229"/>
      <c r="BH4465" s="229"/>
      <c r="BI4465" s="229"/>
    </row>
    <row r="4466" spans="3:61">
      <c r="C4466" s="229"/>
      <c r="D4466" s="230"/>
      <c r="E4466" s="229"/>
      <c r="F4466" s="229"/>
      <c r="G4466" s="229"/>
      <c r="H4466" s="229"/>
      <c r="I4466" s="231"/>
      <c r="J4466" s="229"/>
      <c r="K4466" s="232"/>
      <c r="L4466" s="229"/>
      <c r="M4466" s="229"/>
      <c r="N4466" s="229"/>
      <c r="O4466" s="229"/>
      <c r="P4466" s="229"/>
      <c r="Q4466" s="232"/>
      <c r="R4466" s="232"/>
      <c r="S4466" s="229"/>
      <c r="T4466" s="229"/>
      <c r="U4466" s="229"/>
      <c r="V4466" s="229"/>
      <c r="W4466" s="229"/>
      <c r="X4466" s="229"/>
      <c r="Y4466" s="229"/>
      <c r="Z4466" s="229"/>
      <c r="AA4466" s="229"/>
      <c r="AB4466" s="229"/>
      <c r="AC4466" s="229"/>
      <c r="AD4466" s="229"/>
      <c r="AE4466" s="229"/>
      <c r="AF4466" s="229"/>
      <c r="AG4466" s="229"/>
      <c r="AH4466" s="229"/>
      <c r="AI4466" s="229"/>
      <c r="AJ4466" s="229"/>
      <c r="AK4466" s="229"/>
      <c r="AL4466" s="229"/>
      <c r="AM4466" s="229"/>
      <c r="AN4466" s="229"/>
      <c r="AO4466" s="229"/>
      <c r="AP4466" s="229"/>
      <c r="AQ4466" s="229"/>
      <c r="AR4466" s="229"/>
      <c r="AS4466" s="229"/>
      <c r="AT4466" s="229"/>
      <c r="AU4466" s="229"/>
      <c r="AV4466" s="229"/>
      <c r="AW4466" s="229"/>
      <c r="AX4466" s="229"/>
      <c r="AY4466" s="229"/>
      <c r="AZ4466" s="229"/>
      <c r="BA4466" s="229"/>
      <c r="BB4466" s="229"/>
      <c r="BC4466" s="229"/>
      <c r="BD4466" s="229"/>
      <c r="BE4466" s="229"/>
      <c r="BF4466" s="229"/>
      <c r="BG4466" s="229"/>
      <c r="BH4466" s="229"/>
      <c r="BI4466" s="229"/>
    </row>
    <row r="4467" spans="3:61">
      <c r="C4467" s="229"/>
      <c r="D4467" s="230"/>
      <c r="E4467" s="229"/>
      <c r="F4467" s="229"/>
      <c r="G4467" s="229"/>
      <c r="H4467" s="229"/>
      <c r="I4467" s="231"/>
      <c r="J4467" s="229"/>
      <c r="K4467" s="232"/>
      <c r="L4467" s="229"/>
      <c r="M4467" s="229"/>
      <c r="N4467" s="229"/>
      <c r="O4467" s="229"/>
      <c r="P4467" s="229"/>
      <c r="Q4467" s="232"/>
      <c r="R4467" s="232"/>
      <c r="S4467" s="229"/>
      <c r="T4467" s="229"/>
      <c r="U4467" s="229"/>
      <c r="V4467" s="229"/>
      <c r="W4467" s="229"/>
      <c r="X4467" s="229"/>
      <c r="Y4467" s="229"/>
      <c r="Z4467" s="229"/>
      <c r="AA4467" s="229"/>
      <c r="AB4467" s="229"/>
      <c r="AC4467" s="229"/>
      <c r="AD4467" s="229"/>
      <c r="AE4467" s="229"/>
      <c r="AF4467" s="229"/>
      <c r="AG4467" s="229"/>
      <c r="AH4467" s="229"/>
      <c r="AI4467" s="229"/>
      <c r="AJ4467" s="229"/>
      <c r="AK4467" s="229"/>
      <c r="AL4467" s="229"/>
      <c r="AM4467" s="229"/>
      <c r="AN4467" s="229"/>
      <c r="AO4467" s="229"/>
      <c r="AP4467" s="229"/>
      <c r="AQ4467" s="229"/>
      <c r="AR4467" s="229"/>
      <c r="AS4467" s="229"/>
      <c r="AT4467" s="229"/>
      <c r="AU4467" s="229"/>
      <c r="AV4467" s="229"/>
      <c r="AW4467" s="229"/>
      <c r="AX4467" s="229"/>
      <c r="AY4467" s="229"/>
      <c r="AZ4467" s="229"/>
      <c r="BA4467" s="229"/>
      <c r="BB4467" s="229"/>
      <c r="BC4467" s="229"/>
      <c r="BD4467" s="229"/>
      <c r="BE4467" s="229"/>
      <c r="BF4467" s="229"/>
      <c r="BG4467" s="229"/>
      <c r="BH4467" s="229"/>
      <c r="BI4467" s="229"/>
    </row>
    <row r="4468" spans="3:61">
      <c r="C4468" s="229"/>
      <c r="D4468" s="230"/>
      <c r="E4468" s="229"/>
      <c r="F4468" s="229"/>
      <c r="G4468" s="229"/>
      <c r="H4468" s="229"/>
      <c r="I4468" s="231"/>
      <c r="J4468" s="229"/>
      <c r="K4468" s="232"/>
      <c r="L4468" s="229"/>
      <c r="M4468" s="229"/>
      <c r="N4468" s="229"/>
      <c r="O4468" s="229"/>
      <c r="P4468" s="229"/>
      <c r="Q4468" s="232"/>
      <c r="R4468" s="232"/>
      <c r="S4468" s="229"/>
      <c r="T4468" s="229"/>
      <c r="U4468" s="229"/>
      <c r="V4468" s="229"/>
      <c r="W4468" s="229"/>
      <c r="X4468" s="229"/>
      <c r="Y4468" s="229"/>
      <c r="Z4468" s="229"/>
      <c r="AA4468" s="229"/>
      <c r="AB4468" s="229"/>
      <c r="AC4468" s="229"/>
      <c r="AD4468" s="229"/>
      <c r="AE4468" s="229"/>
      <c r="AF4468" s="229"/>
      <c r="AG4468" s="229"/>
      <c r="AH4468" s="229"/>
      <c r="AI4468" s="229"/>
      <c r="AJ4468" s="229"/>
      <c r="AK4468" s="229"/>
      <c r="AL4468" s="229"/>
      <c r="AM4468" s="229"/>
      <c r="AN4468" s="229"/>
      <c r="AO4468" s="229"/>
      <c r="AP4468" s="229"/>
      <c r="AQ4468" s="229"/>
      <c r="AR4468" s="229"/>
      <c r="AS4468" s="229"/>
      <c r="AT4468" s="229"/>
      <c r="AU4468" s="229"/>
      <c r="AV4468" s="229"/>
      <c r="AW4468" s="229"/>
      <c r="AX4468" s="229"/>
      <c r="AY4468" s="229"/>
      <c r="AZ4468" s="229"/>
      <c r="BA4468" s="229"/>
      <c r="BB4468" s="229"/>
      <c r="BC4468" s="229"/>
      <c r="BD4468" s="229"/>
      <c r="BE4468" s="229"/>
      <c r="BF4468" s="229"/>
      <c r="BG4468" s="229"/>
      <c r="BH4468" s="229"/>
      <c r="BI4468" s="229"/>
    </row>
    <row r="4469" spans="3:61">
      <c r="C4469" s="229"/>
      <c r="D4469" s="230"/>
      <c r="E4469" s="229"/>
      <c r="F4469" s="229"/>
      <c r="G4469" s="229"/>
      <c r="H4469" s="229"/>
      <c r="I4469" s="231"/>
      <c r="J4469" s="229"/>
      <c r="K4469" s="232"/>
      <c r="L4469" s="229"/>
      <c r="M4469" s="229"/>
      <c r="N4469" s="229"/>
      <c r="O4469" s="229"/>
      <c r="P4469" s="229"/>
      <c r="Q4469" s="232"/>
      <c r="R4469" s="232"/>
      <c r="S4469" s="229"/>
      <c r="T4469" s="229"/>
      <c r="U4469" s="229"/>
      <c r="V4469" s="229"/>
      <c r="W4469" s="229"/>
      <c r="X4469" s="229"/>
      <c r="Y4469" s="229"/>
      <c r="Z4469" s="229"/>
      <c r="AA4469" s="229"/>
      <c r="AB4469" s="229"/>
      <c r="AC4469" s="229"/>
      <c r="AD4469" s="229"/>
      <c r="AE4469" s="229"/>
      <c r="AF4469" s="229"/>
      <c r="AG4469" s="229"/>
      <c r="AH4469" s="229"/>
      <c r="AI4469" s="229"/>
      <c r="AJ4469" s="229"/>
      <c r="AK4469" s="229"/>
      <c r="AL4469" s="229"/>
      <c r="AM4469" s="229"/>
      <c r="AN4469" s="229"/>
      <c r="AO4469" s="229"/>
      <c r="AP4469" s="229"/>
      <c r="AQ4469" s="229"/>
      <c r="AR4469" s="229"/>
      <c r="AS4469" s="229"/>
      <c r="AT4469" s="229"/>
      <c r="AU4469" s="229"/>
      <c r="AV4469" s="229"/>
      <c r="AW4469" s="229"/>
      <c r="AX4469" s="229"/>
      <c r="AY4469" s="229"/>
      <c r="AZ4469" s="229"/>
      <c r="BA4469" s="229"/>
      <c r="BB4469" s="229"/>
      <c r="BC4469" s="229"/>
      <c r="BD4469" s="229"/>
      <c r="BE4469" s="229"/>
      <c r="BF4469" s="229"/>
      <c r="BG4469" s="229"/>
      <c r="BH4469" s="229"/>
      <c r="BI4469" s="229"/>
    </row>
    <row r="4470" spans="3:61">
      <c r="C4470" s="229"/>
      <c r="D4470" s="230"/>
      <c r="E4470" s="229"/>
      <c r="F4470" s="229"/>
      <c r="G4470" s="229"/>
      <c r="H4470" s="229"/>
      <c r="I4470" s="231"/>
      <c r="J4470" s="229"/>
      <c r="K4470" s="232"/>
      <c r="L4470" s="229"/>
      <c r="M4470" s="229"/>
      <c r="N4470" s="229"/>
      <c r="O4470" s="229"/>
      <c r="P4470" s="229"/>
      <c r="Q4470" s="232"/>
      <c r="R4470" s="232"/>
      <c r="S4470" s="229"/>
      <c r="T4470" s="229"/>
      <c r="U4470" s="229"/>
      <c r="V4470" s="229"/>
      <c r="W4470" s="229"/>
      <c r="X4470" s="229"/>
      <c r="Y4470" s="229"/>
      <c r="Z4470" s="229"/>
      <c r="AA4470" s="229"/>
      <c r="AB4470" s="229"/>
      <c r="AC4470" s="229"/>
      <c r="AD4470" s="229"/>
      <c r="AE4470" s="229"/>
      <c r="AF4470" s="229"/>
      <c r="AG4470" s="229"/>
      <c r="AH4470" s="229"/>
      <c r="AI4470" s="229"/>
      <c r="AJ4470" s="229"/>
      <c r="AK4470" s="229"/>
      <c r="AL4470" s="229"/>
      <c r="AM4470" s="229"/>
      <c r="AN4470" s="229"/>
      <c r="AO4470" s="229"/>
      <c r="AP4470" s="229"/>
      <c r="AQ4470" s="229"/>
      <c r="AR4470" s="229"/>
      <c r="AS4470" s="229"/>
      <c r="AT4470" s="229"/>
      <c r="AU4470" s="229"/>
      <c r="AV4470" s="229"/>
      <c r="AW4470" s="229"/>
      <c r="AX4470" s="229"/>
      <c r="AY4470" s="229"/>
      <c r="AZ4470" s="229"/>
      <c r="BA4470" s="229"/>
      <c r="BB4470" s="229"/>
      <c r="BC4470" s="229"/>
      <c r="BD4470" s="229"/>
      <c r="BE4470" s="229"/>
      <c r="BF4470" s="229"/>
      <c r="BG4470" s="229"/>
      <c r="BH4470" s="229"/>
      <c r="BI4470" s="229"/>
    </row>
    <row r="4471" spans="3:61">
      <c r="C4471" s="229"/>
      <c r="D4471" s="230"/>
      <c r="E4471" s="229"/>
      <c r="F4471" s="229"/>
      <c r="G4471" s="229"/>
      <c r="H4471" s="229"/>
      <c r="I4471" s="231"/>
      <c r="J4471" s="229"/>
      <c r="K4471" s="232"/>
      <c r="L4471" s="229"/>
      <c r="M4471" s="229"/>
      <c r="N4471" s="229"/>
      <c r="O4471" s="229"/>
      <c r="P4471" s="229"/>
      <c r="Q4471" s="232"/>
      <c r="R4471" s="232"/>
      <c r="S4471" s="229"/>
      <c r="T4471" s="229"/>
      <c r="U4471" s="229"/>
      <c r="V4471" s="229"/>
      <c r="W4471" s="229"/>
      <c r="X4471" s="229"/>
      <c r="Y4471" s="229"/>
      <c r="Z4471" s="229"/>
      <c r="AA4471" s="229"/>
      <c r="AB4471" s="229"/>
      <c r="AC4471" s="229"/>
      <c r="AD4471" s="229"/>
      <c r="AE4471" s="229"/>
      <c r="AF4471" s="229"/>
      <c r="AG4471" s="229"/>
      <c r="AH4471" s="229"/>
      <c r="AI4471" s="229"/>
      <c r="AJ4471" s="229"/>
      <c r="AK4471" s="229"/>
      <c r="AL4471" s="229"/>
      <c r="AM4471" s="229"/>
      <c r="AN4471" s="229"/>
      <c r="AO4471" s="229"/>
      <c r="AP4471" s="229"/>
      <c r="AQ4471" s="229"/>
      <c r="AR4471" s="229"/>
      <c r="AS4471" s="229"/>
      <c r="AT4471" s="229"/>
      <c r="AU4471" s="229"/>
      <c r="AV4471" s="229"/>
      <c r="AW4471" s="229"/>
      <c r="AX4471" s="229"/>
      <c r="AY4471" s="229"/>
      <c r="AZ4471" s="229"/>
      <c r="BA4471" s="229"/>
      <c r="BB4471" s="229"/>
      <c r="BC4471" s="229"/>
      <c r="BD4471" s="229"/>
      <c r="BE4471" s="229"/>
      <c r="BF4471" s="229"/>
      <c r="BG4471" s="229"/>
      <c r="BH4471" s="229"/>
      <c r="BI4471" s="229"/>
    </row>
    <row r="4472" spans="3:61">
      <c r="C4472" s="229"/>
      <c r="D4472" s="230"/>
      <c r="E4472" s="229"/>
      <c r="F4472" s="229"/>
      <c r="G4472" s="229"/>
      <c r="H4472" s="229"/>
      <c r="I4472" s="231"/>
      <c r="J4472" s="229"/>
      <c r="K4472" s="232"/>
      <c r="L4472" s="229"/>
      <c r="M4472" s="229"/>
      <c r="N4472" s="229"/>
      <c r="O4472" s="229"/>
      <c r="P4472" s="229"/>
      <c r="Q4472" s="232"/>
      <c r="R4472" s="232"/>
      <c r="S4472" s="229"/>
      <c r="T4472" s="229"/>
      <c r="U4472" s="229"/>
      <c r="V4472" s="229"/>
      <c r="W4472" s="229"/>
      <c r="X4472" s="229"/>
      <c r="Y4472" s="229"/>
      <c r="Z4472" s="229"/>
      <c r="AA4472" s="229"/>
      <c r="AB4472" s="229"/>
      <c r="AC4472" s="229"/>
      <c r="AD4472" s="229"/>
      <c r="AE4472" s="229"/>
      <c r="AF4472" s="229"/>
      <c r="AG4472" s="229"/>
      <c r="AH4472" s="229"/>
      <c r="AI4472" s="229"/>
      <c r="AJ4472" s="229"/>
      <c r="AK4472" s="229"/>
      <c r="AL4472" s="229"/>
      <c r="AM4472" s="229"/>
      <c r="AN4472" s="229"/>
      <c r="AO4472" s="229"/>
      <c r="AP4472" s="229"/>
      <c r="AQ4472" s="229"/>
      <c r="AR4472" s="229"/>
      <c r="AS4472" s="229"/>
      <c r="AT4472" s="229"/>
      <c r="AU4472" s="229"/>
      <c r="AV4472" s="229"/>
      <c r="AW4472" s="229"/>
      <c r="AX4472" s="229"/>
      <c r="AY4472" s="229"/>
      <c r="AZ4472" s="229"/>
      <c r="BA4472" s="229"/>
      <c r="BB4472" s="229"/>
      <c r="BC4472" s="229"/>
      <c r="BD4472" s="229"/>
      <c r="BE4472" s="229"/>
      <c r="BF4472" s="229"/>
      <c r="BG4472" s="229"/>
      <c r="BH4472" s="229"/>
      <c r="BI4472" s="229"/>
    </row>
    <row r="4473" spans="3:61">
      <c r="C4473" s="229"/>
      <c r="D4473" s="230"/>
      <c r="E4473" s="229"/>
      <c r="F4473" s="229"/>
      <c r="G4473" s="229"/>
      <c r="H4473" s="229"/>
      <c r="I4473" s="231"/>
      <c r="J4473" s="229"/>
      <c r="K4473" s="232"/>
      <c r="L4473" s="229"/>
      <c r="M4473" s="229"/>
      <c r="N4473" s="229"/>
      <c r="O4473" s="229"/>
      <c r="P4473" s="229"/>
      <c r="Q4473" s="232"/>
      <c r="R4473" s="232"/>
      <c r="S4473" s="229"/>
      <c r="T4473" s="229"/>
      <c r="U4473" s="229"/>
      <c r="V4473" s="229"/>
      <c r="W4473" s="229"/>
      <c r="X4473" s="229"/>
      <c r="Y4473" s="229"/>
      <c r="Z4473" s="229"/>
      <c r="AA4473" s="229"/>
      <c r="AB4473" s="229"/>
      <c r="AC4473" s="229"/>
      <c r="AD4473" s="229"/>
      <c r="AE4473" s="229"/>
      <c r="AF4473" s="229"/>
      <c r="AG4473" s="229"/>
      <c r="AH4473" s="229"/>
      <c r="AI4473" s="229"/>
      <c r="AJ4473" s="229"/>
      <c r="AK4473" s="229"/>
      <c r="AL4473" s="229"/>
      <c r="AM4473" s="229"/>
      <c r="AN4473" s="229"/>
      <c r="AO4473" s="229"/>
      <c r="AP4473" s="229"/>
      <c r="AQ4473" s="229"/>
      <c r="AR4473" s="229"/>
      <c r="AS4473" s="229"/>
      <c r="AT4473" s="229"/>
      <c r="AU4473" s="229"/>
      <c r="AV4473" s="229"/>
      <c r="AW4473" s="229"/>
      <c r="AX4473" s="229"/>
      <c r="AY4473" s="229"/>
      <c r="AZ4473" s="229"/>
      <c r="BA4473" s="229"/>
      <c r="BB4473" s="229"/>
      <c r="BC4473" s="229"/>
      <c r="BD4473" s="229"/>
      <c r="BE4473" s="229"/>
      <c r="BF4473" s="229"/>
      <c r="BG4473" s="229"/>
      <c r="BH4473" s="229"/>
      <c r="BI4473" s="229"/>
    </row>
    <row r="4474" spans="3:61">
      <c r="C4474" s="229"/>
      <c r="D4474" s="230"/>
      <c r="E4474" s="229"/>
      <c r="F4474" s="229"/>
      <c r="G4474" s="229"/>
      <c r="H4474" s="229"/>
      <c r="I4474" s="231"/>
      <c r="J4474" s="229"/>
      <c r="K4474" s="232"/>
      <c r="L4474" s="229"/>
      <c r="M4474" s="229"/>
      <c r="N4474" s="229"/>
      <c r="O4474" s="229"/>
      <c r="P4474" s="229"/>
      <c r="Q4474" s="232"/>
      <c r="R4474" s="232"/>
      <c r="S4474" s="229"/>
      <c r="T4474" s="229"/>
      <c r="U4474" s="229"/>
      <c r="V4474" s="229"/>
      <c r="W4474" s="229"/>
      <c r="X4474" s="229"/>
      <c r="Y4474" s="229"/>
      <c r="Z4474" s="229"/>
      <c r="AA4474" s="229"/>
      <c r="AB4474" s="229"/>
      <c r="AC4474" s="229"/>
      <c r="AD4474" s="229"/>
      <c r="AE4474" s="229"/>
      <c r="AF4474" s="229"/>
      <c r="AG4474" s="229"/>
      <c r="AH4474" s="229"/>
      <c r="AI4474" s="229"/>
      <c r="AJ4474" s="229"/>
      <c r="AK4474" s="229"/>
      <c r="AL4474" s="229"/>
      <c r="AM4474" s="229"/>
      <c r="AN4474" s="229"/>
      <c r="AO4474" s="229"/>
      <c r="AP4474" s="229"/>
      <c r="AQ4474" s="229"/>
      <c r="AR4474" s="229"/>
      <c r="AS4474" s="229"/>
      <c r="AT4474" s="229"/>
      <c r="AU4474" s="229"/>
      <c r="AV4474" s="229"/>
      <c r="AW4474" s="229"/>
      <c r="AX4474" s="229"/>
      <c r="AY4474" s="229"/>
      <c r="AZ4474" s="229"/>
      <c r="BA4474" s="229"/>
      <c r="BB4474" s="229"/>
      <c r="BC4474" s="229"/>
      <c r="BD4474" s="229"/>
      <c r="BE4474" s="229"/>
      <c r="BF4474" s="229"/>
      <c r="BG4474" s="229"/>
      <c r="BH4474" s="229"/>
      <c r="BI4474" s="229"/>
    </row>
    <row r="4475" spans="3:61">
      <c r="C4475" s="229"/>
      <c r="D4475" s="230"/>
      <c r="E4475" s="229"/>
      <c r="F4475" s="229"/>
      <c r="G4475" s="229"/>
      <c r="H4475" s="229"/>
      <c r="I4475" s="231"/>
      <c r="J4475" s="229"/>
      <c r="K4475" s="232"/>
      <c r="L4475" s="229"/>
      <c r="M4475" s="229"/>
      <c r="N4475" s="229"/>
      <c r="O4475" s="229"/>
      <c r="P4475" s="229"/>
      <c r="Q4475" s="232"/>
      <c r="R4475" s="232"/>
      <c r="S4475" s="229"/>
      <c r="T4475" s="229"/>
      <c r="U4475" s="229"/>
      <c r="V4475" s="229"/>
      <c r="W4475" s="229"/>
      <c r="X4475" s="229"/>
      <c r="Y4475" s="229"/>
      <c r="Z4475" s="229"/>
      <c r="AA4475" s="229"/>
      <c r="AB4475" s="229"/>
      <c r="AC4475" s="229"/>
      <c r="AD4475" s="229"/>
      <c r="AE4475" s="229"/>
      <c r="AF4475" s="229"/>
      <c r="AG4475" s="229"/>
      <c r="AH4475" s="229"/>
      <c r="AI4475" s="229"/>
      <c r="AJ4475" s="229"/>
      <c r="AK4475" s="229"/>
      <c r="AL4475" s="229"/>
      <c r="AM4475" s="229"/>
      <c r="AN4475" s="229"/>
      <c r="AO4475" s="229"/>
      <c r="AP4475" s="229"/>
      <c r="AQ4475" s="229"/>
      <c r="AR4475" s="229"/>
      <c r="AS4475" s="229"/>
      <c r="AT4475" s="229"/>
      <c r="AU4475" s="229"/>
      <c r="AV4475" s="229"/>
      <c r="AW4475" s="229"/>
      <c r="AX4475" s="229"/>
      <c r="AY4475" s="229"/>
      <c r="AZ4475" s="229"/>
      <c r="BA4475" s="229"/>
      <c r="BB4475" s="229"/>
      <c r="BC4475" s="229"/>
      <c r="BD4475" s="229"/>
      <c r="BE4475" s="229"/>
      <c r="BF4475" s="229"/>
      <c r="BG4475" s="229"/>
      <c r="BH4475" s="229"/>
      <c r="BI4475" s="229"/>
    </row>
    <row r="4476" spans="3:61">
      <c r="C4476" s="229"/>
      <c r="D4476" s="230"/>
      <c r="E4476" s="229"/>
      <c r="F4476" s="229"/>
      <c r="G4476" s="229"/>
      <c r="H4476" s="229"/>
      <c r="I4476" s="231"/>
      <c r="J4476" s="229"/>
      <c r="K4476" s="232"/>
      <c r="L4476" s="229"/>
      <c r="M4476" s="229"/>
      <c r="N4476" s="229"/>
      <c r="O4476" s="229"/>
      <c r="P4476" s="229"/>
      <c r="Q4476" s="232"/>
      <c r="R4476" s="232"/>
      <c r="S4476" s="229"/>
      <c r="T4476" s="229"/>
      <c r="U4476" s="229"/>
      <c r="V4476" s="229"/>
      <c r="W4476" s="229"/>
      <c r="X4476" s="229"/>
      <c r="Y4476" s="229"/>
      <c r="Z4476" s="229"/>
      <c r="AA4476" s="229"/>
      <c r="AB4476" s="229"/>
      <c r="AC4476" s="229"/>
      <c r="AD4476" s="229"/>
      <c r="AE4476" s="229"/>
      <c r="AF4476" s="229"/>
      <c r="AG4476" s="229"/>
      <c r="AH4476" s="229"/>
      <c r="AI4476" s="229"/>
      <c r="AJ4476" s="229"/>
      <c r="AK4476" s="229"/>
      <c r="AL4476" s="229"/>
      <c r="AM4476" s="229"/>
      <c r="AN4476" s="229"/>
      <c r="AO4476" s="229"/>
      <c r="AP4476" s="229"/>
      <c r="AQ4476" s="229"/>
      <c r="AR4476" s="229"/>
      <c r="AS4476" s="229"/>
      <c r="AT4476" s="229"/>
      <c r="AU4476" s="229"/>
      <c r="AV4476" s="229"/>
      <c r="AW4476" s="229"/>
      <c r="AX4476" s="229"/>
      <c r="AY4476" s="229"/>
      <c r="AZ4476" s="229"/>
      <c r="BA4476" s="229"/>
      <c r="BB4476" s="229"/>
      <c r="BC4476" s="229"/>
      <c r="BD4476" s="229"/>
      <c r="BE4476" s="229"/>
      <c r="BF4476" s="229"/>
      <c r="BG4476" s="229"/>
      <c r="BH4476" s="229"/>
      <c r="BI4476" s="229"/>
    </row>
    <row r="4477" spans="3:61">
      <c r="C4477" s="229"/>
      <c r="D4477" s="230"/>
      <c r="E4477" s="229"/>
      <c r="F4477" s="229"/>
      <c r="G4477" s="229"/>
      <c r="H4477" s="229"/>
      <c r="I4477" s="231"/>
      <c r="J4477" s="229"/>
      <c r="K4477" s="232"/>
      <c r="L4477" s="229"/>
      <c r="M4477" s="229"/>
      <c r="N4477" s="229"/>
      <c r="O4477" s="229"/>
      <c r="P4477" s="229"/>
      <c r="Q4477" s="232"/>
      <c r="R4477" s="232"/>
      <c r="S4477" s="229"/>
      <c r="T4477" s="229"/>
      <c r="U4477" s="229"/>
      <c r="V4477" s="229"/>
      <c r="W4477" s="229"/>
      <c r="X4477" s="229"/>
      <c r="Y4477" s="229"/>
      <c r="Z4477" s="229"/>
      <c r="AA4477" s="229"/>
      <c r="AB4477" s="229"/>
      <c r="AC4477" s="229"/>
      <c r="AD4477" s="229"/>
      <c r="AE4477" s="229"/>
      <c r="AF4477" s="229"/>
      <c r="AG4477" s="229"/>
      <c r="AH4477" s="229"/>
      <c r="AI4477" s="229"/>
      <c r="AJ4477" s="229"/>
      <c r="AK4477" s="229"/>
      <c r="AL4477" s="229"/>
      <c r="AM4477" s="229"/>
      <c r="AN4477" s="229"/>
      <c r="AO4477" s="229"/>
      <c r="AP4477" s="229"/>
      <c r="AQ4477" s="229"/>
      <c r="AR4477" s="229"/>
      <c r="AS4477" s="229"/>
      <c r="AT4477" s="229"/>
      <c r="AU4477" s="229"/>
      <c r="AV4477" s="229"/>
      <c r="AW4477" s="229"/>
      <c r="AX4477" s="229"/>
      <c r="AY4477" s="229"/>
      <c r="AZ4477" s="229"/>
      <c r="BA4477" s="229"/>
      <c r="BB4477" s="229"/>
      <c r="BC4477" s="229"/>
      <c r="BD4477" s="229"/>
      <c r="BE4477" s="229"/>
      <c r="BF4477" s="229"/>
      <c r="BG4477" s="229"/>
      <c r="BH4477" s="229"/>
      <c r="BI4477" s="229"/>
    </row>
    <row r="4478" spans="3:61">
      <c r="C4478" s="229"/>
      <c r="D4478" s="230"/>
      <c r="E4478" s="229"/>
      <c r="F4478" s="229"/>
      <c r="G4478" s="229"/>
      <c r="H4478" s="229"/>
      <c r="I4478" s="231"/>
      <c r="J4478" s="229"/>
      <c r="K4478" s="232"/>
      <c r="L4478" s="229"/>
      <c r="M4478" s="229"/>
      <c r="N4478" s="229"/>
      <c r="O4478" s="229"/>
      <c r="P4478" s="229"/>
      <c r="Q4478" s="232"/>
      <c r="R4478" s="232"/>
      <c r="S4478" s="229"/>
      <c r="T4478" s="229"/>
      <c r="U4478" s="229"/>
      <c r="V4478" s="229"/>
      <c r="W4478" s="229"/>
      <c r="X4478" s="229"/>
      <c r="Y4478" s="229"/>
      <c r="Z4478" s="229"/>
      <c r="AA4478" s="229"/>
      <c r="AB4478" s="229"/>
      <c r="AC4478" s="229"/>
      <c r="AD4478" s="229"/>
      <c r="AE4478" s="229"/>
      <c r="AF4478" s="229"/>
      <c r="AG4478" s="229"/>
      <c r="AH4478" s="229"/>
      <c r="AI4478" s="229"/>
      <c r="AJ4478" s="229"/>
      <c r="AK4478" s="229"/>
      <c r="AL4478" s="229"/>
      <c r="AM4478" s="229"/>
      <c r="AN4478" s="229"/>
      <c r="AO4478" s="229"/>
      <c r="AP4478" s="229"/>
      <c r="AQ4478" s="229"/>
      <c r="AR4478" s="229"/>
      <c r="AS4478" s="229"/>
      <c r="AT4478" s="229"/>
      <c r="AU4478" s="229"/>
      <c r="AV4478" s="229"/>
      <c r="AW4478" s="229"/>
      <c r="AX4478" s="229"/>
      <c r="AY4478" s="229"/>
      <c r="AZ4478" s="229"/>
      <c r="BA4478" s="229"/>
      <c r="BB4478" s="229"/>
      <c r="BC4478" s="229"/>
      <c r="BD4478" s="229"/>
      <c r="BE4478" s="229"/>
      <c r="BF4478" s="229"/>
      <c r="BG4478" s="229"/>
      <c r="BH4478" s="229"/>
      <c r="BI4478" s="229"/>
    </row>
    <row r="4479" spans="3:61">
      <c r="C4479" s="229"/>
      <c r="D4479" s="230"/>
      <c r="E4479" s="229"/>
      <c r="F4479" s="229"/>
      <c r="G4479" s="229"/>
      <c r="H4479" s="229"/>
      <c r="I4479" s="231"/>
      <c r="J4479" s="229"/>
      <c r="K4479" s="232"/>
      <c r="L4479" s="229"/>
      <c r="M4479" s="229"/>
      <c r="N4479" s="229"/>
      <c r="O4479" s="229"/>
      <c r="P4479" s="229"/>
      <c r="Q4479" s="232"/>
      <c r="R4479" s="232"/>
      <c r="S4479" s="229"/>
      <c r="T4479" s="229"/>
      <c r="U4479" s="229"/>
      <c r="V4479" s="229"/>
      <c r="W4479" s="229"/>
      <c r="X4479" s="229"/>
      <c r="Y4479" s="229"/>
      <c r="Z4479" s="229"/>
      <c r="AA4479" s="229"/>
      <c r="AB4479" s="229"/>
      <c r="AC4479" s="229"/>
      <c r="AD4479" s="229"/>
      <c r="AE4479" s="229"/>
      <c r="AF4479" s="229"/>
      <c r="AG4479" s="229"/>
      <c r="AH4479" s="229"/>
      <c r="AI4479" s="229"/>
      <c r="AJ4479" s="229"/>
      <c r="AK4479" s="229"/>
      <c r="AL4479" s="229"/>
      <c r="AM4479" s="229"/>
      <c r="AN4479" s="229"/>
      <c r="AO4479" s="229"/>
      <c r="AP4479" s="229"/>
      <c r="AQ4479" s="229"/>
      <c r="AR4479" s="229"/>
      <c r="AS4479" s="229"/>
      <c r="AT4479" s="229"/>
      <c r="AU4479" s="229"/>
      <c r="AV4479" s="229"/>
      <c r="AW4479" s="229"/>
      <c r="AX4479" s="229"/>
      <c r="AY4479" s="229"/>
      <c r="AZ4479" s="229"/>
      <c r="BA4479" s="229"/>
      <c r="BB4479" s="229"/>
      <c r="BC4479" s="229"/>
      <c r="BD4479" s="229"/>
      <c r="BE4479" s="229"/>
      <c r="BF4479" s="229"/>
      <c r="BG4479" s="229"/>
      <c r="BH4479" s="229"/>
      <c r="BI4479" s="229"/>
    </row>
    <row r="4480" spans="3:61">
      <c r="C4480" s="229"/>
      <c r="D4480" s="230"/>
      <c r="E4480" s="229"/>
      <c r="F4480" s="229"/>
      <c r="G4480" s="229"/>
      <c r="H4480" s="229"/>
      <c r="I4480" s="231"/>
      <c r="J4480" s="229"/>
      <c r="K4480" s="232"/>
      <c r="L4480" s="229"/>
      <c r="M4480" s="229"/>
      <c r="N4480" s="229"/>
      <c r="O4480" s="229"/>
      <c r="P4480" s="229"/>
      <c r="Q4480" s="232"/>
      <c r="R4480" s="232"/>
      <c r="S4480" s="229"/>
      <c r="T4480" s="229"/>
      <c r="U4480" s="229"/>
      <c r="V4480" s="229"/>
      <c r="W4480" s="229"/>
      <c r="X4480" s="229"/>
      <c r="Y4480" s="229"/>
      <c r="Z4480" s="229"/>
      <c r="AA4480" s="229"/>
      <c r="AB4480" s="229"/>
      <c r="AC4480" s="229"/>
      <c r="AD4480" s="229"/>
      <c r="AE4480" s="229"/>
      <c r="AF4480" s="229"/>
      <c r="AG4480" s="229"/>
      <c r="AH4480" s="229"/>
      <c r="AI4480" s="229"/>
      <c r="AJ4480" s="229"/>
      <c r="AK4480" s="229"/>
      <c r="AL4480" s="229"/>
      <c r="AM4480" s="229"/>
      <c r="AN4480" s="229"/>
      <c r="AO4480" s="229"/>
      <c r="AP4480" s="229"/>
      <c r="AQ4480" s="229"/>
      <c r="AR4480" s="229"/>
      <c r="AS4480" s="229"/>
      <c r="AT4480" s="229"/>
      <c r="AU4480" s="229"/>
      <c r="AV4480" s="229"/>
      <c r="AW4480" s="229"/>
      <c r="AX4480" s="229"/>
      <c r="AY4480" s="229"/>
      <c r="AZ4480" s="229"/>
      <c r="BA4480" s="229"/>
      <c r="BB4480" s="229"/>
      <c r="BC4480" s="229"/>
      <c r="BD4480" s="229"/>
      <c r="BE4480" s="229"/>
      <c r="BF4480" s="229"/>
      <c r="BG4480" s="229"/>
      <c r="BH4480" s="229"/>
      <c r="BI4480" s="229"/>
    </row>
    <row r="4481" spans="3:61">
      <c r="C4481" s="229"/>
      <c r="D4481" s="230"/>
      <c r="E4481" s="229"/>
      <c r="F4481" s="229"/>
      <c r="G4481" s="229"/>
      <c r="H4481" s="229"/>
      <c r="I4481" s="231"/>
      <c r="J4481" s="229"/>
      <c r="K4481" s="232"/>
      <c r="L4481" s="229"/>
      <c r="M4481" s="229"/>
      <c r="N4481" s="229"/>
      <c r="O4481" s="229"/>
      <c r="P4481" s="229"/>
      <c r="Q4481" s="232"/>
      <c r="R4481" s="232"/>
      <c r="S4481" s="229"/>
      <c r="T4481" s="229"/>
      <c r="U4481" s="229"/>
      <c r="V4481" s="229"/>
      <c r="W4481" s="229"/>
      <c r="X4481" s="229"/>
      <c r="Y4481" s="229"/>
      <c r="Z4481" s="229"/>
      <c r="AA4481" s="229"/>
      <c r="AB4481" s="229"/>
      <c r="AC4481" s="229"/>
      <c r="AD4481" s="229"/>
      <c r="AE4481" s="229"/>
      <c r="AF4481" s="229"/>
      <c r="AG4481" s="229"/>
      <c r="AH4481" s="229"/>
      <c r="AI4481" s="229"/>
      <c r="AJ4481" s="229"/>
      <c r="AK4481" s="229"/>
      <c r="AL4481" s="229"/>
      <c r="AM4481" s="229"/>
      <c r="AN4481" s="229"/>
      <c r="AO4481" s="229"/>
      <c r="AP4481" s="229"/>
      <c r="AQ4481" s="229"/>
      <c r="AR4481" s="229"/>
      <c r="AS4481" s="229"/>
      <c r="AT4481" s="229"/>
      <c r="AU4481" s="229"/>
      <c r="AV4481" s="229"/>
      <c r="AW4481" s="229"/>
      <c r="AX4481" s="229"/>
      <c r="AY4481" s="229"/>
      <c r="AZ4481" s="229"/>
      <c r="BA4481" s="229"/>
      <c r="BB4481" s="229"/>
      <c r="BC4481" s="229"/>
      <c r="BD4481" s="229"/>
      <c r="BE4481" s="229"/>
      <c r="BF4481" s="229"/>
      <c r="BG4481" s="229"/>
      <c r="BH4481" s="229"/>
      <c r="BI4481" s="229"/>
    </row>
    <row r="4482" spans="3:61">
      <c r="C4482" s="229"/>
      <c r="D4482" s="230"/>
      <c r="E4482" s="229"/>
      <c r="F4482" s="229"/>
      <c r="G4482" s="229"/>
      <c r="H4482" s="229"/>
      <c r="I4482" s="231"/>
      <c r="J4482" s="229"/>
      <c r="K4482" s="232"/>
      <c r="L4482" s="229"/>
      <c r="M4482" s="229"/>
      <c r="N4482" s="229"/>
      <c r="O4482" s="229"/>
      <c r="P4482" s="229"/>
      <c r="Q4482" s="232"/>
      <c r="R4482" s="232"/>
      <c r="S4482" s="229"/>
      <c r="T4482" s="229"/>
      <c r="U4482" s="229"/>
      <c r="V4482" s="229"/>
      <c r="W4482" s="229"/>
      <c r="X4482" s="229"/>
      <c r="Y4482" s="229"/>
      <c r="Z4482" s="229"/>
      <c r="AA4482" s="229"/>
      <c r="AB4482" s="229"/>
      <c r="AC4482" s="229"/>
      <c r="AD4482" s="229"/>
      <c r="AE4482" s="229"/>
      <c r="AF4482" s="229"/>
      <c r="AG4482" s="229"/>
      <c r="AH4482" s="229"/>
      <c r="AI4482" s="229"/>
      <c r="AJ4482" s="229"/>
      <c r="AK4482" s="229"/>
      <c r="AL4482" s="229"/>
      <c r="AM4482" s="229"/>
      <c r="AN4482" s="229"/>
      <c r="AO4482" s="229"/>
      <c r="AP4482" s="229"/>
      <c r="AQ4482" s="229"/>
      <c r="AR4482" s="229"/>
      <c r="AS4482" s="229"/>
      <c r="AT4482" s="229"/>
      <c r="AU4482" s="229"/>
      <c r="AV4482" s="229"/>
      <c r="AW4482" s="229"/>
      <c r="AX4482" s="229"/>
      <c r="AY4482" s="229"/>
      <c r="AZ4482" s="229"/>
      <c r="BA4482" s="229"/>
      <c r="BB4482" s="229"/>
      <c r="BC4482" s="229"/>
      <c r="BD4482" s="229"/>
      <c r="BE4482" s="229"/>
      <c r="BF4482" s="229"/>
      <c r="BG4482" s="229"/>
      <c r="BH4482" s="229"/>
      <c r="BI4482" s="229"/>
    </row>
    <row r="4483" spans="3:61">
      <c r="C4483" s="229"/>
      <c r="D4483" s="230"/>
      <c r="E4483" s="229"/>
      <c r="F4483" s="229"/>
      <c r="G4483" s="229"/>
      <c r="H4483" s="229"/>
      <c r="I4483" s="231"/>
      <c r="J4483" s="229"/>
      <c r="K4483" s="232"/>
      <c r="L4483" s="229"/>
      <c r="M4483" s="229"/>
      <c r="N4483" s="229"/>
      <c r="O4483" s="229"/>
      <c r="P4483" s="229"/>
      <c r="Q4483" s="232"/>
      <c r="R4483" s="232"/>
      <c r="S4483" s="229"/>
      <c r="T4483" s="229"/>
      <c r="U4483" s="229"/>
      <c r="V4483" s="229"/>
      <c r="W4483" s="229"/>
      <c r="X4483" s="229"/>
      <c r="Y4483" s="229"/>
      <c r="Z4483" s="229"/>
      <c r="AA4483" s="229"/>
      <c r="AB4483" s="229"/>
      <c r="AC4483" s="229"/>
      <c r="AD4483" s="229"/>
      <c r="AE4483" s="229"/>
      <c r="AF4483" s="229"/>
      <c r="AG4483" s="229"/>
      <c r="AH4483" s="229"/>
      <c r="AI4483" s="229"/>
      <c r="AJ4483" s="229"/>
      <c r="AK4483" s="229"/>
      <c r="AL4483" s="229"/>
      <c r="AM4483" s="229"/>
      <c r="AN4483" s="229"/>
      <c r="AO4483" s="229"/>
      <c r="AP4483" s="229"/>
      <c r="AQ4483" s="229"/>
      <c r="AR4483" s="229"/>
      <c r="AS4483" s="229"/>
      <c r="AT4483" s="229"/>
      <c r="AU4483" s="229"/>
      <c r="AV4483" s="229"/>
      <c r="AW4483" s="229"/>
      <c r="AX4483" s="229"/>
      <c r="AY4483" s="229"/>
      <c r="AZ4483" s="229"/>
      <c r="BA4483" s="229"/>
      <c r="BB4483" s="229"/>
      <c r="BC4483" s="229"/>
      <c r="BD4483" s="229"/>
      <c r="BE4483" s="229"/>
      <c r="BF4483" s="229"/>
      <c r="BG4483" s="229"/>
      <c r="BH4483" s="229"/>
      <c r="BI4483" s="229"/>
    </row>
    <row r="4484" spans="3:61">
      <c r="C4484" s="229"/>
      <c r="D4484" s="230"/>
      <c r="E4484" s="229"/>
      <c r="F4484" s="229"/>
      <c r="G4484" s="229"/>
      <c r="H4484" s="229"/>
      <c r="I4484" s="231"/>
      <c r="J4484" s="229"/>
      <c r="K4484" s="232"/>
      <c r="L4484" s="229"/>
      <c r="M4484" s="229"/>
      <c r="N4484" s="229"/>
      <c r="O4484" s="229"/>
      <c r="P4484" s="229"/>
      <c r="Q4484" s="232"/>
      <c r="R4484" s="232"/>
      <c r="S4484" s="229"/>
      <c r="T4484" s="229"/>
      <c r="U4484" s="229"/>
      <c r="V4484" s="229"/>
      <c r="W4484" s="229"/>
      <c r="X4484" s="229"/>
      <c r="Y4484" s="229"/>
      <c r="Z4484" s="229"/>
      <c r="AA4484" s="229"/>
      <c r="AB4484" s="229"/>
      <c r="AC4484" s="229"/>
      <c r="AD4484" s="229"/>
      <c r="AE4484" s="229"/>
      <c r="AF4484" s="229"/>
      <c r="AG4484" s="229"/>
      <c r="AH4484" s="229"/>
      <c r="AI4484" s="229"/>
      <c r="AJ4484" s="229"/>
      <c r="AK4484" s="229"/>
      <c r="AL4484" s="229"/>
      <c r="AM4484" s="229"/>
      <c r="AN4484" s="229"/>
      <c r="AO4484" s="229"/>
      <c r="AP4484" s="229"/>
      <c r="AQ4484" s="229"/>
      <c r="AR4484" s="229"/>
      <c r="AS4484" s="229"/>
      <c r="AT4484" s="229"/>
      <c r="AU4484" s="229"/>
      <c r="AV4484" s="229"/>
      <c r="AW4484" s="229"/>
      <c r="AX4484" s="229"/>
      <c r="AY4484" s="229"/>
      <c r="AZ4484" s="229"/>
      <c r="BA4484" s="229"/>
      <c r="BB4484" s="229"/>
      <c r="BC4484" s="229"/>
      <c r="BD4484" s="229"/>
      <c r="BE4484" s="229"/>
      <c r="BF4484" s="229"/>
      <c r="BG4484" s="229"/>
      <c r="BH4484" s="229"/>
      <c r="BI4484" s="229"/>
    </row>
    <row r="4485" spans="3:61">
      <c r="C4485" s="229"/>
      <c r="D4485" s="230"/>
      <c r="E4485" s="229"/>
      <c r="F4485" s="229"/>
      <c r="G4485" s="229"/>
      <c r="H4485" s="229"/>
      <c r="I4485" s="231"/>
      <c r="J4485" s="229"/>
      <c r="K4485" s="232"/>
      <c r="L4485" s="229"/>
      <c r="M4485" s="229"/>
      <c r="N4485" s="229"/>
      <c r="O4485" s="229"/>
      <c r="P4485" s="229"/>
      <c r="Q4485" s="232"/>
      <c r="R4485" s="232"/>
      <c r="S4485" s="229"/>
      <c r="T4485" s="229"/>
      <c r="U4485" s="229"/>
      <c r="V4485" s="229"/>
      <c r="W4485" s="229"/>
      <c r="X4485" s="229"/>
      <c r="Y4485" s="229"/>
      <c r="Z4485" s="229"/>
      <c r="AA4485" s="229"/>
      <c r="AB4485" s="229"/>
      <c r="AC4485" s="229"/>
      <c r="AD4485" s="229"/>
      <c r="AE4485" s="229"/>
      <c r="AF4485" s="229"/>
      <c r="AG4485" s="229"/>
      <c r="AH4485" s="229"/>
      <c r="AI4485" s="229"/>
      <c r="AJ4485" s="229"/>
      <c r="AK4485" s="229"/>
      <c r="AL4485" s="229"/>
      <c r="AM4485" s="229"/>
      <c r="AN4485" s="229"/>
      <c r="AO4485" s="229"/>
      <c r="AP4485" s="229"/>
      <c r="AQ4485" s="229"/>
      <c r="AR4485" s="229"/>
      <c r="AS4485" s="229"/>
      <c r="AT4485" s="229"/>
      <c r="AU4485" s="229"/>
      <c r="AV4485" s="229"/>
      <c r="AW4485" s="229"/>
      <c r="AX4485" s="229"/>
      <c r="AY4485" s="229"/>
      <c r="AZ4485" s="229"/>
      <c r="BA4485" s="229"/>
      <c r="BB4485" s="229"/>
      <c r="BC4485" s="229"/>
      <c r="BD4485" s="229"/>
      <c r="BE4485" s="229"/>
      <c r="BF4485" s="229"/>
      <c r="BG4485" s="229"/>
      <c r="BH4485" s="229"/>
      <c r="BI4485" s="229"/>
    </row>
    <row r="4486" spans="3:61">
      <c r="C4486" s="229"/>
      <c r="D4486" s="230"/>
      <c r="E4486" s="229"/>
      <c r="F4486" s="229"/>
      <c r="G4486" s="229"/>
      <c r="H4486" s="229"/>
      <c r="I4486" s="231"/>
      <c r="J4486" s="229"/>
      <c r="K4486" s="232"/>
      <c r="L4486" s="229"/>
      <c r="M4486" s="229"/>
      <c r="N4486" s="229"/>
      <c r="O4486" s="229"/>
      <c r="P4486" s="229"/>
      <c r="Q4486" s="232"/>
      <c r="R4486" s="232"/>
      <c r="S4486" s="229"/>
      <c r="T4486" s="229"/>
      <c r="U4486" s="229"/>
      <c r="V4486" s="229"/>
      <c r="W4486" s="229"/>
      <c r="X4486" s="229"/>
      <c r="Y4486" s="229"/>
      <c r="Z4486" s="229"/>
      <c r="AA4486" s="229"/>
      <c r="AB4486" s="229"/>
      <c r="AC4486" s="229"/>
      <c r="AD4486" s="229"/>
      <c r="AE4486" s="229"/>
      <c r="AF4486" s="229"/>
      <c r="AG4486" s="229"/>
      <c r="AH4486" s="229"/>
      <c r="AI4486" s="229"/>
      <c r="AJ4486" s="229"/>
      <c r="AK4486" s="229"/>
      <c r="AL4486" s="229"/>
      <c r="AM4486" s="229"/>
      <c r="AN4486" s="229"/>
      <c r="AO4486" s="229"/>
      <c r="AP4486" s="229"/>
      <c r="AQ4486" s="229"/>
      <c r="AR4486" s="229"/>
      <c r="AS4486" s="229"/>
      <c r="AT4486" s="229"/>
      <c r="AU4486" s="229"/>
      <c r="AV4486" s="229"/>
      <c r="AW4486" s="229"/>
      <c r="AX4486" s="229"/>
      <c r="AY4486" s="229"/>
      <c r="AZ4486" s="229"/>
      <c r="BA4486" s="229"/>
      <c r="BB4486" s="229"/>
      <c r="BC4486" s="229"/>
      <c r="BD4486" s="229"/>
      <c r="BE4486" s="229"/>
      <c r="BF4486" s="229"/>
      <c r="BG4486" s="229"/>
      <c r="BH4486" s="229"/>
      <c r="BI4486" s="229"/>
    </row>
    <row r="4487" spans="3:61">
      <c r="C4487" s="229"/>
      <c r="D4487" s="230"/>
      <c r="E4487" s="229"/>
      <c r="F4487" s="229"/>
      <c r="G4487" s="229"/>
      <c r="H4487" s="229"/>
      <c r="I4487" s="231"/>
      <c r="J4487" s="229"/>
      <c r="K4487" s="232"/>
      <c r="L4487" s="229"/>
      <c r="M4487" s="229"/>
      <c r="N4487" s="229"/>
      <c r="O4487" s="229"/>
      <c r="P4487" s="229"/>
      <c r="Q4487" s="232"/>
      <c r="R4487" s="232"/>
      <c r="S4487" s="229"/>
      <c r="T4487" s="229"/>
      <c r="U4487" s="229"/>
      <c r="V4487" s="229"/>
      <c r="W4487" s="229"/>
      <c r="X4487" s="229"/>
      <c r="Y4487" s="229"/>
      <c r="Z4487" s="229"/>
      <c r="AA4487" s="229"/>
      <c r="AB4487" s="229"/>
      <c r="AC4487" s="229"/>
      <c r="AD4487" s="229"/>
      <c r="AE4487" s="229"/>
      <c r="AF4487" s="229"/>
      <c r="AG4487" s="229"/>
      <c r="AH4487" s="229"/>
      <c r="AI4487" s="229"/>
      <c r="AJ4487" s="229"/>
      <c r="AK4487" s="229"/>
      <c r="AL4487" s="229"/>
      <c r="AM4487" s="229"/>
      <c r="AN4487" s="229"/>
      <c r="AO4487" s="229"/>
      <c r="AP4487" s="229"/>
      <c r="AQ4487" s="229"/>
      <c r="AR4487" s="229"/>
      <c r="AS4487" s="229"/>
      <c r="AT4487" s="229"/>
      <c r="AU4487" s="229"/>
      <c r="AV4487" s="229"/>
      <c r="AW4487" s="229"/>
      <c r="AX4487" s="229"/>
      <c r="AY4487" s="229"/>
      <c r="AZ4487" s="229"/>
      <c r="BA4487" s="229"/>
      <c r="BB4487" s="229"/>
      <c r="BC4487" s="229"/>
      <c r="BD4487" s="229"/>
      <c r="BE4487" s="229"/>
      <c r="BF4487" s="229"/>
      <c r="BG4487" s="229"/>
      <c r="BH4487" s="229"/>
      <c r="BI4487" s="229"/>
    </row>
    <row r="4488" spans="3:61">
      <c r="C4488" s="229"/>
      <c r="D4488" s="230"/>
      <c r="E4488" s="229"/>
      <c r="F4488" s="229"/>
      <c r="G4488" s="229"/>
      <c r="H4488" s="229"/>
      <c r="I4488" s="231"/>
      <c r="J4488" s="229"/>
      <c r="K4488" s="232"/>
      <c r="L4488" s="229"/>
      <c r="M4488" s="229"/>
      <c r="N4488" s="229"/>
      <c r="O4488" s="229"/>
      <c r="P4488" s="229"/>
      <c r="Q4488" s="232"/>
      <c r="R4488" s="232"/>
      <c r="S4488" s="229"/>
      <c r="T4488" s="229"/>
      <c r="U4488" s="229"/>
      <c r="V4488" s="229"/>
      <c r="W4488" s="229"/>
      <c r="X4488" s="229"/>
      <c r="Y4488" s="229"/>
      <c r="Z4488" s="229"/>
      <c r="AA4488" s="229"/>
      <c r="AB4488" s="229"/>
      <c r="AC4488" s="229"/>
      <c r="AD4488" s="229"/>
      <c r="AE4488" s="229"/>
      <c r="AF4488" s="229"/>
      <c r="AG4488" s="229"/>
      <c r="AH4488" s="229"/>
      <c r="AI4488" s="229"/>
      <c r="AJ4488" s="229"/>
      <c r="AK4488" s="229"/>
      <c r="AL4488" s="229"/>
      <c r="AM4488" s="229"/>
      <c r="AN4488" s="229"/>
      <c r="AO4488" s="229"/>
      <c r="AP4488" s="229"/>
      <c r="AQ4488" s="229"/>
      <c r="AR4488" s="229"/>
      <c r="AS4488" s="229"/>
      <c r="AT4488" s="229"/>
      <c r="AU4488" s="229"/>
      <c r="AV4488" s="229"/>
      <c r="AW4488" s="229"/>
      <c r="AX4488" s="229"/>
      <c r="AY4488" s="229"/>
      <c r="AZ4488" s="229"/>
      <c r="BA4488" s="229"/>
      <c r="BB4488" s="229"/>
      <c r="BC4488" s="229"/>
      <c r="BD4488" s="229"/>
      <c r="BE4488" s="229"/>
      <c r="BF4488" s="229"/>
      <c r="BG4488" s="229"/>
      <c r="BH4488" s="229"/>
      <c r="BI4488" s="229"/>
    </row>
    <row r="4489" spans="3:61">
      <c r="C4489" s="229"/>
      <c r="D4489" s="230"/>
      <c r="E4489" s="229"/>
      <c r="F4489" s="229"/>
      <c r="G4489" s="229"/>
      <c r="H4489" s="229"/>
      <c r="I4489" s="231"/>
      <c r="J4489" s="229"/>
      <c r="K4489" s="232"/>
      <c r="L4489" s="229"/>
      <c r="M4489" s="229"/>
      <c r="N4489" s="229"/>
      <c r="O4489" s="229"/>
      <c r="P4489" s="229"/>
      <c r="Q4489" s="232"/>
      <c r="R4489" s="232"/>
      <c r="S4489" s="229"/>
      <c r="T4489" s="229"/>
      <c r="U4489" s="229"/>
      <c r="V4489" s="229"/>
      <c r="W4489" s="229"/>
      <c r="X4489" s="229"/>
      <c r="Y4489" s="229"/>
      <c r="Z4489" s="229"/>
      <c r="AA4489" s="229"/>
      <c r="AB4489" s="229"/>
      <c r="AC4489" s="229"/>
      <c r="AD4489" s="229"/>
      <c r="AE4489" s="229"/>
      <c r="AF4489" s="229"/>
      <c r="AG4489" s="229"/>
      <c r="AH4489" s="229"/>
      <c r="AI4489" s="229"/>
      <c r="AJ4489" s="229"/>
      <c r="AK4489" s="229"/>
      <c r="AL4489" s="229"/>
      <c r="AM4489" s="229"/>
      <c r="AN4489" s="229"/>
      <c r="AO4489" s="229"/>
      <c r="AP4489" s="229"/>
      <c r="AQ4489" s="229"/>
      <c r="AR4489" s="229"/>
      <c r="AS4489" s="229"/>
      <c r="AT4489" s="229"/>
      <c r="AU4489" s="229"/>
      <c r="AV4489" s="229"/>
      <c r="AW4489" s="229"/>
      <c r="AX4489" s="229"/>
      <c r="AY4489" s="229"/>
      <c r="AZ4489" s="229"/>
      <c r="BA4489" s="229"/>
      <c r="BB4489" s="229"/>
      <c r="BC4489" s="229"/>
      <c r="BD4489" s="229"/>
      <c r="BE4489" s="229"/>
      <c r="BF4489" s="229"/>
      <c r="BG4489" s="229"/>
      <c r="BH4489" s="229"/>
      <c r="BI4489" s="229"/>
    </row>
    <row r="4490" spans="3:61">
      <c r="C4490" s="229"/>
      <c r="D4490" s="230"/>
      <c r="E4490" s="229"/>
      <c r="F4490" s="229"/>
      <c r="G4490" s="229"/>
      <c r="H4490" s="229"/>
      <c r="I4490" s="231"/>
      <c r="J4490" s="229"/>
      <c r="K4490" s="232"/>
      <c r="L4490" s="229"/>
      <c r="M4490" s="229"/>
      <c r="N4490" s="229"/>
      <c r="O4490" s="229"/>
      <c r="P4490" s="229"/>
      <c r="Q4490" s="232"/>
      <c r="R4490" s="232"/>
      <c r="S4490" s="229"/>
      <c r="T4490" s="229"/>
      <c r="U4490" s="229"/>
      <c r="V4490" s="229"/>
      <c r="W4490" s="229"/>
      <c r="X4490" s="229"/>
      <c r="Y4490" s="229"/>
      <c r="Z4490" s="229"/>
      <c r="AA4490" s="229"/>
      <c r="AB4490" s="229"/>
      <c r="AC4490" s="229"/>
      <c r="AD4490" s="229"/>
      <c r="AE4490" s="229"/>
      <c r="AF4490" s="229"/>
      <c r="AG4490" s="229"/>
      <c r="AH4490" s="229"/>
      <c r="AI4490" s="229"/>
      <c r="AJ4490" s="229"/>
      <c r="AK4490" s="229"/>
      <c r="AL4490" s="229"/>
      <c r="AM4490" s="229"/>
      <c r="AN4490" s="229"/>
      <c r="AO4490" s="229"/>
      <c r="AP4490" s="229"/>
      <c r="AQ4490" s="229"/>
      <c r="AR4490" s="229"/>
      <c r="AS4490" s="229"/>
      <c r="AT4490" s="229"/>
      <c r="AU4490" s="229"/>
      <c r="AV4490" s="229"/>
      <c r="AW4490" s="229"/>
      <c r="AX4490" s="229"/>
      <c r="AY4490" s="229"/>
      <c r="AZ4490" s="229"/>
      <c r="BA4490" s="229"/>
      <c r="BB4490" s="229"/>
      <c r="BC4490" s="229"/>
      <c r="BD4490" s="229"/>
      <c r="BE4490" s="229"/>
      <c r="BF4490" s="229"/>
      <c r="BG4490" s="229"/>
      <c r="BH4490" s="229"/>
      <c r="BI4490" s="229"/>
    </row>
    <row r="4491" spans="3:61">
      <c r="C4491" s="229"/>
      <c r="D4491" s="230"/>
      <c r="E4491" s="229"/>
      <c r="F4491" s="229"/>
      <c r="G4491" s="229"/>
      <c r="H4491" s="229"/>
      <c r="I4491" s="231"/>
      <c r="J4491" s="229"/>
      <c r="K4491" s="232"/>
      <c r="L4491" s="229"/>
      <c r="M4491" s="229"/>
      <c r="N4491" s="229"/>
      <c r="O4491" s="229"/>
      <c r="P4491" s="229"/>
      <c r="Q4491" s="232"/>
      <c r="R4491" s="232"/>
      <c r="S4491" s="229"/>
      <c r="T4491" s="229"/>
      <c r="U4491" s="229"/>
      <c r="V4491" s="229"/>
      <c r="W4491" s="229"/>
      <c r="X4491" s="229"/>
      <c r="Y4491" s="229"/>
      <c r="Z4491" s="229"/>
      <c r="AA4491" s="229"/>
      <c r="AB4491" s="229"/>
      <c r="AC4491" s="229"/>
      <c r="AD4491" s="229"/>
      <c r="AE4491" s="229"/>
      <c r="AF4491" s="229"/>
      <c r="AG4491" s="229"/>
      <c r="AH4491" s="229"/>
      <c r="AI4491" s="229"/>
      <c r="AJ4491" s="229"/>
      <c r="AK4491" s="229"/>
      <c r="AL4491" s="229"/>
      <c r="AM4491" s="229"/>
      <c r="AN4491" s="229"/>
      <c r="AO4491" s="229"/>
      <c r="AP4491" s="229"/>
      <c r="AQ4491" s="229"/>
      <c r="AR4491" s="229"/>
      <c r="AS4491" s="229"/>
      <c r="AT4491" s="229"/>
      <c r="AU4491" s="229"/>
      <c r="AV4491" s="229"/>
      <c r="AW4491" s="229"/>
      <c r="AX4491" s="229"/>
      <c r="AY4491" s="229"/>
      <c r="AZ4491" s="229"/>
      <c r="BA4491" s="229"/>
      <c r="BB4491" s="229"/>
      <c r="BC4491" s="229"/>
      <c r="BD4491" s="229"/>
      <c r="BE4491" s="229"/>
      <c r="BF4491" s="229"/>
      <c r="BG4491" s="229"/>
      <c r="BH4491" s="229"/>
      <c r="BI4491" s="229"/>
    </row>
    <row r="4492" spans="3:61">
      <c r="C4492" s="229"/>
      <c r="D4492" s="230"/>
      <c r="E4492" s="229"/>
      <c r="F4492" s="229"/>
      <c r="G4492" s="229"/>
      <c r="H4492" s="229"/>
      <c r="I4492" s="231"/>
      <c r="J4492" s="229"/>
      <c r="K4492" s="232"/>
      <c r="L4492" s="229"/>
      <c r="M4492" s="229"/>
      <c r="N4492" s="229"/>
      <c r="O4492" s="229"/>
      <c r="P4492" s="229"/>
      <c r="Q4492" s="232"/>
      <c r="R4492" s="232"/>
      <c r="S4492" s="229"/>
      <c r="T4492" s="229"/>
      <c r="U4492" s="229"/>
      <c r="V4492" s="229"/>
      <c r="W4492" s="229"/>
      <c r="X4492" s="229"/>
      <c r="Y4492" s="229"/>
      <c r="Z4492" s="229"/>
      <c r="AA4492" s="229"/>
      <c r="AB4492" s="229"/>
      <c r="AC4492" s="229"/>
      <c r="AD4492" s="229"/>
      <c r="AE4492" s="229"/>
      <c r="AF4492" s="229"/>
      <c r="AG4492" s="229"/>
      <c r="AH4492" s="229"/>
      <c r="AI4492" s="229"/>
      <c r="AJ4492" s="229"/>
      <c r="AK4492" s="229"/>
      <c r="AL4492" s="229"/>
      <c r="AM4492" s="229"/>
      <c r="AN4492" s="229"/>
      <c r="AO4492" s="229"/>
      <c r="AP4492" s="229"/>
      <c r="AQ4492" s="229"/>
      <c r="AR4492" s="229"/>
      <c r="AS4492" s="229"/>
      <c r="AT4492" s="229"/>
      <c r="AU4492" s="229"/>
      <c r="AV4492" s="229"/>
      <c r="AW4492" s="229"/>
      <c r="AX4492" s="229"/>
      <c r="AY4492" s="229"/>
      <c r="AZ4492" s="229"/>
      <c r="BA4492" s="229"/>
      <c r="BB4492" s="229"/>
      <c r="BC4492" s="229"/>
      <c r="BD4492" s="229"/>
      <c r="BE4492" s="229"/>
      <c r="BF4492" s="229"/>
      <c r="BG4492" s="229"/>
      <c r="BH4492" s="229"/>
      <c r="BI4492" s="229"/>
    </row>
    <row r="4493" spans="3:61">
      <c r="C4493" s="229"/>
      <c r="D4493" s="230"/>
      <c r="E4493" s="229"/>
      <c r="F4493" s="229"/>
      <c r="G4493" s="229"/>
      <c r="H4493" s="229"/>
      <c r="I4493" s="231"/>
      <c r="J4493" s="229"/>
      <c r="K4493" s="232"/>
      <c r="L4493" s="229"/>
      <c r="M4493" s="229"/>
      <c r="N4493" s="229"/>
      <c r="O4493" s="229"/>
      <c r="P4493" s="229"/>
      <c r="Q4493" s="232"/>
      <c r="R4493" s="232"/>
      <c r="S4493" s="229"/>
      <c r="T4493" s="229"/>
      <c r="U4493" s="229"/>
      <c r="V4493" s="229"/>
      <c r="W4493" s="229"/>
      <c r="X4493" s="229"/>
      <c r="Y4493" s="229"/>
      <c r="Z4493" s="229"/>
      <c r="AA4493" s="229"/>
      <c r="AB4493" s="229"/>
      <c r="AC4493" s="229"/>
      <c r="AD4493" s="229"/>
      <c r="AE4493" s="229"/>
      <c r="AF4493" s="229"/>
      <c r="AG4493" s="229"/>
      <c r="AH4493" s="229"/>
      <c r="AI4493" s="229"/>
      <c r="AJ4493" s="229"/>
      <c r="AK4493" s="229"/>
      <c r="AL4493" s="229"/>
      <c r="AM4493" s="229"/>
      <c r="AN4493" s="229"/>
      <c r="AO4493" s="229"/>
      <c r="AP4493" s="229"/>
      <c r="AQ4493" s="229"/>
      <c r="AR4493" s="229"/>
      <c r="AS4493" s="229"/>
      <c r="AT4493" s="229"/>
      <c r="AU4493" s="229"/>
      <c r="AV4493" s="229"/>
      <c r="AW4493" s="229"/>
      <c r="AX4493" s="229"/>
      <c r="AY4493" s="229"/>
      <c r="AZ4493" s="229"/>
      <c r="BA4493" s="229"/>
      <c r="BB4493" s="229"/>
      <c r="BC4493" s="229"/>
      <c r="BD4493" s="229"/>
      <c r="BE4493" s="229"/>
      <c r="BF4493" s="229"/>
      <c r="BG4493" s="229"/>
      <c r="BH4493" s="229"/>
      <c r="BI4493" s="229"/>
    </row>
    <row r="4494" spans="3:61">
      <c r="C4494" s="229"/>
      <c r="D4494" s="230"/>
      <c r="E4494" s="229"/>
      <c r="F4494" s="229"/>
      <c r="G4494" s="229"/>
      <c r="H4494" s="229"/>
      <c r="I4494" s="231"/>
      <c r="J4494" s="229"/>
      <c r="K4494" s="232"/>
      <c r="L4494" s="229"/>
      <c r="M4494" s="229"/>
      <c r="N4494" s="229"/>
      <c r="O4494" s="229"/>
      <c r="P4494" s="229"/>
      <c r="Q4494" s="232"/>
      <c r="R4494" s="232"/>
      <c r="S4494" s="229"/>
      <c r="T4494" s="229"/>
      <c r="U4494" s="229"/>
      <c r="V4494" s="229"/>
      <c r="W4494" s="229"/>
      <c r="X4494" s="229"/>
      <c r="Y4494" s="229"/>
      <c r="Z4494" s="229"/>
      <c r="AA4494" s="229"/>
      <c r="AB4494" s="229"/>
      <c r="AC4494" s="229"/>
      <c r="AD4494" s="229"/>
      <c r="AE4494" s="229"/>
      <c r="AF4494" s="229"/>
      <c r="AG4494" s="229"/>
      <c r="AH4494" s="229"/>
      <c r="AI4494" s="229"/>
      <c r="AJ4494" s="229"/>
      <c r="AK4494" s="229"/>
      <c r="AL4494" s="229"/>
      <c r="AM4494" s="229"/>
      <c r="AN4494" s="229"/>
      <c r="AO4494" s="229"/>
      <c r="AP4494" s="229"/>
      <c r="AQ4494" s="229"/>
      <c r="AR4494" s="229"/>
      <c r="AS4494" s="229"/>
      <c r="AT4494" s="229"/>
      <c r="AU4494" s="229"/>
      <c r="AV4494" s="229"/>
      <c r="AW4494" s="229"/>
      <c r="AX4494" s="229"/>
      <c r="AY4494" s="229"/>
      <c r="AZ4494" s="229"/>
      <c r="BA4494" s="229"/>
      <c r="BB4494" s="229"/>
      <c r="BC4494" s="229"/>
      <c r="BD4494" s="229"/>
      <c r="BE4494" s="229"/>
      <c r="BF4494" s="229"/>
      <c r="BG4494" s="229"/>
      <c r="BH4494" s="229"/>
      <c r="BI4494" s="229"/>
    </row>
    <row r="4495" spans="3:61">
      <c r="C4495" s="229"/>
      <c r="D4495" s="230"/>
      <c r="E4495" s="229"/>
      <c r="F4495" s="229"/>
      <c r="G4495" s="229"/>
      <c r="H4495" s="229"/>
      <c r="I4495" s="231"/>
      <c r="J4495" s="229"/>
      <c r="K4495" s="232"/>
      <c r="L4495" s="229"/>
      <c r="M4495" s="229"/>
      <c r="N4495" s="229"/>
      <c r="O4495" s="229"/>
      <c r="P4495" s="229"/>
      <c r="Q4495" s="232"/>
      <c r="R4495" s="232"/>
      <c r="S4495" s="229"/>
      <c r="T4495" s="229"/>
      <c r="U4495" s="229"/>
      <c r="V4495" s="229"/>
      <c r="W4495" s="229"/>
      <c r="X4495" s="229"/>
      <c r="Y4495" s="229"/>
      <c r="Z4495" s="229"/>
      <c r="AA4495" s="229"/>
      <c r="AB4495" s="229"/>
      <c r="AC4495" s="229"/>
      <c r="AD4495" s="229"/>
      <c r="AE4495" s="229"/>
      <c r="AF4495" s="229"/>
      <c r="AG4495" s="229"/>
      <c r="AH4495" s="229"/>
      <c r="AI4495" s="229"/>
      <c r="AJ4495" s="229"/>
      <c r="AK4495" s="229"/>
      <c r="AL4495" s="229"/>
      <c r="AM4495" s="229"/>
      <c r="AN4495" s="229"/>
      <c r="AO4495" s="229"/>
      <c r="AP4495" s="229"/>
      <c r="AQ4495" s="229"/>
      <c r="AR4495" s="229"/>
      <c r="AS4495" s="229"/>
      <c r="AT4495" s="229"/>
      <c r="AU4495" s="229"/>
      <c r="AV4495" s="229"/>
      <c r="AW4495" s="229"/>
      <c r="AX4495" s="229"/>
      <c r="AY4495" s="229"/>
      <c r="AZ4495" s="229"/>
      <c r="BA4495" s="229"/>
      <c r="BB4495" s="229"/>
      <c r="BC4495" s="229"/>
      <c r="BD4495" s="229"/>
      <c r="BE4495" s="229"/>
      <c r="BF4495" s="229"/>
      <c r="BG4495" s="229"/>
      <c r="BH4495" s="229"/>
      <c r="BI4495" s="229"/>
    </row>
    <row r="4496" spans="3:61">
      <c r="C4496" s="229"/>
      <c r="D4496" s="230"/>
      <c r="E4496" s="229"/>
      <c r="F4496" s="229"/>
      <c r="G4496" s="229"/>
      <c r="H4496" s="229"/>
      <c r="I4496" s="231"/>
      <c r="J4496" s="229"/>
      <c r="K4496" s="232"/>
      <c r="L4496" s="229"/>
      <c r="M4496" s="229"/>
      <c r="N4496" s="229"/>
      <c r="O4496" s="229"/>
      <c r="P4496" s="229"/>
      <c r="Q4496" s="232"/>
      <c r="R4496" s="232"/>
      <c r="S4496" s="229"/>
      <c r="T4496" s="229"/>
      <c r="U4496" s="229"/>
      <c r="V4496" s="229"/>
      <c r="W4496" s="229"/>
      <c r="X4496" s="229"/>
      <c r="Y4496" s="229"/>
      <c r="Z4496" s="229"/>
      <c r="AA4496" s="229"/>
      <c r="AB4496" s="229"/>
      <c r="AC4496" s="229"/>
      <c r="AD4496" s="229"/>
      <c r="AE4496" s="229"/>
      <c r="AF4496" s="229"/>
      <c r="AG4496" s="229"/>
      <c r="AH4496" s="229"/>
      <c r="AI4496" s="229"/>
      <c r="AJ4496" s="229"/>
      <c r="AK4496" s="229"/>
      <c r="AL4496" s="229"/>
      <c r="AM4496" s="229"/>
      <c r="AN4496" s="229"/>
      <c r="AO4496" s="229"/>
      <c r="AP4496" s="229"/>
      <c r="AQ4496" s="229"/>
      <c r="AR4496" s="229"/>
      <c r="AS4496" s="229"/>
      <c r="AT4496" s="229"/>
      <c r="AU4496" s="229"/>
      <c r="AV4496" s="229"/>
      <c r="AW4496" s="229"/>
      <c r="AX4496" s="229"/>
      <c r="AY4496" s="229"/>
      <c r="AZ4496" s="229"/>
      <c r="BA4496" s="229"/>
      <c r="BB4496" s="229"/>
      <c r="BC4496" s="229"/>
      <c r="BD4496" s="229"/>
      <c r="BE4496" s="229"/>
      <c r="BF4496" s="229"/>
      <c r="BG4496" s="229"/>
      <c r="BH4496" s="229"/>
      <c r="BI4496" s="229"/>
    </row>
    <row r="4497" spans="3:61">
      <c r="C4497" s="229"/>
      <c r="D4497" s="230"/>
      <c r="E4497" s="229"/>
      <c r="F4497" s="229"/>
      <c r="G4497" s="229"/>
      <c r="H4497" s="229"/>
      <c r="I4497" s="231"/>
      <c r="J4497" s="229"/>
      <c r="K4497" s="232"/>
      <c r="L4497" s="229"/>
      <c r="M4497" s="229"/>
      <c r="N4497" s="229"/>
      <c r="O4497" s="229"/>
      <c r="P4497" s="229"/>
      <c r="Q4497" s="232"/>
      <c r="R4497" s="232"/>
      <c r="S4497" s="229"/>
      <c r="T4497" s="229"/>
      <c r="U4497" s="229"/>
      <c r="V4497" s="229"/>
      <c r="W4497" s="229"/>
      <c r="X4497" s="229"/>
      <c r="Y4497" s="229"/>
      <c r="Z4497" s="229"/>
      <c r="AA4497" s="229"/>
      <c r="AB4497" s="229"/>
      <c r="AC4497" s="229"/>
      <c r="AD4497" s="229"/>
      <c r="AE4497" s="229"/>
      <c r="AF4497" s="229"/>
      <c r="AG4497" s="229"/>
      <c r="AH4497" s="229"/>
      <c r="AI4497" s="229"/>
      <c r="AJ4497" s="229"/>
      <c r="AK4497" s="229"/>
      <c r="AL4497" s="229"/>
      <c r="AM4497" s="229"/>
      <c r="AN4497" s="229"/>
      <c r="AO4497" s="229"/>
      <c r="AP4497" s="229"/>
      <c r="AQ4497" s="229"/>
      <c r="AR4497" s="229"/>
      <c r="AS4497" s="229"/>
      <c r="AT4497" s="229"/>
      <c r="AU4497" s="229"/>
      <c r="AV4497" s="229"/>
      <c r="AW4497" s="229"/>
      <c r="AX4497" s="229"/>
      <c r="AY4497" s="229"/>
      <c r="AZ4497" s="229"/>
      <c r="BA4497" s="229"/>
      <c r="BB4497" s="229"/>
      <c r="BC4497" s="229"/>
      <c r="BD4497" s="229"/>
      <c r="BE4497" s="229"/>
      <c r="BF4497" s="229"/>
      <c r="BG4497" s="229"/>
      <c r="BH4497" s="229"/>
      <c r="BI4497" s="229"/>
    </row>
    <row r="4498" spans="3:61">
      <c r="C4498" s="229"/>
      <c r="D4498" s="230"/>
      <c r="E4498" s="229"/>
      <c r="F4498" s="229"/>
      <c r="G4498" s="229"/>
      <c r="H4498" s="229"/>
      <c r="I4498" s="231"/>
      <c r="J4498" s="229"/>
      <c r="K4498" s="232"/>
      <c r="L4498" s="229"/>
      <c r="M4498" s="229"/>
      <c r="N4498" s="229"/>
      <c r="O4498" s="229"/>
      <c r="P4498" s="229"/>
      <c r="Q4498" s="232"/>
      <c r="R4498" s="232"/>
      <c r="S4498" s="229"/>
      <c r="T4498" s="229"/>
      <c r="U4498" s="229"/>
      <c r="V4498" s="229"/>
      <c r="W4498" s="229"/>
      <c r="X4498" s="229"/>
      <c r="Y4498" s="229"/>
      <c r="Z4498" s="229"/>
      <c r="AA4498" s="229"/>
      <c r="AB4498" s="229"/>
      <c r="AC4498" s="229"/>
      <c r="AD4498" s="229"/>
      <c r="AE4498" s="229"/>
      <c r="AF4498" s="229"/>
      <c r="AG4498" s="229"/>
      <c r="AH4498" s="229"/>
      <c r="AI4498" s="229"/>
      <c r="AJ4498" s="229"/>
      <c r="AK4498" s="229"/>
      <c r="AL4498" s="229"/>
      <c r="AM4498" s="229"/>
      <c r="AN4498" s="229"/>
      <c r="AO4498" s="229"/>
      <c r="AP4498" s="229"/>
      <c r="AQ4498" s="229"/>
      <c r="AR4498" s="229"/>
      <c r="AS4498" s="229"/>
      <c r="AT4498" s="229"/>
      <c r="AU4498" s="229"/>
      <c r="AV4498" s="229"/>
      <c r="AW4498" s="229"/>
      <c r="AX4498" s="229"/>
      <c r="AY4498" s="229"/>
      <c r="AZ4498" s="229"/>
      <c r="BA4498" s="229"/>
      <c r="BB4498" s="229"/>
      <c r="BC4498" s="229"/>
      <c r="BD4498" s="229"/>
      <c r="BE4498" s="229"/>
      <c r="BF4498" s="229"/>
      <c r="BG4498" s="229"/>
      <c r="BH4498" s="229"/>
      <c r="BI4498" s="229"/>
    </row>
    <row r="4499" spans="3:61">
      <c r="C4499" s="229"/>
      <c r="D4499" s="230"/>
      <c r="E4499" s="229"/>
      <c r="F4499" s="229"/>
      <c r="G4499" s="229"/>
      <c r="H4499" s="229"/>
      <c r="I4499" s="231"/>
      <c r="J4499" s="229"/>
      <c r="K4499" s="232"/>
      <c r="L4499" s="229"/>
      <c r="M4499" s="229"/>
      <c r="N4499" s="229"/>
      <c r="O4499" s="229"/>
      <c r="P4499" s="229"/>
      <c r="Q4499" s="232"/>
      <c r="R4499" s="232"/>
      <c r="S4499" s="229"/>
      <c r="T4499" s="229"/>
      <c r="U4499" s="229"/>
      <c r="V4499" s="229"/>
      <c r="W4499" s="229"/>
      <c r="X4499" s="229"/>
      <c r="Y4499" s="229"/>
      <c r="Z4499" s="229"/>
      <c r="AA4499" s="229"/>
      <c r="AB4499" s="229"/>
      <c r="AC4499" s="229"/>
      <c r="AD4499" s="229"/>
      <c r="AE4499" s="229"/>
      <c r="AF4499" s="229"/>
      <c r="AG4499" s="229"/>
      <c r="AH4499" s="229"/>
      <c r="AI4499" s="229"/>
      <c r="AJ4499" s="229"/>
      <c r="AK4499" s="229"/>
      <c r="AL4499" s="229"/>
      <c r="AM4499" s="229"/>
      <c r="AN4499" s="229"/>
      <c r="AO4499" s="229"/>
      <c r="AP4499" s="229"/>
      <c r="AQ4499" s="229"/>
      <c r="AR4499" s="229"/>
      <c r="AS4499" s="229"/>
      <c r="AT4499" s="229"/>
      <c r="AU4499" s="229"/>
      <c r="AV4499" s="229"/>
      <c r="AW4499" s="229"/>
      <c r="AX4499" s="229"/>
      <c r="AY4499" s="229"/>
      <c r="AZ4499" s="229"/>
      <c r="BA4499" s="229"/>
      <c r="BB4499" s="229"/>
      <c r="BC4499" s="229"/>
      <c r="BD4499" s="229"/>
      <c r="BE4499" s="229"/>
      <c r="BF4499" s="229"/>
      <c r="BG4499" s="229"/>
      <c r="BH4499" s="229"/>
      <c r="BI4499" s="229"/>
    </row>
    <row r="4500" spans="3:61">
      <c r="C4500" s="229"/>
      <c r="D4500" s="230"/>
      <c r="E4500" s="229"/>
      <c r="F4500" s="229"/>
      <c r="G4500" s="229"/>
      <c r="H4500" s="229"/>
      <c r="I4500" s="231"/>
      <c r="J4500" s="229"/>
      <c r="K4500" s="232"/>
      <c r="L4500" s="229"/>
      <c r="M4500" s="229"/>
      <c r="N4500" s="229"/>
      <c r="O4500" s="229"/>
      <c r="P4500" s="229"/>
      <c r="Q4500" s="232"/>
      <c r="R4500" s="232"/>
      <c r="S4500" s="229"/>
      <c r="T4500" s="229"/>
      <c r="U4500" s="229"/>
      <c r="V4500" s="229"/>
      <c r="W4500" s="229"/>
      <c r="X4500" s="229"/>
      <c r="Y4500" s="229"/>
      <c r="Z4500" s="229"/>
      <c r="AA4500" s="229"/>
      <c r="AB4500" s="229"/>
      <c r="AC4500" s="229"/>
      <c r="AD4500" s="229"/>
      <c r="AE4500" s="229"/>
      <c r="AF4500" s="229"/>
      <c r="AG4500" s="229"/>
      <c r="AH4500" s="229"/>
      <c r="AI4500" s="229"/>
      <c r="AJ4500" s="229"/>
      <c r="AK4500" s="229"/>
      <c r="AL4500" s="229"/>
      <c r="AM4500" s="229"/>
      <c r="AN4500" s="229"/>
      <c r="AO4500" s="229"/>
      <c r="AP4500" s="229"/>
      <c r="AQ4500" s="229"/>
      <c r="AR4500" s="229"/>
      <c r="AS4500" s="229"/>
      <c r="AT4500" s="229"/>
      <c r="AU4500" s="229"/>
      <c r="AV4500" s="229"/>
      <c r="AW4500" s="229"/>
      <c r="AX4500" s="229"/>
      <c r="AY4500" s="229"/>
      <c r="AZ4500" s="229"/>
      <c r="BA4500" s="229"/>
      <c r="BB4500" s="229"/>
      <c r="BC4500" s="229"/>
      <c r="BD4500" s="229"/>
      <c r="BE4500" s="229"/>
      <c r="BF4500" s="229"/>
      <c r="BG4500" s="229"/>
      <c r="BH4500" s="229"/>
      <c r="BI4500" s="229"/>
    </row>
    <row r="4501" spans="3:61">
      <c r="C4501" s="229"/>
      <c r="D4501" s="230"/>
      <c r="E4501" s="229"/>
      <c r="F4501" s="229"/>
      <c r="G4501" s="229"/>
      <c r="H4501" s="229"/>
      <c r="I4501" s="231"/>
      <c r="J4501" s="229"/>
      <c r="K4501" s="232"/>
      <c r="L4501" s="229"/>
      <c r="M4501" s="229"/>
      <c r="N4501" s="229"/>
      <c r="O4501" s="229"/>
      <c r="P4501" s="229"/>
      <c r="Q4501" s="232"/>
      <c r="R4501" s="232"/>
      <c r="S4501" s="229"/>
      <c r="T4501" s="229"/>
      <c r="U4501" s="229"/>
      <c r="V4501" s="229"/>
      <c r="W4501" s="229"/>
      <c r="X4501" s="229"/>
      <c r="Y4501" s="229"/>
      <c r="Z4501" s="229"/>
      <c r="AA4501" s="229"/>
      <c r="AB4501" s="229"/>
      <c r="AC4501" s="229"/>
      <c r="AD4501" s="229"/>
      <c r="AE4501" s="229"/>
      <c r="AF4501" s="229"/>
      <c r="AG4501" s="229"/>
      <c r="AH4501" s="229"/>
      <c r="AI4501" s="229"/>
      <c r="AJ4501" s="229"/>
      <c r="AK4501" s="229"/>
      <c r="AL4501" s="229"/>
      <c r="AM4501" s="229"/>
      <c r="AN4501" s="229"/>
      <c r="AO4501" s="229"/>
      <c r="AP4501" s="229"/>
      <c r="AQ4501" s="229"/>
      <c r="AR4501" s="229"/>
      <c r="AS4501" s="229"/>
      <c r="AT4501" s="229"/>
      <c r="AU4501" s="229"/>
      <c r="AV4501" s="229"/>
      <c r="AW4501" s="229"/>
      <c r="AX4501" s="229"/>
      <c r="AY4501" s="229"/>
      <c r="AZ4501" s="229"/>
      <c r="BA4501" s="229"/>
      <c r="BB4501" s="229"/>
      <c r="BC4501" s="229"/>
      <c r="BD4501" s="229"/>
      <c r="BE4501" s="229"/>
      <c r="BF4501" s="229"/>
      <c r="BG4501" s="229"/>
      <c r="BH4501" s="229"/>
      <c r="BI4501" s="229"/>
    </row>
    <row r="4502" spans="3:61">
      <c r="C4502" s="229"/>
      <c r="D4502" s="230"/>
      <c r="E4502" s="229"/>
      <c r="F4502" s="229"/>
      <c r="G4502" s="229"/>
      <c r="H4502" s="229"/>
      <c r="I4502" s="231"/>
      <c r="J4502" s="229"/>
      <c r="K4502" s="232"/>
      <c r="L4502" s="229"/>
      <c r="M4502" s="229"/>
      <c r="N4502" s="229"/>
      <c r="O4502" s="229"/>
      <c r="P4502" s="229"/>
      <c r="Q4502" s="232"/>
      <c r="R4502" s="232"/>
      <c r="S4502" s="229"/>
      <c r="T4502" s="229"/>
      <c r="U4502" s="229"/>
      <c r="V4502" s="229"/>
      <c r="W4502" s="229"/>
      <c r="X4502" s="229"/>
      <c r="Y4502" s="229"/>
      <c r="Z4502" s="229"/>
      <c r="AA4502" s="229"/>
      <c r="AB4502" s="229"/>
      <c r="AC4502" s="229"/>
      <c r="AD4502" s="229"/>
      <c r="AE4502" s="229"/>
      <c r="AF4502" s="229"/>
      <c r="AG4502" s="229"/>
      <c r="AH4502" s="229"/>
      <c r="AI4502" s="229"/>
      <c r="AJ4502" s="229"/>
      <c r="AK4502" s="229"/>
      <c r="AL4502" s="229"/>
      <c r="AM4502" s="229"/>
      <c r="AN4502" s="229"/>
      <c r="AO4502" s="229"/>
      <c r="AP4502" s="229"/>
      <c r="AQ4502" s="229"/>
      <c r="AR4502" s="229"/>
      <c r="AS4502" s="229"/>
      <c r="AT4502" s="229"/>
      <c r="AU4502" s="229"/>
      <c r="AV4502" s="229"/>
      <c r="AW4502" s="229"/>
      <c r="AX4502" s="229"/>
      <c r="AY4502" s="229"/>
      <c r="AZ4502" s="229"/>
      <c r="BA4502" s="229"/>
      <c r="BB4502" s="229"/>
      <c r="BC4502" s="229"/>
      <c r="BD4502" s="229"/>
      <c r="BE4502" s="229"/>
      <c r="BF4502" s="229"/>
      <c r="BG4502" s="229"/>
      <c r="BH4502" s="229"/>
      <c r="BI4502" s="229"/>
    </row>
    <row r="4503" spans="3:61">
      <c r="C4503" s="229"/>
      <c r="D4503" s="230"/>
      <c r="E4503" s="229"/>
      <c r="F4503" s="229"/>
      <c r="G4503" s="229"/>
      <c r="H4503" s="229"/>
      <c r="I4503" s="231"/>
      <c r="J4503" s="229"/>
      <c r="K4503" s="232"/>
      <c r="L4503" s="229"/>
      <c r="M4503" s="229"/>
      <c r="N4503" s="229"/>
      <c r="O4503" s="229"/>
      <c r="P4503" s="229"/>
      <c r="Q4503" s="232"/>
      <c r="R4503" s="232"/>
      <c r="S4503" s="229"/>
      <c r="T4503" s="229"/>
      <c r="U4503" s="229"/>
      <c r="V4503" s="229"/>
      <c r="W4503" s="229"/>
      <c r="X4503" s="229"/>
      <c r="Y4503" s="229"/>
      <c r="Z4503" s="229"/>
      <c r="AA4503" s="229"/>
      <c r="AB4503" s="229"/>
      <c r="AC4503" s="229"/>
      <c r="AD4503" s="229"/>
      <c r="AE4503" s="229"/>
      <c r="AF4503" s="229"/>
      <c r="AG4503" s="229"/>
      <c r="AH4503" s="229"/>
      <c r="AI4503" s="229"/>
      <c r="AJ4503" s="229"/>
      <c r="AK4503" s="229"/>
      <c r="AL4503" s="229"/>
      <c r="AM4503" s="229"/>
      <c r="AN4503" s="229"/>
      <c r="AO4503" s="229"/>
      <c r="AP4503" s="229"/>
      <c r="AQ4503" s="229"/>
      <c r="AR4503" s="229"/>
      <c r="AS4503" s="229"/>
      <c r="AT4503" s="229"/>
      <c r="AU4503" s="229"/>
      <c r="AV4503" s="229"/>
      <c r="AW4503" s="229"/>
      <c r="AX4503" s="229"/>
      <c r="AY4503" s="229"/>
      <c r="AZ4503" s="229"/>
      <c r="BA4503" s="229"/>
      <c r="BB4503" s="229"/>
      <c r="BC4503" s="229"/>
      <c r="BD4503" s="229"/>
      <c r="BE4503" s="229"/>
      <c r="BF4503" s="229"/>
      <c r="BG4503" s="229"/>
      <c r="BH4503" s="229"/>
      <c r="BI4503" s="229"/>
    </row>
    <row r="4504" spans="3:61">
      <c r="C4504" s="229"/>
      <c r="D4504" s="230"/>
      <c r="E4504" s="229"/>
      <c r="F4504" s="229"/>
      <c r="G4504" s="229"/>
      <c r="H4504" s="229"/>
      <c r="I4504" s="231"/>
      <c r="J4504" s="229"/>
      <c r="K4504" s="232"/>
      <c r="L4504" s="229"/>
      <c r="M4504" s="229"/>
      <c r="N4504" s="229"/>
      <c r="O4504" s="229"/>
      <c r="P4504" s="229"/>
      <c r="Q4504" s="232"/>
      <c r="R4504" s="232"/>
      <c r="S4504" s="229"/>
      <c r="T4504" s="229"/>
      <c r="U4504" s="229"/>
      <c r="V4504" s="229"/>
      <c r="W4504" s="229"/>
      <c r="X4504" s="229"/>
      <c r="Y4504" s="229"/>
      <c r="Z4504" s="229"/>
      <c r="AA4504" s="229"/>
      <c r="AB4504" s="229"/>
      <c r="AC4504" s="229"/>
      <c r="AD4504" s="229"/>
      <c r="AE4504" s="229"/>
      <c r="AF4504" s="229"/>
      <c r="AG4504" s="229"/>
      <c r="AH4504" s="229"/>
      <c r="AI4504" s="229"/>
      <c r="AJ4504" s="229"/>
      <c r="AK4504" s="229"/>
      <c r="AL4504" s="229"/>
      <c r="AM4504" s="229"/>
      <c r="AN4504" s="229"/>
      <c r="AO4504" s="229"/>
      <c r="AP4504" s="229"/>
      <c r="AQ4504" s="229"/>
      <c r="AR4504" s="229"/>
      <c r="AS4504" s="229"/>
      <c r="AT4504" s="229"/>
      <c r="AU4504" s="229"/>
      <c r="AV4504" s="229"/>
      <c r="AW4504" s="229"/>
      <c r="AX4504" s="229"/>
      <c r="AY4504" s="229"/>
      <c r="AZ4504" s="229"/>
      <c r="BA4504" s="229"/>
      <c r="BB4504" s="229"/>
      <c r="BC4504" s="229"/>
      <c r="BD4504" s="229"/>
      <c r="BE4504" s="229"/>
      <c r="BF4504" s="229"/>
      <c r="BG4504" s="229"/>
      <c r="BH4504" s="229"/>
      <c r="BI4504" s="229"/>
    </row>
    <row r="4505" spans="3:61">
      <c r="C4505" s="229"/>
      <c r="D4505" s="230"/>
      <c r="E4505" s="229"/>
      <c r="F4505" s="229"/>
      <c r="G4505" s="229"/>
      <c r="H4505" s="229"/>
      <c r="I4505" s="231"/>
      <c r="J4505" s="229"/>
      <c r="K4505" s="232"/>
      <c r="L4505" s="229"/>
      <c r="M4505" s="229"/>
      <c r="N4505" s="229"/>
      <c r="O4505" s="229"/>
      <c r="P4505" s="229"/>
      <c r="Q4505" s="232"/>
      <c r="R4505" s="232"/>
      <c r="S4505" s="229"/>
      <c r="T4505" s="229"/>
      <c r="U4505" s="229"/>
      <c r="V4505" s="229"/>
      <c r="W4505" s="229"/>
      <c r="X4505" s="229"/>
      <c r="Y4505" s="229"/>
      <c r="Z4505" s="229"/>
      <c r="AA4505" s="229"/>
      <c r="AB4505" s="229"/>
      <c r="AC4505" s="229"/>
      <c r="AD4505" s="229"/>
      <c r="AE4505" s="229"/>
      <c r="AF4505" s="229"/>
      <c r="AG4505" s="229"/>
      <c r="AH4505" s="229"/>
      <c r="AI4505" s="229"/>
      <c r="AJ4505" s="229"/>
      <c r="AK4505" s="229"/>
      <c r="AL4505" s="229"/>
      <c r="AM4505" s="229"/>
      <c r="AN4505" s="229"/>
      <c r="AO4505" s="229"/>
      <c r="AP4505" s="229"/>
      <c r="AQ4505" s="229"/>
      <c r="AR4505" s="229"/>
      <c r="AS4505" s="229"/>
      <c r="AT4505" s="229"/>
      <c r="AU4505" s="229"/>
      <c r="AV4505" s="229"/>
      <c r="AW4505" s="229"/>
      <c r="AX4505" s="229"/>
      <c r="AY4505" s="229"/>
      <c r="AZ4505" s="229"/>
      <c r="BA4505" s="229"/>
      <c r="BB4505" s="229"/>
      <c r="BC4505" s="229"/>
      <c r="BD4505" s="229"/>
      <c r="BE4505" s="229"/>
      <c r="BF4505" s="229"/>
      <c r="BG4505" s="229"/>
      <c r="BH4505" s="229"/>
      <c r="BI4505" s="229"/>
    </row>
    <row r="4506" spans="3:61">
      <c r="C4506" s="229"/>
      <c r="D4506" s="230"/>
      <c r="E4506" s="229"/>
      <c r="F4506" s="229"/>
      <c r="G4506" s="229"/>
      <c r="H4506" s="229"/>
      <c r="I4506" s="231"/>
      <c r="J4506" s="229"/>
      <c r="K4506" s="232"/>
      <c r="L4506" s="229"/>
      <c r="M4506" s="229"/>
      <c r="N4506" s="229"/>
      <c r="O4506" s="229"/>
      <c r="P4506" s="229"/>
      <c r="Q4506" s="232"/>
      <c r="R4506" s="232"/>
      <c r="S4506" s="229"/>
      <c r="T4506" s="229"/>
      <c r="U4506" s="229"/>
      <c r="V4506" s="229"/>
      <c r="W4506" s="229"/>
      <c r="X4506" s="229"/>
      <c r="Y4506" s="229"/>
      <c r="Z4506" s="229"/>
      <c r="AA4506" s="229"/>
      <c r="AB4506" s="229"/>
      <c r="AC4506" s="229"/>
      <c r="AD4506" s="229"/>
      <c r="AE4506" s="229"/>
      <c r="AF4506" s="229"/>
      <c r="AG4506" s="229"/>
      <c r="AH4506" s="229"/>
      <c r="AI4506" s="229"/>
      <c r="AJ4506" s="229"/>
      <c r="AK4506" s="229"/>
      <c r="AL4506" s="229"/>
      <c r="AM4506" s="229"/>
      <c r="AN4506" s="229"/>
      <c r="AO4506" s="229"/>
      <c r="AP4506" s="229"/>
      <c r="AQ4506" s="229"/>
      <c r="AR4506" s="229"/>
      <c r="AS4506" s="229"/>
      <c r="AT4506" s="229"/>
      <c r="AU4506" s="229"/>
      <c r="AV4506" s="229"/>
      <c r="AW4506" s="229"/>
      <c r="AX4506" s="229"/>
      <c r="AY4506" s="229"/>
      <c r="AZ4506" s="229"/>
      <c r="BA4506" s="229"/>
      <c r="BB4506" s="229"/>
      <c r="BC4506" s="229"/>
      <c r="BD4506" s="229"/>
      <c r="BE4506" s="229"/>
      <c r="BF4506" s="229"/>
      <c r="BG4506" s="229"/>
      <c r="BH4506" s="229"/>
      <c r="BI4506" s="229"/>
    </row>
    <row r="4507" spans="3:61">
      <c r="C4507" s="229"/>
      <c r="D4507" s="230"/>
      <c r="E4507" s="229"/>
      <c r="F4507" s="229"/>
      <c r="G4507" s="229"/>
      <c r="H4507" s="229"/>
      <c r="I4507" s="231"/>
      <c r="J4507" s="229"/>
      <c r="K4507" s="232"/>
      <c r="L4507" s="229"/>
      <c r="M4507" s="229"/>
      <c r="N4507" s="229"/>
      <c r="O4507" s="229"/>
      <c r="P4507" s="229"/>
      <c r="Q4507" s="232"/>
      <c r="R4507" s="232"/>
      <c r="S4507" s="229"/>
      <c r="T4507" s="229"/>
      <c r="U4507" s="229"/>
      <c r="V4507" s="229"/>
      <c r="W4507" s="229"/>
      <c r="X4507" s="229"/>
      <c r="Y4507" s="229"/>
      <c r="Z4507" s="229"/>
      <c r="AA4507" s="229"/>
      <c r="AB4507" s="229"/>
      <c r="AC4507" s="229"/>
      <c r="AD4507" s="229"/>
      <c r="AE4507" s="229"/>
      <c r="AF4507" s="229"/>
      <c r="AG4507" s="229"/>
      <c r="AH4507" s="229"/>
      <c r="AI4507" s="229"/>
      <c r="AJ4507" s="229"/>
      <c r="AK4507" s="229"/>
      <c r="AL4507" s="229"/>
      <c r="AM4507" s="229"/>
      <c r="AN4507" s="229"/>
      <c r="AO4507" s="229"/>
      <c r="AP4507" s="229"/>
      <c r="AQ4507" s="229"/>
      <c r="AR4507" s="229"/>
      <c r="AS4507" s="229"/>
      <c r="AT4507" s="229"/>
      <c r="AU4507" s="229"/>
      <c r="AV4507" s="229"/>
      <c r="AW4507" s="229"/>
      <c r="AX4507" s="229"/>
      <c r="AY4507" s="229"/>
      <c r="AZ4507" s="229"/>
      <c r="BA4507" s="229"/>
      <c r="BB4507" s="229"/>
      <c r="BC4507" s="229"/>
      <c r="BD4507" s="229"/>
      <c r="BE4507" s="229"/>
      <c r="BF4507" s="229"/>
      <c r="BG4507" s="229"/>
      <c r="BH4507" s="229"/>
      <c r="BI4507" s="229"/>
    </row>
    <row r="4508" spans="3:61">
      <c r="C4508" s="229"/>
      <c r="D4508" s="230"/>
      <c r="E4508" s="229"/>
      <c r="F4508" s="229"/>
      <c r="G4508" s="229"/>
      <c r="H4508" s="229"/>
      <c r="I4508" s="231"/>
      <c r="J4508" s="229"/>
      <c r="K4508" s="232"/>
      <c r="L4508" s="229"/>
      <c r="M4508" s="229"/>
      <c r="N4508" s="229"/>
      <c r="O4508" s="229"/>
      <c r="P4508" s="229"/>
      <c r="Q4508" s="232"/>
      <c r="R4508" s="232"/>
      <c r="S4508" s="229"/>
      <c r="T4508" s="229"/>
      <c r="U4508" s="229"/>
      <c r="V4508" s="229"/>
      <c r="W4508" s="229"/>
      <c r="X4508" s="229"/>
      <c r="Y4508" s="229"/>
      <c r="Z4508" s="229"/>
      <c r="AA4508" s="229"/>
      <c r="AB4508" s="229"/>
      <c r="AC4508" s="229"/>
      <c r="AD4508" s="229"/>
      <c r="AE4508" s="229"/>
      <c r="AF4508" s="229"/>
      <c r="AG4508" s="229"/>
      <c r="AH4508" s="229"/>
      <c r="AI4508" s="229"/>
      <c r="AJ4508" s="229"/>
      <c r="AK4508" s="229"/>
      <c r="AL4508" s="229"/>
      <c r="AM4508" s="229"/>
      <c r="AN4508" s="229"/>
      <c r="AO4508" s="229"/>
      <c r="AP4508" s="229"/>
      <c r="AQ4508" s="229"/>
      <c r="AR4508" s="229"/>
      <c r="AS4508" s="229"/>
      <c r="AT4508" s="229"/>
      <c r="AU4508" s="229"/>
      <c r="AV4508" s="229"/>
      <c r="AW4508" s="229"/>
      <c r="AX4508" s="229"/>
      <c r="AY4508" s="229"/>
      <c r="AZ4508" s="229"/>
      <c r="BA4508" s="229"/>
      <c r="BB4508" s="229"/>
      <c r="BC4508" s="229"/>
      <c r="BD4508" s="229"/>
      <c r="BE4508" s="229"/>
      <c r="BF4508" s="229"/>
      <c r="BG4508" s="229"/>
      <c r="BH4508" s="229"/>
      <c r="BI4508" s="229"/>
    </row>
    <row r="4509" spans="3:61">
      <c r="C4509" s="229"/>
      <c r="D4509" s="230"/>
      <c r="E4509" s="229"/>
      <c r="F4509" s="229"/>
      <c r="G4509" s="229"/>
      <c r="H4509" s="229"/>
      <c r="I4509" s="231"/>
      <c r="J4509" s="229"/>
      <c r="K4509" s="232"/>
      <c r="L4509" s="229"/>
      <c r="M4509" s="229"/>
      <c r="N4509" s="229"/>
      <c r="O4509" s="229"/>
      <c r="P4509" s="229"/>
      <c r="Q4509" s="232"/>
      <c r="R4509" s="232"/>
      <c r="S4509" s="229"/>
      <c r="T4509" s="229"/>
      <c r="U4509" s="229"/>
      <c r="V4509" s="229"/>
      <c r="W4509" s="229"/>
      <c r="X4509" s="229"/>
      <c r="Y4509" s="229"/>
      <c r="Z4509" s="229"/>
      <c r="AA4509" s="229"/>
      <c r="AB4509" s="229"/>
      <c r="AC4509" s="229"/>
      <c r="AD4509" s="229"/>
      <c r="AE4509" s="229"/>
      <c r="AF4509" s="229"/>
      <c r="AG4509" s="229"/>
      <c r="AH4509" s="229"/>
      <c r="AI4509" s="229"/>
      <c r="AJ4509" s="229"/>
      <c r="AK4509" s="229"/>
      <c r="AL4509" s="229"/>
      <c r="AM4509" s="229"/>
      <c r="AN4509" s="229"/>
      <c r="AO4509" s="229"/>
      <c r="AP4509" s="229"/>
      <c r="AQ4509" s="229"/>
      <c r="AR4509" s="229"/>
      <c r="AS4509" s="229"/>
      <c r="AT4509" s="229"/>
      <c r="AU4509" s="229"/>
      <c r="AV4509" s="229"/>
      <c r="AW4509" s="229"/>
      <c r="AX4509" s="229"/>
      <c r="AY4509" s="229"/>
      <c r="AZ4509" s="229"/>
      <c r="BA4509" s="229"/>
      <c r="BB4509" s="229"/>
      <c r="BC4509" s="229"/>
      <c r="BD4509" s="229"/>
      <c r="BE4509" s="229"/>
      <c r="BF4509" s="229"/>
      <c r="BG4509" s="229"/>
      <c r="BH4509" s="229"/>
      <c r="BI4509" s="229"/>
    </row>
    <row r="4510" spans="3:61">
      <c r="C4510" s="229"/>
      <c r="D4510" s="230"/>
      <c r="E4510" s="229"/>
      <c r="F4510" s="229"/>
      <c r="G4510" s="229"/>
      <c r="H4510" s="229"/>
      <c r="I4510" s="231"/>
      <c r="J4510" s="229"/>
      <c r="K4510" s="232"/>
      <c r="L4510" s="229"/>
      <c r="M4510" s="229"/>
      <c r="N4510" s="229"/>
      <c r="O4510" s="229"/>
      <c r="P4510" s="229"/>
      <c r="Q4510" s="232"/>
      <c r="R4510" s="232"/>
      <c r="S4510" s="229"/>
      <c r="T4510" s="229"/>
      <c r="U4510" s="229"/>
      <c r="V4510" s="229"/>
      <c r="W4510" s="229"/>
      <c r="X4510" s="229"/>
      <c r="Y4510" s="229"/>
      <c r="Z4510" s="229"/>
      <c r="AA4510" s="229"/>
      <c r="AB4510" s="229"/>
      <c r="AC4510" s="229"/>
      <c r="AD4510" s="229"/>
      <c r="AE4510" s="229"/>
      <c r="AF4510" s="229"/>
      <c r="AG4510" s="229"/>
      <c r="AH4510" s="229"/>
      <c r="AI4510" s="229"/>
      <c r="AJ4510" s="229"/>
      <c r="AK4510" s="229"/>
      <c r="AL4510" s="229"/>
      <c r="AM4510" s="229"/>
      <c r="AN4510" s="229"/>
      <c r="AO4510" s="229"/>
      <c r="AP4510" s="229"/>
      <c r="AQ4510" s="229"/>
      <c r="AR4510" s="229"/>
      <c r="AS4510" s="229"/>
      <c r="AT4510" s="229"/>
      <c r="AU4510" s="229"/>
      <c r="AV4510" s="229"/>
      <c r="AW4510" s="229"/>
      <c r="AX4510" s="229"/>
      <c r="AY4510" s="229"/>
      <c r="AZ4510" s="229"/>
      <c r="BA4510" s="229"/>
      <c r="BB4510" s="229"/>
      <c r="BC4510" s="229"/>
      <c r="BD4510" s="229"/>
      <c r="BE4510" s="229"/>
      <c r="BF4510" s="229"/>
      <c r="BG4510" s="229"/>
      <c r="BH4510" s="229"/>
      <c r="BI4510" s="229"/>
    </row>
    <row r="4511" spans="3:61">
      <c r="C4511" s="229"/>
      <c r="D4511" s="230"/>
      <c r="E4511" s="229"/>
      <c r="F4511" s="229"/>
      <c r="G4511" s="229"/>
      <c r="H4511" s="229"/>
      <c r="I4511" s="231"/>
      <c r="J4511" s="229"/>
      <c r="K4511" s="232"/>
      <c r="L4511" s="229"/>
      <c r="M4511" s="229"/>
      <c r="N4511" s="229"/>
      <c r="O4511" s="229"/>
      <c r="P4511" s="229"/>
      <c r="Q4511" s="232"/>
      <c r="R4511" s="232"/>
      <c r="S4511" s="229"/>
      <c r="T4511" s="229"/>
      <c r="U4511" s="229"/>
      <c r="V4511" s="229"/>
      <c r="W4511" s="229"/>
      <c r="X4511" s="229"/>
      <c r="Y4511" s="229"/>
      <c r="Z4511" s="229"/>
      <c r="AA4511" s="229"/>
      <c r="AB4511" s="229"/>
      <c r="AC4511" s="229"/>
      <c r="AD4511" s="229"/>
      <c r="AE4511" s="229"/>
      <c r="AF4511" s="229"/>
      <c r="AG4511" s="229"/>
      <c r="AH4511" s="229"/>
      <c r="AI4511" s="229"/>
      <c r="AJ4511" s="229"/>
      <c r="AK4511" s="229"/>
      <c r="AL4511" s="229"/>
      <c r="AM4511" s="229"/>
      <c r="AN4511" s="229"/>
      <c r="AO4511" s="229"/>
      <c r="AP4511" s="229"/>
      <c r="AQ4511" s="229"/>
      <c r="AR4511" s="229"/>
      <c r="AS4511" s="229"/>
      <c r="AT4511" s="229"/>
      <c r="AU4511" s="229"/>
      <c r="AV4511" s="229"/>
      <c r="AW4511" s="229"/>
      <c r="AX4511" s="229"/>
      <c r="AY4511" s="229"/>
      <c r="AZ4511" s="229"/>
      <c r="BA4511" s="229"/>
      <c r="BB4511" s="229"/>
      <c r="BC4511" s="229"/>
      <c r="BD4511" s="229"/>
      <c r="BE4511" s="229"/>
      <c r="BF4511" s="229"/>
      <c r="BG4511" s="229"/>
      <c r="BH4511" s="229"/>
      <c r="BI4511" s="229"/>
    </row>
    <row r="4512" spans="3:61">
      <c r="C4512" s="229"/>
      <c r="D4512" s="230"/>
      <c r="E4512" s="229"/>
      <c r="F4512" s="229"/>
      <c r="G4512" s="229"/>
      <c r="H4512" s="229"/>
      <c r="I4512" s="231"/>
      <c r="J4512" s="229"/>
      <c r="K4512" s="232"/>
      <c r="L4512" s="229"/>
      <c r="M4512" s="229"/>
      <c r="N4512" s="229"/>
      <c r="O4512" s="229"/>
      <c r="P4512" s="229"/>
      <c r="Q4512" s="232"/>
      <c r="R4512" s="232"/>
      <c r="S4512" s="229"/>
      <c r="T4512" s="229"/>
      <c r="U4512" s="229"/>
      <c r="V4512" s="229"/>
      <c r="W4512" s="229"/>
      <c r="X4512" s="229"/>
      <c r="Y4512" s="229"/>
      <c r="Z4512" s="229"/>
      <c r="AA4512" s="229"/>
      <c r="AB4512" s="229"/>
      <c r="AC4512" s="229"/>
      <c r="AD4512" s="229"/>
      <c r="AE4512" s="229"/>
      <c r="AF4512" s="229"/>
      <c r="AG4512" s="229"/>
      <c r="AH4512" s="229"/>
      <c r="AI4512" s="229"/>
      <c r="AJ4512" s="229"/>
      <c r="AK4512" s="229"/>
      <c r="AL4512" s="229"/>
      <c r="AM4512" s="229"/>
      <c r="AN4512" s="229"/>
      <c r="AO4512" s="229"/>
      <c r="AP4512" s="229"/>
      <c r="AQ4512" s="229"/>
      <c r="AR4512" s="229"/>
      <c r="AS4512" s="229"/>
      <c r="AT4512" s="229"/>
      <c r="AU4512" s="229"/>
      <c r="AV4512" s="229"/>
      <c r="AW4512" s="229"/>
      <c r="AX4512" s="229"/>
      <c r="AY4512" s="229"/>
      <c r="AZ4512" s="229"/>
      <c r="BA4512" s="229"/>
      <c r="BB4512" s="229"/>
      <c r="BC4512" s="229"/>
      <c r="BD4512" s="229"/>
      <c r="BE4512" s="229"/>
      <c r="BF4512" s="229"/>
      <c r="BG4512" s="229"/>
      <c r="BH4512" s="229"/>
      <c r="BI4512" s="229"/>
    </row>
    <row r="4513" spans="3:61">
      <c r="C4513" s="229"/>
      <c r="D4513" s="230"/>
      <c r="E4513" s="229"/>
      <c r="F4513" s="229"/>
      <c r="G4513" s="229"/>
      <c r="H4513" s="229"/>
      <c r="I4513" s="231"/>
      <c r="J4513" s="229"/>
      <c r="K4513" s="232"/>
      <c r="L4513" s="229"/>
      <c r="M4513" s="229"/>
      <c r="N4513" s="229"/>
      <c r="O4513" s="229"/>
      <c r="P4513" s="229"/>
      <c r="Q4513" s="232"/>
      <c r="R4513" s="232"/>
      <c r="S4513" s="229"/>
      <c r="T4513" s="229"/>
      <c r="U4513" s="229"/>
      <c r="V4513" s="229"/>
      <c r="W4513" s="229"/>
      <c r="X4513" s="229"/>
      <c r="Y4513" s="229"/>
      <c r="Z4513" s="229"/>
      <c r="AA4513" s="229"/>
      <c r="AB4513" s="229"/>
      <c r="AC4513" s="229"/>
      <c r="AD4513" s="229"/>
      <c r="AE4513" s="229"/>
      <c r="AF4513" s="229"/>
      <c r="AG4513" s="229"/>
      <c r="AH4513" s="229"/>
      <c r="AI4513" s="229"/>
      <c r="AJ4513" s="229"/>
      <c r="AK4513" s="229"/>
      <c r="AL4513" s="229"/>
      <c r="AM4513" s="229"/>
      <c r="AN4513" s="229"/>
      <c r="AO4513" s="229"/>
      <c r="AP4513" s="229"/>
      <c r="AQ4513" s="229"/>
      <c r="AR4513" s="229"/>
      <c r="AS4513" s="229"/>
      <c r="AT4513" s="229"/>
      <c r="AU4513" s="229"/>
      <c r="AV4513" s="229"/>
      <c r="AW4513" s="229"/>
      <c r="AX4513" s="229"/>
      <c r="AY4513" s="229"/>
      <c r="AZ4513" s="229"/>
      <c r="BA4513" s="229"/>
      <c r="BB4513" s="229"/>
      <c r="BC4513" s="229"/>
      <c r="BD4513" s="229"/>
      <c r="BE4513" s="229"/>
      <c r="BF4513" s="229"/>
      <c r="BG4513" s="229"/>
      <c r="BH4513" s="229"/>
      <c r="BI4513" s="229"/>
    </row>
    <row r="4514" spans="3:61">
      <c r="C4514" s="229"/>
      <c r="D4514" s="230"/>
      <c r="E4514" s="229"/>
      <c r="F4514" s="229"/>
      <c r="G4514" s="229"/>
      <c r="H4514" s="229"/>
      <c r="I4514" s="231"/>
      <c r="J4514" s="229"/>
      <c r="K4514" s="232"/>
      <c r="L4514" s="229"/>
      <c r="M4514" s="229"/>
      <c r="N4514" s="229"/>
      <c r="O4514" s="229"/>
      <c r="P4514" s="229"/>
      <c r="Q4514" s="232"/>
      <c r="R4514" s="232"/>
      <c r="S4514" s="229"/>
      <c r="T4514" s="229"/>
      <c r="U4514" s="229"/>
      <c r="V4514" s="229"/>
      <c r="W4514" s="229"/>
      <c r="X4514" s="229"/>
      <c r="Y4514" s="229"/>
      <c r="Z4514" s="229"/>
      <c r="AA4514" s="229"/>
      <c r="AB4514" s="229"/>
      <c r="AC4514" s="229"/>
      <c r="AD4514" s="229"/>
      <c r="AE4514" s="229"/>
      <c r="AF4514" s="229"/>
      <c r="AG4514" s="229"/>
      <c r="AH4514" s="229"/>
      <c r="AI4514" s="229"/>
      <c r="AJ4514" s="229"/>
      <c r="AK4514" s="229"/>
      <c r="AL4514" s="229"/>
      <c r="AM4514" s="229"/>
      <c r="AN4514" s="229"/>
      <c r="AO4514" s="229"/>
      <c r="AP4514" s="229"/>
      <c r="AQ4514" s="229"/>
      <c r="AR4514" s="229"/>
      <c r="AS4514" s="229"/>
      <c r="AT4514" s="229"/>
      <c r="AU4514" s="229"/>
      <c r="AV4514" s="229"/>
      <c r="AW4514" s="229"/>
      <c r="AX4514" s="229"/>
      <c r="AY4514" s="229"/>
      <c r="AZ4514" s="229"/>
      <c r="BA4514" s="229"/>
      <c r="BB4514" s="229"/>
      <c r="BC4514" s="229"/>
      <c r="BD4514" s="229"/>
      <c r="BE4514" s="229"/>
      <c r="BF4514" s="229"/>
      <c r="BG4514" s="229"/>
      <c r="BH4514" s="229"/>
      <c r="BI4514" s="229"/>
    </row>
    <row r="4515" spans="3:61">
      <c r="C4515" s="229"/>
      <c r="D4515" s="230"/>
      <c r="E4515" s="229"/>
      <c r="F4515" s="229"/>
      <c r="G4515" s="229"/>
      <c r="H4515" s="229"/>
      <c r="I4515" s="231"/>
      <c r="J4515" s="229"/>
      <c r="K4515" s="232"/>
      <c r="L4515" s="229"/>
      <c r="M4515" s="229"/>
      <c r="N4515" s="229"/>
      <c r="O4515" s="229"/>
      <c r="P4515" s="229"/>
      <c r="Q4515" s="232"/>
      <c r="R4515" s="232"/>
      <c r="S4515" s="229"/>
      <c r="T4515" s="229"/>
      <c r="U4515" s="229"/>
      <c r="V4515" s="229"/>
      <c r="W4515" s="229"/>
      <c r="X4515" s="229"/>
      <c r="Y4515" s="229"/>
      <c r="Z4515" s="229"/>
      <c r="AA4515" s="229"/>
      <c r="AB4515" s="229"/>
      <c r="AC4515" s="229"/>
      <c r="AD4515" s="229"/>
      <c r="AE4515" s="229"/>
      <c r="AF4515" s="229"/>
      <c r="AG4515" s="229"/>
      <c r="AH4515" s="229"/>
      <c r="AI4515" s="229"/>
      <c r="AJ4515" s="229"/>
      <c r="AK4515" s="229"/>
      <c r="AL4515" s="229"/>
      <c r="AM4515" s="229"/>
      <c r="AN4515" s="229"/>
      <c r="AO4515" s="229"/>
      <c r="AP4515" s="229"/>
      <c r="AQ4515" s="229"/>
      <c r="AR4515" s="229"/>
      <c r="AS4515" s="229"/>
      <c r="AT4515" s="229"/>
      <c r="AU4515" s="229"/>
      <c r="AV4515" s="229"/>
      <c r="AW4515" s="229"/>
      <c r="AX4515" s="229"/>
      <c r="AY4515" s="229"/>
      <c r="AZ4515" s="229"/>
      <c r="BA4515" s="229"/>
      <c r="BB4515" s="229"/>
      <c r="BC4515" s="229"/>
      <c r="BD4515" s="229"/>
      <c r="BE4515" s="229"/>
      <c r="BF4515" s="229"/>
      <c r="BG4515" s="229"/>
      <c r="BH4515" s="229"/>
      <c r="BI4515" s="229"/>
    </row>
    <row r="4516" spans="3:61">
      <c r="C4516" s="229"/>
      <c r="D4516" s="230"/>
      <c r="E4516" s="229"/>
      <c r="F4516" s="229"/>
      <c r="G4516" s="229"/>
      <c r="H4516" s="229"/>
      <c r="I4516" s="231"/>
      <c r="J4516" s="229"/>
      <c r="K4516" s="232"/>
      <c r="L4516" s="229"/>
      <c r="M4516" s="229"/>
      <c r="N4516" s="229"/>
      <c r="O4516" s="229"/>
      <c r="P4516" s="229"/>
      <c r="Q4516" s="232"/>
      <c r="R4516" s="232"/>
      <c r="S4516" s="229"/>
      <c r="T4516" s="229"/>
      <c r="U4516" s="229"/>
      <c r="V4516" s="229"/>
      <c r="W4516" s="229"/>
      <c r="X4516" s="229"/>
      <c r="Y4516" s="229"/>
      <c r="Z4516" s="229"/>
      <c r="AA4516" s="229"/>
      <c r="AB4516" s="229"/>
      <c r="AC4516" s="229"/>
      <c r="AD4516" s="229"/>
      <c r="AE4516" s="229"/>
      <c r="AF4516" s="229"/>
      <c r="AG4516" s="229"/>
      <c r="AH4516" s="229"/>
      <c r="AI4516" s="229"/>
      <c r="AJ4516" s="229"/>
      <c r="AK4516" s="229"/>
      <c r="AL4516" s="229"/>
      <c r="AM4516" s="229"/>
      <c r="AN4516" s="229"/>
      <c r="AO4516" s="229"/>
      <c r="AP4516" s="229"/>
      <c r="AQ4516" s="229"/>
      <c r="AR4516" s="229"/>
      <c r="AS4516" s="229"/>
      <c r="AT4516" s="229"/>
      <c r="AU4516" s="229"/>
      <c r="AV4516" s="229"/>
      <c r="AW4516" s="229"/>
      <c r="AX4516" s="229"/>
      <c r="AY4516" s="229"/>
      <c r="AZ4516" s="229"/>
      <c r="BA4516" s="229"/>
      <c r="BB4516" s="229"/>
      <c r="BC4516" s="229"/>
      <c r="BD4516" s="229"/>
      <c r="BE4516" s="229"/>
      <c r="BF4516" s="229"/>
      <c r="BG4516" s="229"/>
      <c r="BH4516" s="229"/>
      <c r="BI4516" s="229"/>
    </row>
    <row r="4517" spans="3:61">
      <c r="C4517" s="229"/>
      <c r="D4517" s="230"/>
      <c r="E4517" s="229"/>
      <c r="F4517" s="229"/>
      <c r="G4517" s="229"/>
      <c r="H4517" s="229"/>
      <c r="I4517" s="231"/>
      <c r="J4517" s="229"/>
      <c r="K4517" s="232"/>
      <c r="L4517" s="229"/>
      <c r="M4517" s="229"/>
      <c r="N4517" s="229"/>
      <c r="O4517" s="229"/>
      <c r="P4517" s="229"/>
      <c r="Q4517" s="232"/>
      <c r="R4517" s="232"/>
      <c r="S4517" s="229"/>
      <c r="T4517" s="229"/>
      <c r="U4517" s="229"/>
      <c r="V4517" s="229"/>
      <c r="W4517" s="229"/>
      <c r="X4517" s="229"/>
      <c r="Y4517" s="229"/>
      <c r="Z4517" s="229"/>
      <c r="AA4517" s="229"/>
      <c r="AB4517" s="229"/>
      <c r="AC4517" s="229"/>
      <c r="AD4517" s="229"/>
      <c r="AE4517" s="229"/>
      <c r="AF4517" s="229"/>
      <c r="AG4517" s="229"/>
      <c r="AH4517" s="229"/>
      <c r="AI4517" s="229"/>
      <c r="AJ4517" s="229"/>
      <c r="AK4517" s="229"/>
      <c r="AL4517" s="229"/>
      <c r="AM4517" s="229"/>
      <c r="AN4517" s="229"/>
      <c r="AO4517" s="229"/>
      <c r="AP4517" s="229"/>
      <c r="AQ4517" s="229"/>
      <c r="AR4517" s="229"/>
      <c r="AS4517" s="229"/>
      <c r="AT4517" s="229"/>
      <c r="AU4517" s="229"/>
      <c r="AV4517" s="229"/>
      <c r="AW4517" s="229"/>
      <c r="AX4517" s="229"/>
      <c r="AY4517" s="229"/>
      <c r="AZ4517" s="229"/>
      <c r="BA4517" s="229"/>
      <c r="BB4517" s="229"/>
      <c r="BC4517" s="229"/>
      <c r="BD4517" s="229"/>
      <c r="BE4517" s="229"/>
      <c r="BF4517" s="229"/>
      <c r="BG4517" s="229"/>
      <c r="BH4517" s="229"/>
      <c r="BI4517" s="229"/>
    </row>
    <row r="4518" spans="3:61">
      <c r="C4518" s="229"/>
      <c r="D4518" s="230"/>
      <c r="E4518" s="229"/>
      <c r="F4518" s="229"/>
      <c r="G4518" s="229"/>
      <c r="H4518" s="229"/>
      <c r="I4518" s="231"/>
      <c r="J4518" s="229"/>
      <c r="K4518" s="232"/>
      <c r="L4518" s="229"/>
      <c r="M4518" s="229"/>
      <c r="N4518" s="229"/>
      <c r="O4518" s="229"/>
      <c r="P4518" s="229"/>
      <c r="Q4518" s="232"/>
      <c r="R4518" s="232"/>
      <c r="S4518" s="229"/>
      <c r="T4518" s="229"/>
      <c r="U4518" s="229"/>
      <c r="V4518" s="229"/>
      <c r="W4518" s="229"/>
      <c r="X4518" s="229"/>
      <c r="Y4518" s="229"/>
      <c r="Z4518" s="229"/>
      <c r="AA4518" s="229"/>
      <c r="AB4518" s="229"/>
      <c r="AC4518" s="229"/>
      <c r="AD4518" s="229"/>
      <c r="AE4518" s="229"/>
      <c r="AF4518" s="229"/>
      <c r="AG4518" s="229"/>
      <c r="AH4518" s="229"/>
      <c r="AI4518" s="229"/>
      <c r="AJ4518" s="229"/>
      <c r="AK4518" s="229"/>
      <c r="AL4518" s="229"/>
      <c r="AM4518" s="229"/>
      <c r="AN4518" s="229"/>
      <c r="AO4518" s="229"/>
      <c r="AP4518" s="229"/>
      <c r="AQ4518" s="229"/>
      <c r="AR4518" s="229"/>
      <c r="AS4518" s="229"/>
      <c r="AT4518" s="229"/>
      <c r="AU4518" s="229"/>
      <c r="AV4518" s="229"/>
      <c r="AW4518" s="229"/>
      <c r="AX4518" s="229"/>
      <c r="AY4518" s="229"/>
      <c r="AZ4518" s="229"/>
      <c r="BA4518" s="229"/>
      <c r="BB4518" s="229"/>
      <c r="BC4518" s="229"/>
      <c r="BD4518" s="229"/>
      <c r="BE4518" s="229"/>
      <c r="BF4518" s="229"/>
      <c r="BG4518" s="229"/>
      <c r="BH4518" s="229"/>
      <c r="BI4518" s="229"/>
    </row>
    <row r="4519" spans="3:61">
      <c r="C4519" s="229"/>
      <c r="D4519" s="230"/>
      <c r="E4519" s="229"/>
      <c r="F4519" s="229"/>
      <c r="G4519" s="229"/>
      <c r="H4519" s="229"/>
      <c r="I4519" s="231"/>
      <c r="J4519" s="229"/>
      <c r="K4519" s="232"/>
      <c r="L4519" s="229"/>
      <c r="M4519" s="229"/>
      <c r="N4519" s="229"/>
      <c r="O4519" s="229"/>
      <c r="P4519" s="229"/>
      <c r="Q4519" s="232"/>
      <c r="R4519" s="232"/>
      <c r="S4519" s="229"/>
      <c r="T4519" s="229"/>
      <c r="U4519" s="229"/>
      <c r="V4519" s="229"/>
      <c r="W4519" s="229"/>
      <c r="X4519" s="229"/>
      <c r="Y4519" s="229"/>
      <c r="Z4519" s="229"/>
      <c r="AA4519" s="229"/>
      <c r="AB4519" s="229"/>
      <c r="AC4519" s="229"/>
      <c r="AD4519" s="229"/>
      <c r="AE4519" s="229"/>
      <c r="AF4519" s="229"/>
      <c r="AG4519" s="229"/>
      <c r="AH4519" s="229"/>
      <c r="AI4519" s="229"/>
      <c r="AJ4519" s="229"/>
      <c r="AK4519" s="229"/>
      <c r="AL4519" s="229"/>
      <c r="AM4519" s="229"/>
      <c r="AN4519" s="229"/>
      <c r="AO4519" s="229"/>
      <c r="AP4519" s="229"/>
      <c r="AQ4519" s="229"/>
      <c r="AR4519" s="229"/>
      <c r="AS4519" s="229"/>
      <c r="AT4519" s="229"/>
      <c r="AU4519" s="229"/>
      <c r="AV4519" s="229"/>
      <c r="AW4519" s="229"/>
      <c r="AX4519" s="229"/>
      <c r="AY4519" s="229"/>
      <c r="AZ4519" s="229"/>
      <c r="BA4519" s="229"/>
      <c r="BB4519" s="229"/>
      <c r="BC4519" s="229"/>
      <c r="BD4519" s="229"/>
      <c r="BE4519" s="229"/>
      <c r="BF4519" s="229"/>
      <c r="BG4519" s="229"/>
      <c r="BH4519" s="229"/>
      <c r="BI4519" s="229"/>
    </row>
    <row r="4520" spans="3:61">
      <c r="C4520" s="229"/>
      <c r="D4520" s="230"/>
      <c r="E4520" s="229"/>
      <c r="F4520" s="229"/>
      <c r="G4520" s="229"/>
      <c r="H4520" s="229"/>
      <c r="I4520" s="231"/>
      <c r="J4520" s="229"/>
      <c r="K4520" s="232"/>
      <c r="L4520" s="229"/>
      <c r="M4520" s="229"/>
      <c r="N4520" s="229"/>
      <c r="O4520" s="229"/>
      <c r="P4520" s="229"/>
      <c r="Q4520" s="232"/>
      <c r="R4520" s="232"/>
      <c r="S4520" s="229"/>
      <c r="T4520" s="229"/>
      <c r="U4520" s="229"/>
      <c r="V4520" s="229"/>
      <c r="W4520" s="229"/>
      <c r="X4520" s="229"/>
      <c r="Y4520" s="229"/>
      <c r="Z4520" s="229"/>
      <c r="AA4520" s="229"/>
      <c r="AB4520" s="229"/>
      <c r="AC4520" s="229"/>
      <c r="AD4520" s="229"/>
      <c r="AE4520" s="229"/>
      <c r="AF4520" s="229"/>
      <c r="AG4520" s="229"/>
      <c r="AH4520" s="229"/>
      <c r="AI4520" s="229"/>
      <c r="AJ4520" s="229"/>
      <c r="AK4520" s="229"/>
      <c r="AL4520" s="229"/>
      <c r="AM4520" s="229"/>
      <c r="AN4520" s="229"/>
      <c r="AO4520" s="229"/>
      <c r="AP4520" s="229"/>
      <c r="AQ4520" s="229"/>
      <c r="AR4520" s="229"/>
      <c r="AS4520" s="229"/>
      <c r="AT4520" s="229"/>
      <c r="AU4520" s="229"/>
      <c r="AV4520" s="229"/>
      <c r="AW4520" s="229"/>
      <c r="AX4520" s="229"/>
      <c r="AY4520" s="229"/>
      <c r="AZ4520" s="229"/>
      <c r="BA4520" s="229"/>
      <c r="BB4520" s="229"/>
      <c r="BC4520" s="229"/>
      <c r="BD4520" s="229"/>
      <c r="BE4520" s="229"/>
      <c r="BF4520" s="229"/>
      <c r="BG4520" s="229"/>
      <c r="BH4520" s="229"/>
      <c r="BI4520" s="229"/>
    </row>
    <row r="4521" spans="3:61">
      <c r="C4521" s="229"/>
      <c r="D4521" s="230"/>
      <c r="E4521" s="229"/>
      <c r="F4521" s="229"/>
      <c r="G4521" s="229"/>
      <c r="H4521" s="229"/>
      <c r="I4521" s="231"/>
      <c r="J4521" s="229"/>
      <c r="K4521" s="232"/>
      <c r="L4521" s="229"/>
      <c r="M4521" s="229"/>
      <c r="N4521" s="229"/>
      <c r="O4521" s="229"/>
      <c r="P4521" s="229"/>
      <c r="Q4521" s="232"/>
      <c r="R4521" s="232"/>
      <c r="S4521" s="229"/>
      <c r="T4521" s="229"/>
      <c r="U4521" s="229"/>
      <c r="V4521" s="229"/>
      <c r="W4521" s="229"/>
      <c r="X4521" s="229"/>
      <c r="Y4521" s="229"/>
      <c r="Z4521" s="229"/>
      <c r="AA4521" s="229"/>
      <c r="AB4521" s="229"/>
      <c r="AC4521" s="229"/>
      <c r="AD4521" s="229"/>
      <c r="AE4521" s="229"/>
      <c r="AF4521" s="229"/>
      <c r="AG4521" s="229"/>
      <c r="AH4521" s="229"/>
      <c r="AI4521" s="229"/>
      <c r="AJ4521" s="229"/>
      <c r="AK4521" s="229"/>
      <c r="AL4521" s="229"/>
      <c r="AM4521" s="229"/>
      <c r="AN4521" s="229"/>
      <c r="AO4521" s="229"/>
      <c r="AP4521" s="229"/>
      <c r="AQ4521" s="229"/>
      <c r="AR4521" s="229"/>
      <c r="AS4521" s="229"/>
      <c r="AT4521" s="229"/>
      <c r="AU4521" s="229"/>
      <c r="AV4521" s="229"/>
      <c r="AW4521" s="229"/>
      <c r="AX4521" s="229"/>
      <c r="AY4521" s="229"/>
      <c r="AZ4521" s="229"/>
      <c r="BA4521" s="229"/>
      <c r="BB4521" s="229"/>
      <c r="BC4521" s="229"/>
      <c r="BD4521" s="229"/>
      <c r="BE4521" s="229"/>
      <c r="BF4521" s="229"/>
      <c r="BG4521" s="229"/>
      <c r="BH4521" s="229"/>
      <c r="BI4521" s="229"/>
    </row>
    <row r="4522" spans="3:61">
      <c r="C4522" s="229"/>
      <c r="D4522" s="230"/>
      <c r="E4522" s="229"/>
      <c r="F4522" s="229"/>
      <c r="G4522" s="229"/>
      <c r="H4522" s="229"/>
      <c r="I4522" s="231"/>
      <c r="J4522" s="229"/>
      <c r="K4522" s="232"/>
      <c r="L4522" s="229"/>
      <c r="M4522" s="229"/>
      <c r="N4522" s="229"/>
      <c r="O4522" s="229"/>
      <c r="P4522" s="229"/>
      <c r="Q4522" s="232"/>
      <c r="R4522" s="232"/>
      <c r="S4522" s="229"/>
      <c r="T4522" s="229"/>
      <c r="U4522" s="229"/>
      <c r="V4522" s="229"/>
      <c r="W4522" s="229"/>
      <c r="X4522" s="229"/>
      <c r="Y4522" s="229"/>
      <c r="Z4522" s="229"/>
      <c r="AA4522" s="229"/>
      <c r="AB4522" s="229"/>
      <c r="AC4522" s="229"/>
      <c r="AD4522" s="229"/>
      <c r="AE4522" s="229"/>
      <c r="AF4522" s="229"/>
      <c r="AG4522" s="229"/>
      <c r="AH4522" s="229"/>
      <c r="AI4522" s="229"/>
      <c r="AJ4522" s="229"/>
      <c r="AK4522" s="229"/>
      <c r="AL4522" s="229"/>
      <c r="AM4522" s="229"/>
      <c r="AN4522" s="229"/>
      <c r="AO4522" s="229"/>
      <c r="AP4522" s="229"/>
      <c r="AQ4522" s="229"/>
      <c r="AR4522" s="229"/>
      <c r="AS4522" s="229"/>
      <c r="AT4522" s="229"/>
      <c r="AU4522" s="229"/>
      <c r="AV4522" s="229"/>
      <c r="AW4522" s="229"/>
      <c r="AX4522" s="229"/>
      <c r="AY4522" s="229"/>
      <c r="AZ4522" s="229"/>
      <c r="BA4522" s="229"/>
      <c r="BB4522" s="229"/>
      <c r="BC4522" s="229"/>
      <c r="BD4522" s="229"/>
      <c r="BE4522" s="229"/>
      <c r="BF4522" s="229"/>
      <c r="BG4522" s="229"/>
      <c r="BH4522" s="229"/>
      <c r="BI4522" s="229"/>
    </row>
    <row r="4523" spans="3:61">
      <c r="C4523" s="229"/>
      <c r="D4523" s="230"/>
      <c r="E4523" s="229"/>
      <c r="F4523" s="229"/>
      <c r="G4523" s="229"/>
      <c r="H4523" s="229"/>
      <c r="I4523" s="231"/>
      <c r="J4523" s="229"/>
      <c r="K4523" s="232"/>
      <c r="L4523" s="229"/>
      <c r="M4523" s="229"/>
      <c r="N4523" s="229"/>
      <c r="O4523" s="229"/>
      <c r="P4523" s="229"/>
      <c r="Q4523" s="232"/>
      <c r="R4523" s="232"/>
      <c r="S4523" s="229"/>
      <c r="T4523" s="229"/>
      <c r="U4523" s="229"/>
      <c r="V4523" s="229"/>
      <c r="W4523" s="229"/>
      <c r="X4523" s="229"/>
      <c r="Y4523" s="229"/>
      <c r="Z4523" s="229"/>
      <c r="AA4523" s="229"/>
      <c r="AB4523" s="229"/>
      <c r="AC4523" s="229"/>
      <c r="AD4523" s="229"/>
      <c r="AE4523" s="229"/>
      <c r="AF4523" s="229"/>
      <c r="AG4523" s="229"/>
      <c r="AH4523" s="229"/>
      <c r="AI4523" s="229"/>
      <c r="AJ4523" s="229"/>
      <c r="AK4523" s="229"/>
      <c r="AL4523" s="229"/>
      <c r="AM4523" s="229"/>
      <c r="AN4523" s="229"/>
      <c r="AO4523" s="229"/>
      <c r="AP4523" s="229"/>
      <c r="AQ4523" s="229"/>
      <c r="AR4523" s="229"/>
      <c r="AS4523" s="229"/>
      <c r="AT4523" s="229"/>
      <c r="AU4523" s="229"/>
      <c r="AV4523" s="229"/>
      <c r="AW4523" s="229"/>
      <c r="AX4523" s="229"/>
      <c r="AY4523" s="229"/>
      <c r="AZ4523" s="229"/>
      <c r="BA4523" s="229"/>
      <c r="BB4523" s="229"/>
      <c r="BC4523" s="229"/>
      <c r="BD4523" s="229"/>
      <c r="BE4523" s="229"/>
      <c r="BF4523" s="229"/>
      <c r="BG4523" s="229"/>
      <c r="BH4523" s="229"/>
      <c r="BI4523" s="229"/>
    </row>
    <row r="4524" spans="3:61">
      <c r="C4524" s="229"/>
      <c r="D4524" s="230"/>
      <c r="E4524" s="229"/>
      <c r="F4524" s="229"/>
      <c r="G4524" s="229"/>
      <c r="H4524" s="229"/>
      <c r="I4524" s="231"/>
      <c r="J4524" s="229"/>
      <c r="K4524" s="232"/>
      <c r="L4524" s="229"/>
      <c r="M4524" s="229"/>
      <c r="N4524" s="229"/>
      <c r="O4524" s="229"/>
      <c r="P4524" s="229"/>
      <c r="Q4524" s="232"/>
      <c r="R4524" s="232"/>
      <c r="S4524" s="229"/>
      <c r="T4524" s="229"/>
      <c r="U4524" s="229"/>
      <c r="V4524" s="229"/>
      <c r="W4524" s="229"/>
      <c r="X4524" s="229"/>
      <c r="Y4524" s="229"/>
      <c r="Z4524" s="229"/>
      <c r="AA4524" s="229"/>
      <c r="AB4524" s="229"/>
      <c r="AC4524" s="229"/>
      <c r="AD4524" s="229"/>
      <c r="AE4524" s="229"/>
      <c r="AF4524" s="229"/>
      <c r="AG4524" s="229"/>
      <c r="AH4524" s="229"/>
      <c r="AI4524" s="229"/>
      <c r="AJ4524" s="229"/>
      <c r="AK4524" s="229"/>
      <c r="AL4524" s="229"/>
      <c r="AM4524" s="229"/>
      <c r="AN4524" s="229"/>
      <c r="AO4524" s="229"/>
      <c r="AP4524" s="229"/>
      <c r="AQ4524" s="229"/>
      <c r="AR4524" s="229"/>
      <c r="AS4524" s="229"/>
      <c r="AT4524" s="229"/>
      <c r="AU4524" s="229"/>
      <c r="AV4524" s="229"/>
      <c r="AW4524" s="229"/>
      <c r="AX4524" s="229"/>
      <c r="AY4524" s="229"/>
      <c r="AZ4524" s="229"/>
      <c r="BA4524" s="229"/>
      <c r="BB4524" s="229"/>
      <c r="BC4524" s="229"/>
      <c r="BD4524" s="229"/>
      <c r="BE4524" s="229"/>
      <c r="BF4524" s="229"/>
      <c r="BG4524" s="229"/>
      <c r="BH4524" s="229"/>
      <c r="BI4524" s="229"/>
    </row>
    <row r="4525" spans="3:61">
      <c r="C4525" s="229"/>
      <c r="D4525" s="230"/>
      <c r="E4525" s="229"/>
      <c r="F4525" s="229"/>
      <c r="G4525" s="229"/>
      <c r="H4525" s="229"/>
      <c r="I4525" s="231"/>
      <c r="J4525" s="229"/>
      <c r="K4525" s="232"/>
      <c r="L4525" s="229"/>
      <c r="M4525" s="229"/>
      <c r="N4525" s="229"/>
      <c r="O4525" s="229"/>
      <c r="P4525" s="229"/>
      <c r="Q4525" s="232"/>
      <c r="R4525" s="232"/>
      <c r="S4525" s="229"/>
      <c r="T4525" s="229"/>
      <c r="U4525" s="229"/>
      <c r="V4525" s="229"/>
      <c r="W4525" s="229"/>
      <c r="X4525" s="229"/>
      <c r="Y4525" s="229"/>
      <c r="Z4525" s="229"/>
      <c r="AA4525" s="229"/>
      <c r="AB4525" s="229"/>
      <c r="AC4525" s="229"/>
      <c r="AD4525" s="229"/>
      <c r="AE4525" s="229"/>
      <c r="AF4525" s="229"/>
      <c r="AG4525" s="229"/>
      <c r="AH4525" s="229"/>
      <c r="AI4525" s="229"/>
      <c r="AJ4525" s="229"/>
      <c r="AK4525" s="229"/>
      <c r="AL4525" s="229"/>
      <c r="AM4525" s="229"/>
      <c r="AN4525" s="229"/>
      <c r="AO4525" s="229"/>
      <c r="AP4525" s="229"/>
      <c r="AQ4525" s="229"/>
      <c r="AR4525" s="229"/>
      <c r="AS4525" s="229"/>
      <c r="AT4525" s="229"/>
      <c r="AU4525" s="229"/>
      <c r="AV4525" s="229"/>
      <c r="AW4525" s="229"/>
      <c r="AX4525" s="229"/>
      <c r="AY4525" s="229"/>
      <c r="AZ4525" s="229"/>
      <c r="BA4525" s="229"/>
      <c r="BB4525" s="229"/>
      <c r="BC4525" s="229"/>
      <c r="BD4525" s="229"/>
      <c r="BE4525" s="229"/>
      <c r="BF4525" s="229"/>
      <c r="BG4525" s="229"/>
      <c r="BH4525" s="229"/>
      <c r="BI4525" s="229"/>
    </row>
    <row r="4526" spans="3:61">
      <c r="C4526" s="229"/>
      <c r="D4526" s="230"/>
      <c r="E4526" s="229"/>
      <c r="F4526" s="229"/>
      <c r="G4526" s="229"/>
      <c r="H4526" s="229"/>
      <c r="I4526" s="231"/>
      <c r="J4526" s="229"/>
      <c r="K4526" s="232"/>
      <c r="L4526" s="229"/>
      <c r="M4526" s="229"/>
      <c r="N4526" s="229"/>
      <c r="O4526" s="229"/>
      <c r="P4526" s="229"/>
      <c r="Q4526" s="232"/>
      <c r="R4526" s="232"/>
      <c r="S4526" s="229"/>
      <c r="T4526" s="229"/>
      <c r="U4526" s="229"/>
      <c r="V4526" s="229"/>
      <c r="W4526" s="229"/>
      <c r="X4526" s="229"/>
      <c r="Y4526" s="229"/>
      <c r="Z4526" s="229"/>
      <c r="AA4526" s="229"/>
      <c r="AB4526" s="229"/>
      <c r="AC4526" s="229"/>
      <c r="AD4526" s="229"/>
      <c r="AE4526" s="229"/>
      <c r="AF4526" s="229"/>
      <c r="AG4526" s="229"/>
      <c r="AH4526" s="229"/>
      <c r="AI4526" s="229"/>
      <c r="AJ4526" s="229"/>
      <c r="AK4526" s="229"/>
      <c r="AL4526" s="229"/>
      <c r="AM4526" s="229"/>
      <c r="AN4526" s="229"/>
      <c r="AO4526" s="229"/>
      <c r="AP4526" s="229"/>
      <c r="AQ4526" s="229"/>
      <c r="AR4526" s="229"/>
      <c r="AS4526" s="229"/>
      <c r="AT4526" s="229"/>
      <c r="AU4526" s="229"/>
      <c r="AV4526" s="229"/>
      <c r="AW4526" s="229"/>
      <c r="AX4526" s="229"/>
      <c r="AY4526" s="229"/>
      <c r="AZ4526" s="229"/>
      <c r="BA4526" s="229"/>
      <c r="BB4526" s="229"/>
      <c r="BC4526" s="229"/>
      <c r="BD4526" s="229"/>
      <c r="BE4526" s="229"/>
      <c r="BF4526" s="229"/>
      <c r="BG4526" s="229"/>
      <c r="BH4526" s="229"/>
      <c r="BI4526" s="229"/>
    </row>
    <row r="4527" spans="3:61">
      <c r="C4527" s="229"/>
      <c r="D4527" s="230"/>
      <c r="E4527" s="229"/>
      <c r="F4527" s="229"/>
      <c r="G4527" s="229"/>
      <c r="H4527" s="229"/>
      <c r="I4527" s="231"/>
      <c r="J4527" s="229"/>
      <c r="K4527" s="232"/>
      <c r="L4527" s="229"/>
      <c r="M4527" s="229"/>
      <c r="N4527" s="229"/>
      <c r="O4527" s="229"/>
      <c r="P4527" s="229"/>
      <c r="Q4527" s="232"/>
      <c r="R4527" s="232"/>
      <c r="S4527" s="229"/>
      <c r="T4527" s="229"/>
      <c r="U4527" s="229"/>
      <c r="V4527" s="229"/>
      <c r="W4527" s="229"/>
      <c r="X4527" s="229"/>
      <c r="Y4527" s="229"/>
      <c r="Z4527" s="229"/>
      <c r="AA4527" s="229"/>
      <c r="AB4527" s="229"/>
      <c r="AC4527" s="229"/>
      <c r="AD4527" s="229"/>
      <c r="AE4527" s="229"/>
      <c r="AF4527" s="229"/>
      <c r="AG4527" s="229"/>
      <c r="AH4527" s="229"/>
      <c r="AI4527" s="229"/>
      <c r="AJ4527" s="229"/>
      <c r="AK4527" s="229"/>
      <c r="AL4527" s="229"/>
      <c r="AM4527" s="229"/>
      <c r="AN4527" s="229"/>
      <c r="AO4527" s="229"/>
      <c r="AP4527" s="229"/>
      <c r="AQ4527" s="229"/>
      <c r="AR4527" s="229"/>
      <c r="AS4527" s="229"/>
      <c r="AT4527" s="229"/>
      <c r="AU4527" s="229"/>
      <c r="AV4527" s="229"/>
      <c r="AW4527" s="229"/>
      <c r="AX4527" s="229"/>
      <c r="AY4527" s="229"/>
      <c r="AZ4527" s="229"/>
      <c r="BA4527" s="229"/>
      <c r="BB4527" s="229"/>
      <c r="BC4527" s="229"/>
      <c r="BD4527" s="229"/>
      <c r="BE4527" s="229"/>
      <c r="BF4527" s="229"/>
      <c r="BG4527" s="229"/>
      <c r="BH4527" s="229"/>
      <c r="BI4527" s="229"/>
    </row>
    <row r="4528" spans="3:61">
      <c r="C4528" s="229"/>
      <c r="D4528" s="230"/>
      <c r="E4528" s="229"/>
      <c r="F4528" s="229"/>
      <c r="G4528" s="229"/>
      <c r="H4528" s="229"/>
      <c r="I4528" s="231"/>
      <c r="J4528" s="229"/>
      <c r="K4528" s="232"/>
      <c r="L4528" s="229"/>
      <c r="M4528" s="229"/>
      <c r="N4528" s="229"/>
      <c r="O4528" s="229"/>
      <c r="P4528" s="229"/>
      <c r="Q4528" s="232"/>
      <c r="R4528" s="232"/>
      <c r="S4528" s="229"/>
      <c r="T4528" s="229"/>
      <c r="U4528" s="229"/>
      <c r="V4528" s="229"/>
      <c r="W4528" s="229"/>
      <c r="X4528" s="229"/>
      <c r="Y4528" s="229"/>
      <c r="Z4528" s="229"/>
      <c r="AA4528" s="229"/>
      <c r="AB4528" s="229"/>
      <c r="AC4528" s="229"/>
      <c r="AD4528" s="229"/>
      <c r="AE4528" s="229"/>
      <c r="AF4528" s="229"/>
      <c r="AG4528" s="229"/>
      <c r="AH4528" s="229"/>
      <c r="AI4528" s="229"/>
      <c r="AJ4528" s="229"/>
      <c r="AK4528" s="229"/>
      <c r="AL4528" s="229"/>
      <c r="AM4528" s="229"/>
      <c r="AN4528" s="229"/>
      <c r="AO4528" s="229"/>
      <c r="AP4528" s="229"/>
      <c r="AQ4528" s="229"/>
      <c r="AR4528" s="229"/>
      <c r="AS4528" s="229"/>
      <c r="AT4528" s="229"/>
      <c r="AU4528" s="229"/>
      <c r="AV4528" s="229"/>
      <c r="AW4528" s="229"/>
      <c r="AX4528" s="229"/>
      <c r="AY4528" s="229"/>
      <c r="AZ4528" s="229"/>
      <c r="BA4528" s="229"/>
      <c r="BB4528" s="229"/>
      <c r="BC4528" s="229"/>
      <c r="BD4528" s="229"/>
      <c r="BE4528" s="229"/>
      <c r="BF4528" s="229"/>
      <c r="BG4528" s="229"/>
      <c r="BH4528" s="229"/>
      <c r="BI4528" s="229"/>
    </row>
    <row r="4529" spans="3:61">
      <c r="C4529" s="229"/>
      <c r="D4529" s="230"/>
      <c r="E4529" s="229"/>
      <c r="F4529" s="229"/>
      <c r="G4529" s="229"/>
      <c r="H4529" s="229"/>
      <c r="I4529" s="231"/>
      <c r="J4529" s="229"/>
      <c r="K4529" s="232"/>
      <c r="L4529" s="229"/>
      <c r="M4529" s="229"/>
      <c r="N4529" s="229"/>
      <c r="O4529" s="229"/>
      <c r="P4529" s="229"/>
      <c r="Q4529" s="232"/>
      <c r="R4529" s="232"/>
      <c r="S4529" s="229"/>
      <c r="T4529" s="229"/>
      <c r="U4529" s="229"/>
      <c r="V4529" s="229"/>
      <c r="W4529" s="229"/>
      <c r="X4529" s="229"/>
      <c r="Y4529" s="229"/>
      <c r="Z4529" s="229"/>
      <c r="AA4529" s="229"/>
      <c r="AB4529" s="229"/>
      <c r="AC4529" s="229"/>
      <c r="AD4529" s="229"/>
      <c r="AE4529" s="229"/>
      <c r="AF4529" s="229"/>
      <c r="AG4529" s="229"/>
      <c r="AH4529" s="229"/>
      <c r="AI4529" s="229"/>
      <c r="AJ4529" s="229"/>
      <c r="AK4529" s="229"/>
      <c r="AL4529" s="229"/>
      <c r="AM4529" s="229"/>
      <c r="AN4529" s="229"/>
      <c r="AO4529" s="229"/>
      <c r="AP4529" s="229"/>
      <c r="AQ4529" s="229"/>
      <c r="AR4529" s="229"/>
      <c r="AS4529" s="229"/>
      <c r="AT4529" s="229"/>
      <c r="AU4529" s="229"/>
      <c r="AV4529" s="229"/>
      <c r="AW4529" s="229"/>
      <c r="AX4529" s="229"/>
      <c r="AY4529" s="229"/>
      <c r="AZ4529" s="229"/>
      <c r="BA4529" s="229"/>
      <c r="BB4529" s="229"/>
      <c r="BC4529" s="229"/>
      <c r="BD4529" s="229"/>
      <c r="BE4529" s="229"/>
      <c r="BF4529" s="229"/>
      <c r="BG4529" s="229"/>
      <c r="BH4529" s="229"/>
      <c r="BI4529" s="229"/>
    </row>
    <row r="4530" spans="3:61">
      <c r="C4530" s="229"/>
      <c r="D4530" s="230"/>
      <c r="E4530" s="229"/>
      <c r="F4530" s="229"/>
      <c r="G4530" s="229"/>
      <c r="H4530" s="229"/>
      <c r="I4530" s="231"/>
      <c r="J4530" s="229"/>
      <c r="K4530" s="232"/>
      <c r="L4530" s="229"/>
      <c r="M4530" s="229"/>
      <c r="N4530" s="229"/>
      <c r="O4530" s="229"/>
      <c r="P4530" s="229"/>
      <c r="Q4530" s="232"/>
      <c r="R4530" s="232"/>
      <c r="S4530" s="229"/>
      <c r="T4530" s="229"/>
      <c r="U4530" s="229"/>
      <c r="V4530" s="229"/>
      <c r="W4530" s="229"/>
      <c r="X4530" s="229"/>
      <c r="Y4530" s="229"/>
      <c r="Z4530" s="229"/>
      <c r="AA4530" s="229"/>
      <c r="AB4530" s="229"/>
      <c r="AC4530" s="229"/>
      <c r="AD4530" s="229"/>
      <c r="AE4530" s="229"/>
      <c r="AF4530" s="229"/>
      <c r="AG4530" s="229"/>
      <c r="AH4530" s="229"/>
      <c r="AI4530" s="229"/>
      <c r="AJ4530" s="229"/>
      <c r="AK4530" s="229"/>
      <c r="AL4530" s="229"/>
      <c r="AM4530" s="229"/>
      <c r="AN4530" s="229"/>
      <c r="AO4530" s="229"/>
      <c r="AP4530" s="229"/>
      <c r="AQ4530" s="229"/>
      <c r="AR4530" s="229"/>
      <c r="AS4530" s="229"/>
      <c r="AT4530" s="229"/>
      <c r="AU4530" s="229"/>
      <c r="AV4530" s="229"/>
      <c r="AW4530" s="229"/>
      <c r="AX4530" s="229"/>
      <c r="AY4530" s="229"/>
      <c r="AZ4530" s="229"/>
      <c r="BA4530" s="229"/>
      <c r="BB4530" s="229"/>
      <c r="BC4530" s="229"/>
      <c r="BD4530" s="229"/>
      <c r="BE4530" s="229"/>
      <c r="BF4530" s="229"/>
      <c r="BG4530" s="229"/>
      <c r="BH4530" s="229"/>
      <c r="BI4530" s="229"/>
    </row>
    <row r="4531" spans="3:61">
      <c r="C4531" s="229"/>
      <c r="D4531" s="230"/>
      <c r="E4531" s="229"/>
      <c r="F4531" s="229"/>
      <c r="G4531" s="229"/>
      <c r="H4531" s="229"/>
      <c r="I4531" s="231"/>
      <c r="J4531" s="229"/>
      <c r="K4531" s="232"/>
      <c r="L4531" s="229"/>
      <c r="M4531" s="229"/>
      <c r="N4531" s="229"/>
      <c r="O4531" s="229"/>
      <c r="P4531" s="229"/>
      <c r="Q4531" s="232"/>
      <c r="R4531" s="232"/>
      <c r="S4531" s="229"/>
      <c r="T4531" s="229"/>
      <c r="U4531" s="229"/>
      <c r="V4531" s="229"/>
      <c r="W4531" s="229"/>
      <c r="X4531" s="229"/>
      <c r="Y4531" s="229"/>
      <c r="Z4531" s="229"/>
      <c r="AA4531" s="229"/>
      <c r="AB4531" s="229"/>
      <c r="AC4531" s="229"/>
      <c r="AD4531" s="229"/>
      <c r="AE4531" s="229"/>
      <c r="AF4531" s="229"/>
      <c r="AG4531" s="229"/>
      <c r="AH4531" s="229"/>
      <c r="AI4531" s="229"/>
      <c r="AJ4531" s="229"/>
      <c r="AK4531" s="229"/>
      <c r="AL4531" s="229"/>
      <c r="AM4531" s="229"/>
      <c r="AN4531" s="229"/>
      <c r="AO4531" s="229"/>
      <c r="AP4531" s="229"/>
      <c r="AQ4531" s="229"/>
      <c r="AR4531" s="229"/>
      <c r="AS4531" s="229"/>
      <c r="AT4531" s="229"/>
      <c r="AU4531" s="229"/>
      <c r="AV4531" s="229"/>
      <c r="AW4531" s="229"/>
      <c r="AX4531" s="229"/>
      <c r="AY4531" s="229"/>
      <c r="AZ4531" s="229"/>
      <c r="BA4531" s="229"/>
      <c r="BB4531" s="229"/>
      <c r="BC4531" s="229"/>
      <c r="BD4531" s="229"/>
      <c r="BE4531" s="229"/>
      <c r="BF4531" s="229"/>
      <c r="BG4531" s="229"/>
      <c r="BH4531" s="229"/>
      <c r="BI4531" s="229"/>
    </row>
    <row r="4532" spans="3:61">
      <c r="C4532" s="229"/>
      <c r="D4532" s="230"/>
      <c r="E4532" s="229"/>
      <c r="F4532" s="229"/>
      <c r="G4532" s="229"/>
      <c r="H4532" s="229"/>
      <c r="I4532" s="231"/>
      <c r="J4532" s="229"/>
      <c r="K4532" s="232"/>
      <c r="L4532" s="229"/>
      <c r="M4532" s="229"/>
      <c r="N4532" s="229"/>
      <c r="O4532" s="229"/>
      <c r="P4532" s="229"/>
      <c r="Q4532" s="232"/>
      <c r="R4532" s="232"/>
      <c r="S4532" s="229"/>
      <c r="T4532" s="229"/>
      <c r="U4532" s="229"/>
      <c r="V4532" s="229"/>
      <c r="W4532" s="229"/>
      <c r="X4532" s="229"/>
      <c r="Y4532" s="229"/>
      <c r="Z4532" s="229"/>
      <c r="AA4532" s="229"/>
      <c r="AB4532" s="229"/>
      <c r="AC4532" s="229"/>
      <c r="AD4532" s="229"/>
      <c r="AE4532" s="229"/>
      <c r="AF4532" s="229"/>
      <c r="AG4532" s="229"/>
      <c r="AH4532" s="229"/>
      <c r="AI4532" s="229"/>
      <c r="AJ4532" s="229"/>
      <c r="AK4532" s="229"/>
      <c r="AL4532" s="229"/>
      <c r="AM4532" s="229"/>
      <c r="AN4532" s="229"/>
      <c r="AO4532" s="229"/>
      <c r="AP4532" s="229"/>
      <c r="AQ4532" s="229"/>
      <c r="AR4532" s="229"/>
      <c r="AS4532" s="229"/>
      <c r="AT4532" s="229"/>
      <c r="AU4532" s="229"/>
      <c r="AV4532" s="229"/>
      <c r="AW4532" s="229"/>
      <c r="AX4532" s="229"/>
      <c r="AY4532" s="229"/>
      <c r="AZ4532" s="229"/>
      <c r="BA4532" s="229"/>
      <c r="BB4532" s="229"/>
      <c r="BC4532" s="229"/>
      <c r="BD4532" s="229"/>
      <c r="BE4532" s="229"/>
      <c r="BF4532" s="229"/>
      <c r="BG4532" s="229"/>
      <c r="BH4532" s="229"/>
      <c r="BI4532" s="229"/>
    </row>
    <row r="4533" spans="3:61">
      <c r="C4533" s="229"/>
      <c r="D4533" s="230"/>
      <c r="E4533" s="229"/>
      <c r="F4533" s="229"/>
      <c r="G4533" s="229"/>
      <c r="H4533" s="229"/>
      <c r="I4533" s="231"/>
      <c r="J4533" s="229"/>
      <c r="K4533" s="232"/>
      <c r="L4533" s="229"/>
      <c r="M4533" s="229"/>
      <c r="N4533" s="229"/>
      <c r="O4533" s="229"/>
      <c r="P4533" s="229"/>
      <c r="Q4533" s="232"/>
      <c r="R4533" s="232"/>
      <c r="S4533" s="229"/>
      <c r="T4533" s="229"/>
      <c r="U4533" s="229"/>
      <c r="V4533" s="229"/>
      <c r="W4533" s="229"/>
      <c r="X4533" s="229"/>
      <c r="Y4533" s="229"/>
      <c r="Z4533" s="229"/>
      <c r="AA4533" s="229"/>
      <c r="AB4533" s="229"/>
      <c r="AC4533" s="229"/>
      <c r="AD4533" s="229"/>
      <c r="AE4533" s="229"/>
      <c r="AF4533" s="229"/>
      <c r="AG4533" s="229"/>
      <c r="AH4533" s="229"/>
      <c r="AI4533" s="229"/>
      <c r="AJ4533" s="229"/>
      <c r="AK4533" s="229"/>
      <c r="AL4533" s="229"/>
      <c r="AM4533" s="229"/>
      <c r="AN4533" s="229"/>
      <c r="AO4533" s="229"/>
      <c r="AP4533" s="229"/>
      <c r="AQ4533" s="229"/>
      <c r="AR4533" s="229"/>
      <c r="AS4533" s="229"/>
      <c r="AT4533" s="229"/>
      <c r="AU4533" s="229"/>
      <c r="AV4533" s="229"/>
      <c r="AW4533" s="229"/>
      <c r="AX4533" s="229"/>
      <c r="AY4533" s="229"/>
      <c r="AZ4533" s="229"/>
      <c r="BA4533" s="229"/>
      <c r="BB4533" s="229"/>
      <c r="BC4533" s="229"/>
      <c r="BD4533" s="229"/>
      <c r="BE4533" s="229"/>
      <c r="BF4533" s="229"/>
      <c r="BG4533" s="229"/>
      <c r="BH4533" s="229"/>
      <c r="BI4533" s="229"/>
    </row>
    <row r="4534" spans="3:61">
      <c r="C4534" s="229"/>
      <c r="D4534" s="230"/>
      <c r="E4534" s="229"/>
      <c r="F4534" s="229"/>
      <c r="G4534" s="229"/>
      <c r="H4534" s="229"/>
      <c r="I4534" s="231"/>
      <c r="J4534" s="229"/>
      <c r="K4534" s="232"/>
      <c r="L4534" s="229"/>
      <c r="M4534" s="229"/>
      <c r="N4534" s="229"/>
      <c r="O4534" s="229"/>
      <c r="P4534" s="229"/>
      <c r="Q4534" s="232"/>
      <c r="R4534" s="232"/>
      <c r="S4534" s="229"/>
      <c r="T4534" s="229"/>
      <c r="U4534" s="229"/>
      <c r="V4534" s="229"/>
      <c r="W4534" s="229"/>
      <c r="X4534" s="229"/>
      <c r="Y4534" s="229"/>
      <c r="Z4534" s="229"/>
      <c r="AA4534" s="229"/>
      <c r="AB4534" s="229"/>
      <c r="AC4534" s="229"/>
      <c r="AD4534" s="229"/>
      <c r="AE4534" s="229"/>
      <c r="AF4534" s="229"/>
      <c r="AG4534" s="229"/>
      <c r="AH4534" s="229"/>
      <c r="AI4534" s="229"/>
      <c r="AJ4534" s="229"/>
      <c r="AK4534" s="229"/>
      <c r="AL4534" s="229"/>
      <c r="AM4534" s="229"/>
      <c r="AN4534" s="229"/>
      <c r="AO4534" s="229"/>
      <c r="AP4534" s="229"/>
      <c r="AQ4534" s="229"/>
      <c r="AR4534" s="229"/>
      <c r="AS4534" s="229"/>
      <c r="AT4534" s="229"/>
      <c r="AU4534" s="229"/>
      <c r="AV4534" s="229"/>
      <c r="AW4534" s="229"/>
      <c r="AX4534" s="229"/>
      <c r="AY4534" s="229"/>
      <c r="AZ4534" s="229"/>
      <c r="BA4534" s="229"/>
      <c r="BB4534" s="229"/>
      <c r="BC4534" s="229"/>
      <c r="BD4534" s="229"/>
      <c r="BE4534" s="229"/>
      <c r="BF4534" s="229"/>
      <c r="BG4534" s="229"/>
      <c r="BH4534" s="229"/>
      <c r="BI4534" s="229"/>
    </row>
    <row r="4535" spans="3:61">
      <c r="C4535" s="229"/>
      <c r="D4535" s="230"/>
      <c r="E4535" s="229"/>
      <c r="F4535" s="229"/>
      <c r="G4535" s="229"/>
      <c r="H4535" s="229"/>
      <c r="I4535" s="231"/>
      <c r="J4535" s="229"/>
      <c r="K4535" s="232"/>
      <c r="L4535" s="229"/>
      <c r="M4535" s="229"/>
      <c r="N4535" s="229"/>
      <c r="O4535" s="229"/>
      <c r="P4535" s="229"/>
      <c r="Q4535" s="232"/>
      <c r="R4535" s="232"/>
      <c r="S4535" s="229"/>
      <c r="T4535" s="229"/>
      <c r="U4535" s="229"/>
      <c r="V4535" s="229"/>
      <c r="W4535" s="229"/>
      <c r="X4535" s="229"/>
      <c r="Y4535" s="229"/>
      <c r="Z4535" s="229"/>
      <c r="AA4535" s="229"/>
      <c r="AB4535" s="229"/>
      <c r="AC4535" s="229"/>
      <c r="AD4535" s="229"/>
      <c r="AE4535" s="229"/>
      <c r="AF4535" s="229"/>
      <c r="AG4535" s="229"/>
      <c r="AH4535" s="229"/>
      <c r="AI4535" s="229"/>
      <c r="AJ4535" s="229"/>
      <c r="AK4535" s="229"/>
      <c r="AL4535" s="229"/>
      <c r="AM4535" s="229"/>
      <c r="AN4535" s="229"/>
      <c r="AO4535" s="229"/>
      <c r="AP4535" s="229"/>
      <c r="AQ4535" s="229"/>
      <c r="AR4535" s="229"/>
      <c r="AS4535" s="229"/>
      <c r="AT4535" s="229"/>
      <c r="AU4535" s="229"/>
      <c r="AV4535" s="229"/>
      <c r="AW4535" s="229"/>
      <c r="AX4535" s="229"/>
      <c r="AY4535" s="229"/>
      <c r="AZ4535" s="229"/>
      <c r="BA4535" s="229"/>
      <c r="BB4535" s="229"/>
      <c r="BC4535" s="229"/>
      <c r="BD4535" s="229"/>
      <c r="BE4535" s="229"/>
      <c r="BF4535" s="229"/>
      <c r="BG4535" s="229"/>
      <c r="BH4535" s="229"/>
      <c r="BI4535" s="229"/>
    </row>
    <row r="4536" spans="3:61">
      <c r="C4536" s="229"/>
      <c r="D4536" s="230"/>
      <c r="E4536" s="229"/>
      <c r="F4536" s="229"/>
      <c r="G4536" s="229"/>
      <c r="H4536" s="229"/>
      <c r="I4536" s="231"/>
      <c r="J4536" s="229"/>
      <c r="K4536" s="232"/>
      <c r="L4536" s="229"/>
      <c r="M4536" s="229"/>
      <c r="N4536" s="229"/>
      <c r="O4536" s="229"/>
      <c r="P4536" s="229"/>
      <c r="Q4536" s="232"/>
      <c r="R4536" s="232"/>
      <c r="S4536" s="229"/>
      <c r="T4536" s="229"/>
      <c r="U4536" s="229"/>
      <c r="V4536" s="229"/>
      <c r="W4536" s="229"/>
      <c r="X4536" s="229"/>
      <c r="Y4536" s="229"/>
      <c r="Z4536" s="229"/>
      <c r="AA4536" s="229"/>
      <c r="AB4536" s="229"/>
      <c r="AC4536" s="229"/>
      <c r="AD4536" s="229"/>
      <c r="AE4536" s="229"/>
      <c r="AF4536" s="229"/>
      <c r="AG4536" s="229"/>
      <c r="AH4536" s="229"/>
      <c r="AI4536" s="229"/>
      <c r="AJ4536" s="229"/>
      <c r="AK4536" s="229"/>
      <c r="AL4536" s="229"/>
      <c r="AM4536" s="229"/>
      <c r="AN4536" s="229"/>
      <c r="AO4536" s="229"/>
      <c r="AP4536" s="229"/>
      <c r="AQ4536" s="229"/>
      <c r="AR4536" s="229"/>
      <c r="AS4536" s="229"/>
      <c r="AT4536" s="229"/>
      <c r="AU4536" s="229"/>
      <c r="AV4536" s="229"/>
      <c r="AW4536" s="229"/>
      <c r="AX4536" s="229"/>
      <c r="AY4536" s="229"/>
      <c r="AZ4536" s="229"/>
      <c r="BA4536" s="229"/>
      <c r="BB4536" s="229"/>
      <c r="BC4536" s="229"/>
      <c r="BD4536" s="229"/>
      <c r="BE4536" s="229"/>
      <c r="BF4536" s="229"/>
      <c r="BG4536" s="229"/>
      <c r="BH4536" s="229"/>
      <c r="BI4536" s="229"/>
    </row>
    <row r="4537" spans="3:61">
      <c r="C4537" s="229"/>
      <c r="D4537" s="230"/>
      <c r="E4537" s="229"/>
      <c r="F4537" s="229"/>
      <c r="G4537" s="229"/>
      <c r="H4537" s="229"/>
      <c r="I4537" s="231"/>
      <c r="J4537" s="229"/>
      <c r="K4537" s="232"/>
      <c r="L4537" s="229"/>
      <c r="M4537" s="229"/>
      <c r="N4537" s="229"/>
      <c r="O4537" s="229"/>
      <c r="P4537" s="229"/>
      <c r="Q4537" s="232"/>
      <c r="R4537" s="232"/>
      <c r="S4537" s="229"/>
      <c r="T4537" s="229"/>
      <c r="U4537" s="229"/>
      <c r="V4537" s="229"/>
      <c r="W4537" s="229"/>
      <c r="X4537" s="229"/>
      <c r="Y4537" s="229"/>
      <c r="Z4537" s="229"/>
      <c r="AA4537" s="229"/>
      <c r="AB4537" s="229"/>
      <c r="AC4537" s="229"/>
      <c r="AD4537" s="229"/>
      <c r="AE4537" s="229"/>
      <c r="AF4537" s="229"/>
      <c r="AG4537" s="229"/>
      <c r="AH4537" s="229"/>
      <c r="AI4537" s="229"/>
      <c r="AJ4537" s="229"/>
      <c r="AK4537" s="229"/>
      <c r="AL4537" s="229"/>
      <c r="AM4537" s="229"/>
      <c r="AN4537" s="229"/>
      <c r="AO4537" s="229"/>
      <c r="AP4537" s="229"/>
      <c r="AQ4537" s="229"/>
      <c r="AR4537" s="229"/>
      <c r="AS4537" s="229"/>
      <c r="AT4537" s="229"/>
      <c r="AU4537" s="229"/>
      <c r="AV4537" s="229"/>
      <c r="AW4537" s="229"/>
      <c r="AX4537" s="229"/>
      <c r="AY4537" s="229"/>
      <c r="AZ4537" s="229"/>
      <c r="BA4537" s="229"/>
      <c r="BB4537" s="229"/>
      <c r="BC4537" s="229"/>
      <c r="BD4537" s="229"/>
      <c r="BE4537" s="229"/>
      <c r="BF4537" s="229"/>
      <c r="BG4537" s="229"/>
      <c r="BH4537" s="229"/>
      <c r="BI4537" s="229"/>
    </row>
    <row r="4538" spans="3:61">
      <c r="C4538" s="229"/>
      <c r="D4538" s="230"/>
      <c r="E4538" s="229"/>
      <c r="F4538" s="229"/>
      <c r="G4538" s="229"/>
      <c r="H4538" s="229"/>
      <c r="I4538" s="231"/>
      <c r="J4538" s="229"/>
      <c r="K4538" s="232"/>
      <c r="L4538" s="229"/>
      <c r="M4538" s="229"/>
      <c r="N4538" s="229"/>
      <c r="O4538" s="229"/>
      <c r="P4538" s="229"/>
      <c r="Q4538" s="232"/>
      <c r="R4538" s="232"/>
      <c r="S4538" s="229"/>
      <c r="T4538" s="229"/>
      <c r="U4538" s="229"/>
      <c r="V4538" s="229"/>
      <c r="W4538" s="229"/>
      <c r="X4538" s="229"/>
      <c r="Y4538" s="229"/>
      <c r="Z4538" s="229"/>
      <c r="AA4538" s="229"/>
      <c r="AB4538" s="229"/>
      <c r="AC4538" s="229"/>
      <c r="AD4538" s="229"/>
      <c r="AE4538" s="229"/>
      <c r="AF4538" s="229"/>
      <c r="AG4538" s="229"/>
      <c r="AH4538" s="229"/>
      <c r="AI4538" s="229"/>
      <c r="AJ4538" s="229"/>
      <c r="AK4538" s="229"/>
      <c r="AL4538" s="229"/>
      <c r="AM4538" s="229"/>
      <c r="AN4538" s="229"/>
      <c r="AO4538" s="229"/>
      <c r="AP4538" s="229"/>
      <c r="AQ4538" s="229"/>
      <c r="AR4538" s="229"/>
      <c r="AS4538" s="229"/>
      <c r="AT4538" s="229"/>
      <c r="AU4538" s="229"/>
      <c r="AV4538" s="229"/>
      <c r="AW4538" s="229"/>
      <c r="AX4538" s="229"/>
      <c r="AY4538" s="229"/>
      <c r="AZ4538" s="229"/>
      <c r="BA4538" s="229"/>
      <c r="BB4538" s="229"/>
      <c r="BC4538" s="229"/>
      <c r="BD4538" s="229"/>
      <c r="BE4538" s="229"/>
      <c r="BF4538" s="229"/>
      <c r="BG4538" s="229"/>
      <c r="BH4538" s="229"/>
      <c r="BI4538" s="229"/>
    </row>
    <row r="4539" spans="3:61">
      <c r="C4539" s="229"/>
      <c r="D4539" s="230"/>
      <c r="E4539" s="229"/>
      <c r="F4539" s="229"/>
      <c r="G4539" s="229"/>
      <c r="H4539" s="229"/>
      <c r="I4539" s="231"/>
      <c r="J4539" s="229"/>
      <c r="K4539" s="232"/>
      <c r="L4539" s="229"/>
      <c r="M4539" s="229"/>
      <c r="N4539" s="229"/>
      <c r="O4539" s="229"/>
      <c r="P4539" s="229"/>
      <c r="Q4539" s="232"/>
      <c r="R4539" s="232"/>
      <c r="S4539" s="229"/>
      <c r="T4539" s="229"/>
      <c r="U4539" s="229"/>
      <c r="V4539" s="229"/>
      <c r="W4539" s="229"/>
      <c r="X4539" s="229"/>
      <c r="Y4539" s="229"/>
      <c r="Z4539" s="229"/>
      <c r="AA4539" s="229"/>
      <c r="AB4539" s="229"/>
      <c r="AC4539" s="229"/>
      <c r="AD4539" s="229"/>
      <c r="AE4539" s="229"/>
      <c r="AF4539" s="229"/>
      <c r="AG4539" s="229"/>
      <c r="AH4539" s="229"/>
      <c r="AI4539" s="229"/>
      <c r="AJ4539" s="229"/>
      <c r="AK4539" s="229"/>
      <c r="AL4539" s="229"/>
      <c r="AM4539" s="229"/>
      <c r="AN4539" s="229"/>
      <c r="AO4539" s="229"/>
      <c r="AP4539" s="229"/>
      <c r="AQ4539" s="229"/>
      <c r="AR4539" s="229"/>
      <c r="AS4539" s="229"/>
      <c r="AT4539" s="229"/>
      <c r="AU4539" s="229"/>
      <c r="AV4539" s="229"/>
      <c r="AW4539" s="229"/>
      <c r="AX4539" s="229"/>
      <c r="AY4539" s="229"/>
      <c r="AZ4539" s="229"/>
      <c r="BA4539" s="229"/>
      <c r="BB4539" s="229"/>
      <c r="BC4539" s="229"/>
      <c r="BD4539" s="229"/>
      <c r="BE4539" s="229"/>
      <c r="BF4539" s="229"/>
      <c r="BG4539" s="229"/>
      <c r="BH4539" s="229"/>
      <c r="BI4539" s="229"/>
    </row>
    <row r="4540" spans="3:61">
      <c r="C4540" s="229"/>
      <c r="D4540" s="230"/>
      <c r="E4540" s="229"/>
      <c r="F4540" s="229"/>
      <c r="G4540" s="229"/>
      <c r="H4540" s="229"/>
      <c r="I4540" s="231"/>
      <c r="J4540" s="229"/>
      <c r="K4540" s="232"/>
      <c r="L4540" s="229"/>
      <c r="M4540" s="229"/>
      <c r="N4540" s="229"/>
      <c r="O4540" s="229"/>
      <c r="P4540" s="229"/>
      <c r="Q4540" s="232"/>
      <c r="R4540" s="232"/>
      <c r="S4540" s="229"/>
      <c r="T4540" s="229"/>
      <c r="U4540" s="229"/>
      <c r="V4540" s="229"/>
      <c r="W4540" s="229"/>
      <c r="X4540" s="229"/>
      <c r="Y4540" s="229"/>
      <c r="Z4540" s="229"/>
      <c r="AA4540" s="229"/>
      <c r="AB4540" s="229"/>
      <c r="AC4540" s="229"/>
      <c r="AD4540" s="229"/>
      <c r="AE4540" s="229"/>
      <c r="AF4540" s="229"/>
      <c r="AG4540" s="229"/>
      <c r="AH4540" s="229"/>
      <c r="AI4540" s="229"/>
      <c r="AJ4540" s="229"/>
      <c r="AK4540" s="229"/>
      <c r="AL4540" s="229"/>
      <c r="AM4540" s="229"/>
      <c r="AN4540" s="229"/>
      <c r="AO4540" s="229"/>
      <c r="AP4540" s="229"/>
      <c r="AQ4540" s="229"/>
      <c r="AR4540" s="229"/>
      <c r="AS4540" s="229"/>
      <c r="AT4540" s="229"/>
      <c r="AU4540" s="229"/>
      <c r="AV4540" s="229"/>
      <c r="AW4540" s="229"/>
      <c r="AX4540" s="229"/>
      <c r="AY4540" s="229"/>
      <c r="AZ4540" s="229"/>
      <c r="BA4540" s="229"/>
      <c r="BB4540" s="229"/>
      <c r="BC4540" s="229"/>
      <c r="BD4540" s="229"/>
      <c r="BE4540" s="229"/>
      <c r="BF4540" s="229"/>
      <c r="BG4540" s="229"/>
      <c r="BH4540" s="229"/>
      <c r="BI4540" s="229"/>
    </row>
    <row r="4541" spans="3:61">
      <c r="C4541" s="229"/>
      <c r="D4541" s="230"/>
      <c r="E4541" s="229"/>
      <c r="F4541" s="229"/>
      <c r="G4541" s="229"/>
      <c r="H4541" s="229"/>
      <c r="I4541" s="231"/>
      <c r="J4541" s="229"/>
      <c r="K4541" s="232"/>
      <c r="L4541" s="229"/>
      <c r="M4541" s="229"/>
      <c r="N4541" s="229"/>
      <c r="O4541" s="229"/>
      <c r="P4541" s="229"/>
      <c r="Q4541" s="232"/>
      <c r="R4541" s="232"/>
      <c r="S4541" s="229"/>
      <c r="T4541" s="229"/>
      <c r="U4541" s="229"/>
      <c r="V4541" s="229"/>
      <c r="W4541" s="229"/>
      <c r="X4541" s="229"/>
      <c r="Y4541" s="229"/>
      <c r="Z4541" s="229"/>
      <c r="AA4541" s="229"/>
      <c r="AB4541" s="229"/>
      <c r="AC4541" s="229"/>
      <c r="AD4541" s="229"/>
      <c r="AE4541" s="229"/>
      <c r="AF4541" s="229"/>
      <c r="AG4541" s="229"/>
      <c r="AH4541" s="229"/>
      <c r="AI4541" s="229"/>
      <c r="AJ4541" s="229"/>
      <c r="AK4541" s="229"/>
      <c r="AL4541" s="229"/>
      <c r="AM4541" s="229"/>
      <c r="AN4541" s="229"/>
      <c r="AO4541" s="229"/>
      <c r="AP4541" s="229"/>
      <c r="AQ4541" s="229"/>
      <c r="AR4541" s="229"/>
      <c r="AS4541" s="229"/>
      <c r="AT4541" s="229"/>
      <c r="AU4541" s="229"/>
      <c r="AV4541" s="229"/>
      <c r="AW4541" s="229"/>
      <c r="AX4541" s="229"/>
      <c r="AY4541" s="229"/>
      <c r="AZ4541" s="229"/>
      <c r="BA4541" s="229"/>
      <c r="BB4541" s="229"/>
      <c r="BC4541" s="229"/>
      <c r="BD4541" s="229"/>
      <c r="BE4541" s="229"/>
      <c r="BF4541" s="229"/>
      <c r="BG4541" s="229"/>
      <c r="BH4541" s="229"/>
      <c r="BI4541" s="229"/>
    </row>
    <row r="4542" spans="3:61">
      <c r="C4542" s="229"/>
      <c r="D4542" s="230"/>
      <c r="E4542" s="229"/>
      <c r="F4542" s="229"/>
      <c r="G4542" s="229"/>
      <c r="H4542" s="229"/>
      <c r="I4542" s="231"/>
      <c r="J4542" s="229"/>
      <c r="K4542" s="232"/>
      <c r="L4542" s="229"/>
      <c r="M4542" s="229"/>
      <c r="N4542" s="229"/>
      <c r="O4542" s="229"/>
      <c r="P4542" s="229"/>
      <c r="Q4542" s="232"/>
      <c r="R4542" s="232"/>
      <c r="S4542" s="229"/>
      <c r="T4542" s="229"/>
      <c r="U4542" s="229"/>
      <c r="V4542" s="229"/>
      <c r="W4542" s="229"/>
      <c r="X4542" s="229"/>
      <c r="Y4542" s="229"/>
      <c r="Z4542" s="229"/>
      <c r="AA4542" s="229"/>
      <c r="AB4542" s="229"/>
      <c r="AC4542" s="229"/>
      <c r="AD4542" s="229"/>
      <c r="AE4542" s="229"/>
      <c r="AF4542" s="229"/>
      <c r="AG4542" s="229"/>
      <c r="AH4542" s="229"/>
      <c r="AI4542" s="229"/>
      <c r="AJ4542" s="229"/>
      <c r="AK4542" s="229"/>
      <c r="AL4542" s="229"/>
      <c r="AM4542" s="229"/>
      <c r="AN4542" s="229"/>
      <c r="AO4542" s="229"/>
      <c r="AP4542" s="229"/>
      <c r="AQ4542" s="229"/>
      <c r="AR4542" s="229"/>
      <c r="AS4542" s="229"/>
      <c r="AT4542" s="229"/>
      <c r="AU4542" s="229"/>
      <c r="AV4542" s="229"/>
      <c r="AW4542" s="229"/>
      <c r="AX4542" s="229"/>
      <c r="AY4542" s="229"/>
      <c r="AZ4542" s="229"/>
      <c r="BA4542" s="229"/>
      <c r="BB4542" s="229"/>
      <c r="BC4542" s="229"/>
      <c r="BD4542" s="229"/>
      <c r="BE4542" s="229"/>
      <c r="BF4542" s="229"/>
      <c r="BG4542" s="229"/>
      <c r="BH4542" s="229"/>
      <c r="BI4542" s="229"/>
    </row>
    <row r="4543" spans="3:61">
      <c r="C4543" s="229"/>
      <c r="D4543" s="230"/>
      <c r="E4543" s="229"/>
      <c r="F4543" s="229"/>
      <c r="G4543" s="229"/>
      <c r="H4543" s="229"/>
      <c r="I4543" s="231"/>
      <c r="J4543" s="229"/>
      <c r="K4543" s="232"/>
      <c r="L4543" s="229"/>
      <c r="M4543" s="229"/>
      <c r="N4543" s="229"/>
      <c r="O4543" s="229"/>
      <c r="P4543" s="229"/>
      <c r="Q4543" s="232"/>
      <c r="R4543" s="232"/>
      <c r="S4543" s="229"/>
      <c r="T4543" s="229"/>
      <c r="U4543" s="229"/>
      <c r="V4543" s="229"/>
      <c r="W4543" s="229"/>
      <c r="X4543" s="229"/>
      <c r="Y4543" s="229"/>
      <c r="Z4543" s="229"/>
      <c r="AA4543" s="229"/>
      <c r="AB4543" s="229"/>
      <c r="AC4543" s="229"/>
      <c r="AD4543" s="229"/>
      <c r="AE4543" s="229"/>
      <c r="AF4543" s="229"/>
      <c r="AG4543" s="229"/>
      <c r="AH4543" s="229"/>
      <c r="AI4543" s="229"/>
      <c r="AJ4543" s="229"/>
      <c r="AK4543" s="229"/>
      <c r="AL4543" s="229"/>
      <c r="AM4543" s="229"/>
      <c r="AN4543" s="229"/>
      <c r="AO4543" s="229"/>
      <c r="AP4543" s="229"/>
      <c r="AQ4543" s="229"/>
      <c r="AR4543" s="229"/>
      <c r="AS4543" s="229"/>
      <c r="AT4543" s="229"/>
      <c r="AU4543" s="229"/>
      <c r="AV4543" s="229"/>
      <c r="AW4543" s="229"/>
      <c r="AX4543" s="229"/>
      <c r="AY4543" s="229"/>
      <c r="AZ4543" s="229"/>
      <c r="BA4543" s="229"/>
      <c r="BB4543" s="229"/>
      <c r="BC4543" s="229"/>
      <c r="BD4543" s="229"/>
      <c r="BE4543" s="229"/>
      <c r="BF4543" s="229"/>
      <c r="BG4543" s="229"/>
      <c r="BH4543" s="229"/>
      <c r="BI4543" s="229"/>
    </row>
    <row r="4544" spans="3:61">
      <c r="C4544" s="229"/>
      <c r="D4544" s="230"/>
      <c r="E4544" s="229"/>
      <c r="F4544" s="229"/>
      <c r="G4544" s="229"/>
      <c r="H4544" s="229"/>
      <c r="I4544" s="231"/>
      <c r="J4544" s="229"/>
      <c r="K4544" s="232"/>
      <c r="L4544" s="229"/>
      <c r="M4544" s="229"/>
      <c r="N4544" s="229"/>
      <c r="O4544" s="229"/>
      <c r="P4544" s="229"/>
      <c r="Q4544" s="232"/>
      <c r="R4544" s="232"/>
      <c r="S4544" s="229"/>
      <c r="T4544" s="229"/>
      <c r="U4544" s="229"/>
      <c r="V4544" s="229"/>
      <c r="W4544" s="229"/>
      <c r="X4544" s="229"/>
      <c r="Y4544" s="229"/>
      <c r="Z4544" s="229"/>
      <c r="AA4544" s="229"/>
      <c r="AB4544" s="229"/>
      <c r="AC4544" s="229"/>
      <c r="AD4544" s="229"/>
      <c r="AE4544" s="229"/>
      <c r="AF4544" s="229"/>
      <c r="AG4544" s="229"/>
      <c r="AH4544" s="229"/>
      <c r="AI4544" s="229"/>
      <c r="AJ4544" s="229"/>
      <c r="AK4544" s="229"/>
      <c r="AL4544" s="229"/>
      <c r="AM4544" s="229"/>
      <c r="AN4544" s="229"/>
      <c r="AO4544" s="229"/>
      <c r="AP4544" s="229"/>
      <c r="AQ4544" s="229"/>
      <c r="AR4544" s="229"/>
      <c r="AS4544" s="229"/>
      <c r="AT4544" s="229"/>
      <c r="AU4544" s="229"/>
      <c r="AV4544" s="229"/>
      <c r="AW4544" s="229"/>
      <c r="AX4544" s="229"/>
      <c r="AY4544" s="229"/>
      <c r="AZ4544" s="229"/>
      <c r="BA4544" s="229"/>
      <c r="BB4544" s="229"/>
      <c r="BC4544" s="229"/>
      <c r="BD4544" s="229"/>
      <c r="BE4544" s="229"/>
      <c r="BF4544" s="229"/>
      <c r="BG4544" s="229"/>
      <c r="BH4544" s="229"/>
      <c r="BI4544" s="229"/>
    </row>
    <row r="4545" spans="3:61">
      <c r="C4545" s="229"/>
      <c r="D4545" s="230"/>
      <c r="E4545" s="229"/>
      <c r="F4545" s="229"/>
      <c r="G4545" s="229"/>
      <c r="H4545" s="229"/>
      <c r="I4545" s="231"/>
      <c r="J4545" s="229"/>
      <c r="K4545" s="232"/>
      <c r="L4545" s="229"/>
      <c r="M4545" s="229"/>
      <c r="N4545" s="229"/>
      <c r="O4545" s="229"/>
      <c r="P4545" s="229"/>
      <c r="Q4545" s="232"/>
      <c r="R4545" s="232"/>
      <c r="S4545" s="229"/>
      <c r="T4545" s="229"/>
      <c r="U4545" s="229"/>
      <c r="V4545" s="229"/>
      <c r="W4545" s="229"/>
      <c r="X4545" s="229"/>
      <c r="Y4545" s="229"/>
      <c r="Z4545" s="229"/>
      <c r="AA4545" s="229"/>
      <c r="AB4545" s="229"/>
      <c r="AC4545" s="229"/>
      <c r="AD4545" s="229"/>
      <c r="AE4545" s="229"/>
      <c r="AF4545" s="229"/>
      <c r="AG4545" s="229"/>
      <c r="AH4545" s="229"/>
      <c r="AI4545" s="229"/>
      <c r="AJ4545" s="229"/>
      <c r="AK4545" s="229"/>
      <c r="AL4545" s="229"/>
      <c r="AM4545" s="229"/>
      <c r="AN4545" s="229"/>
      <c r="AO4545" s="229"/>
      <c r="AP4545" s="229"/>
      <c r="AQ4545" s="229"/>
      <c r="AR4545" s="229"/>
      <c r="AS4545" s="229"/>
      <c r="AT4545" s="229"/>
      <c r="AU4545" s="229"/>
      <c r="AV4545" s="229"/>
      <c r="AW4545" s="229"/>
      <c r="AX4545" s="229"/>
      <c r="AY4545" s="229"/>
      <c r="AZ4545" s="229"/>
      <c r="BA4545" s="229"/>
      <c r="BB4545" s="229"/>
      <c r="BC4545" s="229"/>
      <c r="BD4545" s="229"/>
      <c r="BE4545" s="229"/>
      <c r="BF4545" s="229"/>
      <c r="BG4545" s="229"/>
      <c r="BH4545" s="229"/>
      <c r="BI4545" s="229"/>
    </row>
    <row r="4546" spans="3:61">
      <c r="C4546" s="229"/>
      <c r="D4546" s="230"/>
      <c r="E4546" s="229"/>
      <c r="F4546" s="229"/>
      <c r="G4546" s="229"/>
      <c r="H4546" s="229"/>
      <c r="I4546" s="231"/>
      <c r="J4546" s="229"/>
      <c r="K4546" s="232"/>
      <c r="L4546" s="229"/>
      <c r="M4546" s="229"/>
      <c r="N4546" s="229"/>
      <c r="O4546" s="229"/>
      <c r="P4546" s="229"/>
      <c r="Q4546" s="232"/>
      <c r="R4546" s="232"/>
      <c r="S4546" s="229"/>
      <c r="T4546" s="229"/>
      <c r="U4546" s="229"/>
      <c r="V4546" s="229"/>
      <c r="W4546" s="229"/>
      <c r="X4546" s="229"/>
      <c r="Y4546" s="229"/>
      <c r="Z4546" s="229"/>
      <c r="AA4546" s="229"/>
      <c r="AB4546" s="229"/>
      <c r="AC4546" s="229"/>
      <c r="AD4546" s="229"/>
      <c r="AE4546" s="229"/>
      <c r="AF4546" s="229"/>
      <c r="AG4546" s="229"/>
      <c r="AH4546" s="229"/>
      <c r="AI4546" s="229"/>
      <c r="AJ4546" s="229"/>
      <c r="AK4546" s="229"/>
      <c r="AL4546" s="229"/>
      <c r="AM4546" s="229"/>
      <c r="AN4546" s="229"/>
      <c r="AO4546" s="229"/>
      <c r="AP4546" s="229"/>
      <c r="AQ4546" s="229"/>
      <c r="AR4546" s="229"/>
      <c r="AS4546" s="229"/>
      <c r="AT4546" s="229"/>
      <c r="AU4546" s="229"/>
      <c r="AV4546" s="229"/>
      <c r="AW4546" s="229"/>
      <c r="AX4546" s="229"/>
      <c r="AY4546" s="229"/>
      <c r="AZ4546" s="229"/>
      <c r="BA4546" s="229"/>
      <c r="BB4546" s="229"/>
      <c r="BC4546" s="229"/>
      <c r="BD4546" s="229"/>
      <c r="BE4546" s="229"/>
      <c r="BF4546" s="229"/>
      <c r="BG4546" s="229"/>
      <c r="BH4546" s="229"/>
      <c r="BI4546" s="229"/>
    </row>
    <row r="4547" spans="3:61">
      <c r="C4547" s="229"/>
      <c r="D4547" s="230"/>
      <c r="E4547" s="229"/>
      <c r="F4547" s="229"/>
      <c r="G4547" s="229"/>
      <c r="H4547" s="229"/>
      <c r="I4547" s="231"/>
      <c r="J4547" s="229"/>
      <c r="K4547" s="232"/>
      <c r="L4547" s="229"/>
      <c r="M4547" s="229"/>
      <c r="N4547" s="229"/>
      <c r="O4547" s="229"/>
      <c r="P4547" s="229"/>
      <c r="Q4547" s="232"/>
      <c r="R4547" s="232"/>
      <c r="S4547" s="229"/>
      <c r="T4547" s="229"/>
      <c r="U4547" s="229"/>
      <c r="V4547" s="229"/>
      <c r="W4547" s="229"/>
      <c r="X4547" s="229"/>
      <c r="Y4547" s="229"/>
      <c r="Z4547" s="229"/>
      <c r="AA4547" s="229"/>
      <c r="AB4547" s="229"/>
      <c r="AC4547" s="229"/>
      <c r="AD4547" s="229"/>
      <c r="AE4547" s="229"/>
      <c r="AF4547" s="229"/>
      <c r="AG4547" s="229"/>
      <c r="AH4547" s="229"/>
      <c r="AI4547" s="229"/>
      <c r="AJ4547" s="229"/>
      <c r="AK4547" s="229"/>
      <c r="AL4547" s="229"/>
      <c r="AM4547" s="229"/>
      <c r="AN4547" s="229"/>
      <c r="AO4547" s="229"/>
      <c r="AP4547" s="229"/>
      <c r="AQ4547" s="229"/>
      <c r="AR4547" s="229"/>
      <c r="AS4547" s="229"/>
      <c r="AT4547" s="229"/>
      <c r="AU4547" s="229"/>
      <c r="AV4547" s="229"/>
      <c r="AW4547" s="229"/>
      <c r="AX4547" s="229"/>
      <c r="AY4547" s="229"/>
      <c r="AZ4547" s="229"/>
      <c r="BA4547" s="229"/>
      <c r="BB4547" s="229"/>
      <c r="BC4547" s="229"/>
      <c r="BD4547" s="229"/>
      <c r="BE4547" s="229"/>
      <c r="BF4547" s="229"/>
      <c r="BG4547" s="229"/>
      <c r="BH4547" s="229"/>
      <c r="BI4547" s="229"/>
    </row>
    <row r="4548" spans="3:61">
      <c r="C4548" s="229"/>
      <c r="D4548" s="230"/>
      <c r="E4548" s="229"/>
      <c r="F4548" s="229"/>
      <c r="G4548" s="229"/>
      <c r="H4548" s="229"/>
      <c r="I4548" s="231"/>
      <c r="J4548" s="229"/>
      <c r="K4548" s="232"/>
      <c r="L4548" s="229"/>
      <c r="M4548" s="229"/>
      <c r="N4548" s="229"/>
      <c r="O4548" s="229"/>
      <c r="P4548" s="229"/>
      <c r="Q4548" s="232"/>
      <c r="R4548" s="232"/>
      <c r="S4548" s="229"/>
      <c r="T4548" s="229"/>
      <c r="U4548" s="229"/>
      <c r="V4548" s="229"/>
      <c r="W4548" s="229"/>
      <c r="X4548" s="229"/>
      <c r="Y4548" s="229"/>
      <c r="Z4548" s="229"/>
      <c r="AA4548" s="229"/>
      <c r="AB4548" s="229"/>
      <c r="AC4548" s="229"/>
      <c r="AD4548" s="229"/>
      <c r="AE4548" s="229"/>
      <c r="AF4548" s="229"/>
      <c r="AG4548" s="229"/>
      <c r="AH4548" s="229"/>
      <c r="AI4548" s="229"/>
      <c r="AJ4548" s="229"/>
      <c r="AK4548" s="229"/>
      <c r="AL4548" s="229"/>
      <c r="AM4548" s="229"/>
      <c r="AN4548" s="229"/>
      <c r="AO4548" s="229"/>
      <c r="AP4548" s="229"/>
      <c r="AQ4548" s="229"/>
      <c r="AR4548" s="229"/>
      <c r="AS4548" s="229"/>
      <c r="AT4548" s="229"/>
      <c r="AU4548" s="229"/>
      <c r="AV4548" s="229"/>
      <c r="AW4548" s="229"/>
      <c r="AX4548" s="229"/>
      <c r="AY4548" s="229"/>
      <c r="AZ4548" s="229"/>
      <c r="BA4548" s="229"/>
      <c r="BB4548" s="229"/>
      <c r="BC4548" s="229"/>
      <c r="BD4548" s="229"/>
      <c r="BE4548" s="229"/>
      <c r="BF4548" s="229"/>
      <c r="BG4548" s="229"/>
      <c r="BH4548" s="229"/>
      <c r="BI4548" s="229"/>
    </row>
    <row r="4549" spans="3:61">
      <c r="C4549" s="229"/>
      <c r="D4549" s="230"/>
      <c r="E4549" s="229"/>
      <c r="F4549" s="229"/>
      <c r="G4549" s="229"/>
      <c r="H4549" s="229"/>
      <c r="I4549" s="231"/>
      <c r="J4549" s="229"/>
      <c r="K4549" s="232"/>
      <c r="L4549" s="229"/>
      <c r="M4549" s="229"/>
      <c r="N4549" s="229"/>
      <c r="O4549" s="229"/>
      <c r="P4549" s="229"/>
      <c r="Q4549" s="232"/>
      <c r="R4549" s="232"/>
      <c r="S4549" s="229"/>
      <c r="T4549" s="229"/>
      <c r="U4549" s="229"/>
      <c r="V4549" s="229"/>
      <c r="W4549" s="229"/>
      <c r="X4549" s="229"/>
      <c r="Y4549" s="229"/>
      <c r="Z4549" s="229"/>
      <c r="AA4549" s="229"/>
      <c r="AB4549" s="229"/>
      <c r="AC4549" s="229"/>
      <c r="AD4549" s="229"/>
      <c r="AE4549" s="229"/>
      <c r="AF4549" s="229"/>
      <c r="AG4549" s="229"/>
      <c r="AH4549" s="229"/>
      <c r="AI4549" s="229"/>
      <c r="AJ4549" s="229"/>
      <c r="AK4549" s="229"/>
      <c r="AL4549" s="229"/>
      <c r="AM4549" s="229"/>
      <c r="AN4549" s="229"/>
      <c r="AO4549" s="229"/>
      <c r="AP4549" s="229"/>
      <c r="AQ4549" s="229"/>
      <c r="AR4549" s="229"/>
      <c r="AS4549" s="229"/>
      <c r="AT4549" s="229"/>
      <c r="AU4549" s="229"/>
      <c r="AV4549" s="229"/>
      <c r="AW4549" s="229"/>
      <c r="AX4549" s="229"/>
      <c r="AY4549" s="229"/>
      <c r="AZ4549" s="229"/>
      <c r="BA4549" s="229"/>
      <c r="BB4549" s="229"/>
      <c r="BC4549" s="229"/>
      <c r="BD4549" s="229"/>
      <c r="BE4549" s="229"/>
      <c r="BF4549" s="229"/>
      <c r="BG4549" s="229"/>
      <c r="BH4549" s="229"/>
      <c r="BI4549" s="229"/>
    </row>
    <row r="4550" spans="3:61">
      <c r="C4550" s="229"/>
      <c r="D4550" s="230"/>
      <c r="E4550" s="229"/>
      <c r="F4550" s="229"/>
      <c r="G4550" s="229"/>
      <c r="H4550" s="229"/>
      <c r="I4550" s="231"/>
      <c r="J4550" s="229"/>
      <c r="K4550" s="232"/>
      <c r="L4550" s="229"/>
      <c r="M4550" s="229"/>
      <c r="N4550" s="229"/>
      <c r="O4550" s="229"/>
      <c r="P4550" s="229"/>
      <c r="Q4550" s="232"/>
      <c r="R4550" s="232"/>
      <c r="S4550" s="229"/>
      <c r="T4550" s="229"/>
      <c r="U4550" s="229"/>
      <c r="V4550" s="229"/>
      <c r="W4550" s="229"/>
      <c r="X4550" s="229"/>
      <c r="Y4550" s="229"/>
      <c r="Z4550" s="229"/>
      <c r="AA4550" s="229"/>
      <c r="AB4550" s="229"/>
      <c r="AC4550" s="229"/>
      <c r="AD4550" s="229"/>
      <c r="AE4550" s="229"/>
      <c r="AF4550" s="229"/>
      <c r="AG4550" s="229"/>
      <c r="AH4550" s="229"/>
      <c r="AI4550" s="229"/>
      <c r="AJ4550" s="229"/>
      <c r="AK4550" s="229"/>
      <c r="AL4550" s="229"/>
      <c r="AM4550" s="229"/>
      <c r="AN4550" s="229"/>
      <c r="AO4550" s="229"/>
      <c r="AP4550" s="229"/>
      <c r="AQ4550" s="229"/>
      <c r="AR4550" s="229"/>
      <c r="AS4550" s="229"/>
      <c r="AT4550" s="229"/>
      <c r="AU4550" s="229"/>
      <c r="AV4550" s="229"/>
      <c r="AW4550" s="229"/>
      <c r="AX4550" s="229"/>
      <c r="AY4550" s="229"/>
      <c r="AZ4550" s="229"/>
      <c r="BA4550" s="229"/>
      <c r="BB4550" s="229"/>
      <c r="BC4550" s="229"/>
      <c r="BD4550" s="229"/>
      <c r="BE4550" s="229"/>
      <c r="BF4550" s="229"/>
      <c r="BG4550" s="229"/>
      <c r="BH4550" s="229"/>
      <c r="BI4550" s="229"/>
    </row>
    <row r="4551" spans="3:61">
      <c r="C4551" s="229"/>
      <c r="D4551" s="230"/>
      <c r="E4551" s="229"/>
      <c r="F4551" s="229"/>
      <c r="G4551" s="229"/>
      <c r="H4551" s="229"/>
      <c r="I4551" s="231"/>
      <c r="J4551" s="229"/>
      <c r="K4551" s="232"/>
      <c r="L4551" s="229"/>
      <c r="M4551" s="229"/>
      <c r="N4551" s="229"/>
      <c r="O4551" s="229"/>
      <c r="P4551" s="229"/>
      <c r="Q4551" s="232"/>
      <c r="R4551" s="232"/>
      <c r="S4551" s="229"/>
      <c r="T4551" s="229"/>
      <c r="U4551" s="229"/>
      <c r="V4551" s="229"/>
      <c r="W4551" s="229"/>
      <c r="X4551" s="229"/>
      <c r="Y4551" s="229"/>
      <c r="Z4551" s="229"/>
      <c r="AA4551" s="229"/>
      <c r="AB4551" s="229"/>
      <c r="AC4551" s="229"/>
      <c r="AD4551" s="229"/>
      <c r="AE4551" s="229"/>
      <c r="AF4551" s="229"/>
      <c r="AG4551" s="229"/>
      <c r="AH4551" s="229"/>
      <c r="AI4551" s="229"/>
      <c r="AJ4551" s="229"/>
      <c r="AK4551" s="229"/>
      <c r="AL4551" s="229"/>
      <c r="AM4551" s="229"/>
      <c r="AN4551" s="229"/>
      <c r="AO4551" s="229"/>
      <c r="AP4551" s="229"/>
      <c r="AQ4551" s="229"/>
      <c r="AR4551" s="229"/>
      <c r="AS4551" s="229"/>
      <c r="AT4551" s="229"/>
      <c r="AU4551" s="229"/>
      <c r="AV4551" s="229"/>
      <c r="AW4551" s="229"/>
      <c r="AX4551" s="229"/>
      <c r="AY4551" s="229"/>
      <c r="AZ4551" s="229"/>
      <c r="BA4551" s="229"/>
      <c r="BB4551" s="229"/>
      <c r="BC4551" s="229"/>
      <c r="BD4551" s="229"/>
      <c r="BE4551" s="229"/>
      <c r="BF4551" s="229"/>
      <c r="BG4551" s="229"/>
      <c r="BH4551" s="229"/>
      <c r="BI4551" s="229"/>
    </row>
    <row r="4552" spans="3:61">
      <c r="C4552" s="229"/>
      <c r="D4552" s="230"/>
      <c r="E4552" s="229"/>
      <c r="F4552" s="229"/>
      <c r="G4552" s="229"/>
      <c r="H4552" s="229"/>
      <c r="I4552" s="231"/>
      <c r="J4552" s="229"/>
      <c r="K4552" s="232"/>
      <c r="L4552" s="229"/>
      <c r="M4552" s="229"/>
      <c r="N4552" s="229"/>
      <c r="O4552" s="229"/>
      <c r="P4552" s="229"/>
      <c r="Q4552" s="232"/>
      <c r="R4552" s="232"/>
      <c r="S4552" s="229"/>
      <c r="T4552" s="229"/>
      <c r="U4552" s="229"/>
      <c r="V4552" s="229"/>
      <c r="W4552" s="229"/>
      <c r="X4552" s="229"/>
      <c r="Y4552" s="229"/>
      <c r="Z4552" s="229"/>
      <c r="AA4552" s="229"/>
      <c r="AB4552" s="229"/>
      <c r="AC4552" s="229"/>
      <c r="AD4552" s="229"/>
      <c r="AE4552" s="229"/>
      <c r="AF4552" s="229"/>
      <c r="AG4552" s="229"/>
      <c r="AH4552" s="229"/>
      <c r="AI4552" s="229"/>
      <c r="AJ4552" s="229"/>
      <c r="AK4552" s="229"/>
      <c r="AL4552" s="229"/>
      <c r="AM4552" s="229"/>
      <c r="AN4552" s="229"/>
      <c r="AO4552" s="229"/>
      <c r="AP4552" s="229"/>
      <c r="AQ4552" s="229"/>
      <c r="AR4552" s="229"/>
      <c r="AS4552" s="229"/>
      <c r="AT4552" s="229"/>
      <c r="AU4552" s="229"/>
      <c r="AV4552" s="229"/>
      <c r="AW4552" s="229"/>
      <c r="AX4552" s="229"/>
      <c r="AY4552" s="229"/>
      <c r="AZ4552" s="229"/>
      <c r="BA4552" s="229"/>
      <c r="BB4552" s="229"/>
      <c r="BC4552" s="229"/>
      <c r="BD4552" s="229"/>
      <c r="BE4552" s="229"/>
      <c r="BF4552" s="229"/>
      <c r="BG4552" s="229"/>
      <c r="BH4552" s="229"/>
      <c r="BI4552" s="229"/>
    </row>
    <row r="4553" spans="3:61">
      <c r="C4553" s="229"/>
      <c r="D4553" s="230"/>
      <c r="E4553" s="229"/>
      <c r="F4553" s="229"/>
      <c r="G4553" s="229"/>
      <c r="H4553" s="229"/>
      <c r="I4553" s="231"/>
      <c r="J4553" s="229"/>
      <c r="K4553" s="232"/>
      <c r="L4553" s="229"/>
      <c r="M4553" s="229"/>
      <c r="N4553" s="229"/>
      <c r="O4553" s="229"/>
      <c r="P4553" s="229"/>
      <c r="Q4553" s="232"/>
      <c r="R4553" s="232"/>
      <c r="S4553" s="229"/>
      <c r="T4553" s="229"/>
      <c r="U4553" s="229"/>
      <c r="V4553" s="229"/>
      <c r="W4553" s="229"/>
      <c r="X4553" s="229"/>
      <c r="Y4553" s="229"/>
      <c r="Z4553" s="229"/>
      <c r="AA4553" s="229"/>
      <c r="AB4553" s="229"/>
      <c r="AC4553" s="229"/>
      <c r="AD4553" s="229"/>
      <c r="AE4553" s="229"/>
      <c r="AF4553" s="229"/>
      <c r="AG4553" s="229"/>
      <c r="AH4553" s="229"/>
      <c r="AI4553" s="229"/>
      <c r="AJ4553" s="229"/>
      <c r="AK4553" s="229"/>
      <c r="AL4553" s="229"/>
      <c r="AM4553" s="229"/>
      <c r="AN4553" s="229"/>
      <c r="AO4553" s="229"/>
      <c r="AP4553" s="229"/>
      <c r="AQ4553" s="229"/>
      <c r="AR4553" s="229"/>
      <c r="AS4553" s="229"/>
      <c r="AT4553" s="229"/>
      <c r="AU4553" s="229"/>
      <c r="AV4553" s="229"/>
      <c r="AW4553" s="229"/>
      <c r="AX4553" s="229"/>
      <c r="AY4553" s="229"/>
      <c r="AZ4553" s="229"/>
      <c r="BA4553" s="229"/>
      <c r="BB4553" s="229"/>
      <c r="BC4553" s="229"/>
      <c r="BD4553" s="229"/>
      <c r="BE4553" s="229"/>
      <c r="BF4553" s="229"/>
      <c r="BG4553" s="229"/>
      <c r="BH4553" s="229"/>
      <c r="BI4553" s="229"/>
    </row>
    <row r="4554" spans="3:61">
      <c r="C4554" s="229"/>
      <c r="D4554" s="230"/>
      <c r="E4554" s="229"/>
      <c r="F4554" s="229"/>
      <c r="G4554" s="229"/>
      <c r="H4554" s="229"/>
      <c r="I4554" s="231"/>
      <c r="J4554" s="229"/>
      <c r="K4554" s="232"/>
      <c r="L4554" s="229"/>
      <c r="M4554" s="229"/>
      <c r="N4554" s="229"/>
      <c r="O4554" s="229"/>
      <c r="P4554" s="229"/>
      <c r="Q4554" s="232"/>
      <c r="R4554" s="232"/>
      <c r="S4554" s="229"/>
      <c r="T4554" s="229"/>
      <c r="U4554" s="229"/>
      <c r="V4554" s="229"/>
      <c r="W4554" s="229"/>
      <c r="X4554" s="229"/>
      <c r="Y4554" s="229"/>
      <c r="Z4554" s="229"/>
      <c r="AA4554" s="229"/>
      <c r="AB4554" s="229"/>
      <c r="AC4554" s="229"/>
      <c r="AD4554" s="229"/>
      <c r="AE4554" s="229"/>
      <c r="AF4554" s="229"/>
      <c r="AG4554" s="229"/>
      <c r="AH4554" s="229"/>
      <c r="AI4554" s="229"/>
      <c r="AJ4554" s="229"/>
      <c r="AK4554" s="229"/>
      <c r="AL4554" s="229"/>
      <c r="AM4554" s="229"/>
      <c r="AN4554" s="229"/>
      <c r="AO4554" s="229"/>
      <c r="AP4554" s="229"/>
      <c r="AQ4554" s="229"/>
      <c r="AR4554" s="229"/>
      <c r="AS4554" s="229"/>
      <c r="AT4554" s="229"/>
      <c r="AU4554" s="229"/>
      <c r="AV4554" s="229"/>
      <c r="AW4554" s="229"/>
      <c r="AX4554" s="229"/>
      <c r="AY4554" s="229"/>
      <c r="AZ4554" s="229"/>
      <c r="BA4554" s="229"/>
      <c r="BB4554" s="229"/>
      <c r="BC4554" s="229"/>
      <c r="BD4554" s="229"/>
      <c r="BE4554" s="229"/>
      <c r="BF4554" s="229"/>
      <c r="BG4554" s="229"/>
      <c r="BH4554" s="229"/>
      <c r="BI4554" s="229"/>
    </row>
    <row r="4555" spans="3:61">
      <c r="C4555" s="229"/>
      <c r="D4555" s="230"/>
      <c r="E4555" s="229"/>
      <c r="F4555" s="229"/>
      <c r="G4555" s="229"/>
      <c r="H4555" s="229"/>
      <c r="I4555" s="231"/>
      <c r="J4555" s="229"/>
      <c r="K4555" s="232"/>
      <c r="L4555" s="229"/>
      <c r="M4555" s="229"/>
      <c r="N4555" s="229"/>
      <c r="O4555" s="229"/>
      <c r="P4555" s="229"/>
      <c r="Q4555" s="232"/>
      <c r="R4555" s="232"/>
      <c r="S4555" s="229"/>
      <c r="T4555" s="229"/>
      <c r="U4555" s="229"/>
      <c r="V4555" s="229"/>
      <c r="W4555" s="229"/>
      <c r="X4555" s="229"/>
      <c r="Y4555" s="229"/>
      <c r="Z4555" s="229"/>
      <c r="AA4555" s="229"/>
      <c r="AB4555" s="229"/>
      <c r="AC4555" s="229"/>
      <c r="AD4555" s="229"/>
      <c r="AE4555" s="229"/>
      <c r="AF4555" s="229"/>
      <c r="AG4555" s="229"/>
      <c r="AH4555" s="229"/>
      <c r="AI4555" s="229"/>
      <c r="AJ4555" s="229"/>
      <c r="AK4555" s="229"/>
      <c r="AL4555" s="229"/>
      <c r="AM4555" s="229"/>
      <c r="AN4555" s="229"/>
      <c r="AO4555" s="229"/>
      <c r="AP4555" s="229"/>
      <c r="AQ4555" s="229"/>
      <c r="AR4555" s="229"/>
      <c r="AS4555" s="229"/>
      <c r="AT4555" s="229"/>
      <c r="AU4555" s="229"/>
      <c r="AV4555" s="229"/>
      <c r="AW4555" s="229"/>
      <c r="AX4555" s="229"/>
      <c r="AY4555" s="229"/>
      <c r="AZ4555" s="229"/>
      <c r="BA4555" s="229"/>
      <c r="BB4555" s="229"/>
      <c r="BC4555" s="229"/>
      <c r="BD4555" s="229"/>
      <c r="BE4555" s="229"/>
      <c r="BF4555" s="229"/>
      <c r="BG4555" s="229"/>
      <c r="BH4555" s="229"/>
      <c r="BI4555" s="229"/>
    </row>
    <row r="4556" spans="3:61">
      <c r="C4556" s="229"/>
      <c r="D4556" s="230"/>
      <c r="E4556" s="229"/>
      <c r="F4556" s="229"/>
      <c r="G4556" s="229"/>
      <c r="H4556" s="229"/>
      <c r="I4556" s="231"/>
      <c r="J4556" s="229"/>
      <c r="K4556" s="232"/>
      <c r="L4556" s="229"/>
      <c r="M4556" s="229"/>
      <c r="N4556" s="229"/>
      <c r="O4556" s="229"/>
      <c r="P4556" s="229"/>
      <c r="Q4556" s="232"/>
      <c r="R4556" s="232"/>
      <c r="S4556" s="229"/>
      <c r="T4556" s="229"/>
      <c r="U4556" s="229"/>
      <c r="V4556" s="229"/>
      <c r="W4556" s="229"/>
      <c r="X4556" s="229"/>
      <c r="Y4556" s="229"/>
      <c r="Z4556" s="229"/>
      <c r="AA4556" s="229"/>
      <c r="AB4556" s="229"/>
      <c r="AC4556" s="229"/>
      <c r="AD4556" s="229"/>
      <c r="AE4556" s="229"/>
      <c r="AF4556" s="229"/>
      <c r="AG4556" s="229"/>
      <c r="AH4556" s="229"/>
      <c r="AI4556" s="229"/>
      <c r="AJ4556" s="229"/>
      <c r="AK4556" s="229"/>
      <c r="AL4556" s="229"/>
      <c r="AM4556" s="229"/>
      <c r="AN4556" s="229"/>
      <c r="AO4556" s="229"/>
      <c r="AP4556" s="229"/>
      <c r="AQ4556" s="229"/>
      <c r="AR4556" s="229"/>
      <c r="AS4556" s="229"/>
      <c r="AT4556" s="229"/>
      <c r="AU4556" s="229"/>
      <c r="AV4556" s="229"/>
      <c r="AW4556" s="229"/>
      <c r="AX4556" s="229"/>
      <c r="AY4556" s="229"/>
      <c r="AZ4556" s="229"/>
      <c r="BA4556" s="229"/>
      <c r="BB4556" s="229"/>
      <c r="BC4556" s="229"/>
      <c r="BD4556" s="229"/>
      <c r="BE4556" s="229"/>
      <c r="BF4556" s="229"/>
      <c r="BG4556" s="229"/>
      <c r="BH4556" s="229"/>
      <c r="BI4556" s="229"/>
    </row>
    <row r="4557" spans="3:61">
      <c r="C4557" s="229"/>
      <c r="D4557" s="230"/>
      <c r="E4557" s="229"/>
      <c r="F4557" s="229"/>
      <c r="G4557" s="229"/>
      <c r="H4557" s="229"/>
      <c r="I4557" s="231"/>
      <c r="J4557" s="229"/>
      <c r="K4557" s="232"/>
      <c r="L4557" s="229"/>
      <c r="M4557" s="229"/>
      <c r="N4557" s="229"/>
      <c r="O4557" s="229"/>
      <c r="P4557" s="229"/>
      <c r="Q4557" s="232"/>
      <c r="R4557" s="232"/>
      <c r="S4557" s="229"/>
      <c r="T4557" s="229"/>
      <c r="U4557" s="229"/>
      <c r="V4557" s="229"/>
      <c r="W4557" s="229"/>
      <c r="X4557" s="229"/>
      <c r="Y4557" s="229"/>
      <c r="Z4557" s="229"/>
      <c r="AA4557" s="229"/>
      <c r="AB4557" s="229"/>
      <c r="AC4557" s="229"/>
      <c r="AD4557" s="229"/>
      <c r="AE4557" s="229"/>
      <c r="AF4557" s="229"/>
      <c r="AG4557" s="229"/>
      <c r="AH4557" s="229"/>
      <c r="AI4557" s="229"/>
      <c r="AJ4557" s="229"/>
      <c r="AK4557" s="229"/>
      <c r="AL4557" s="229"/>
      <c r="AM4557" s="229"/>
      <c r="AN4557" s="229"/>
      <c r="AO4557" s="229"/>
      <c r="AP4557" s="229"/>
      <c r="AQ4557" s="229"/>
      <c r="AR4557" s="229"/>
      <c r="AS4557" s="229"/>
      <c r="AT4557" s="229"/>
      <c r="AU4557" s="229"/>
      <c r="AV4557" s="229"/>
      <c r="AW4557" s="229"/>
      <c r="AX4557" s="229"/>
      <c r="AY4557" s="229"/>
      <c r="AZ4557" s="229"/>
      <c r="BA4557" s="229"/>
      <c r="BB4557" s="229"/>
      <c r="BC4557" s="229"/>
      <c r="BD4557" s="229"/>
      <c r="BE4557" s="229"/>
      <c r="BF4557" s="229"/>
      <c r="BG4557" s="229"/>
      <c r="BH4557" s="229"/>
      <c r="BI4557" s="229"/>
    </row>
    <row r="4558" spans="3:61">
      <c r="C4558" s="229"/>
      <c r="D4558" s="230"/>
      <c r="E4558" s="229"/>
      <c r="F4558" s="229"/>
      <c r="G4558" s="229"/>
      <c r="H4558" s="229"/>
      <c r="I4558" s="231"/>
      <c r="J4558" s="229"/>
      <c r="K4558" s="232"/>
      <c r="L4558" s="229"/>
      <c r="M4558" s="229"/>
      <c r="N4558" s="229"/>
      <c r="O4558" s="229"/>
      <c r="P4558" s="229"/>
      <c r="Q4558" s="232"/>
      <c r="R4558" s="232"/>
      <c r="S4558" s="229"/>
      <c r="T4558" s="229"/>
      <c r="U4558" s="229"/>
      <c r="V4558" s="229"/>
      <c r="W4558" s="229"/>
      <c r="X4558" s="229"/>
      <c r="Y4558" s="229"/>
      <c r="Z4558" s="229"/>
      <c r="AA4558" s="229"/>
      <c r="AB4558" s="229"/>
      <c r="AC4558" s="229"/>
      <c r="AD4558" s="229"/>
      <c r="AE4558" s="229"/>
      <c r="AF4558" s="229"/>
      <c r="AG4558" s="229"/>
      <c r="AH4558" s="229"/>
      <c r="AI4558" s="229"/>
      <c r="AJ4558" s="229"/>
      <c r="AK4558" s="229"/>
      <c r="AL4558" s="229"/>
      <c r="AM4558" s="229"/>
      <c r="AN4558" s="229"/>
      <c r="AO4558" s="229"/>
      <c r="AP4558" s="229"/>
      <c r="AQ4558" s="229"/>
      <c r="AR4558" s="229"/>
      <c r="AS4558" s="229"/>
      <c r="AT4558" s="229"/>
      <c r="AU4558" s="229"/>
      <c r="AV4558" s="229"/>
      <c r="AW4558" s="229"/>
      <c r="AX4558" s="229"/>
      <c r="AY4558" s="229"/>
      <c r="AZ4558" s="229"/>
      <c r="BA4558" s="229"/>
      <c r="BB4558" s="229"/>
      <c r="BC4558" s="229"/>
      <c r="BD4558" s="229"/>
      <c r="BE4558" s="229"/>
      <c r="BF4558" s="229"/>
      <c r="BG4558" s="229"/>
      <c r="BH4558" s="229"/>
      <c r="BI4558" s="229"/>
    </row>
    <row r="4559" spans="3:61">
      <c r="C4559" s="229"/>
      <c r="D4559" s="230"/>
      <c r="E4559" s="229"/>
      <c r="F4559" s="229"/>
      <c r="G4559" s="229"/>
      <c r="H4559" s="229"/>
      <c r="I4559" s="231"/>
      <c r="J4559" s="229"/>
      <c r="K4559" s="232"/>
      <c r="L4559" s="229"/>
      <c r="M4559" s="229"/>
      <c r="N4559" s="229"/>
      <c r="O4559" s="229"/>
      <c r="P4559" s="229"/>
      <c r="Q4559" s="232"/>
      <c r="R4559" s="232"/>
      <c r="S4559" s="229"/>
      <c r="T4559" s="229"/>
      <c r="U4559" s="229"/>
      <c r="V4559" s="229"/>
      <c r="W4559" s="229"/>
      <c r="X4559" s="229"/>
      <c r="Y4559" s="229"/>
      <c r="Z4559" s="229"/>
      <c r="AA4559" s="229"/>
      <c r="AB4559" s="229"/>
      <c r="AC4559" s="229"/>
      <c r="AD4559" s="229"/>
      <c r="AE4559" s="229"/>
      <c r="AF4559" s="229"/>
      <c r="AG4559" s="229"/>
      <c r="AH4559" s="229"/>
      <c r="AI4559" s="229"/>
      <c r="AJ4559" s="229"/>
      <c r="AK4559" s="229"/>
      <c r="AL4559" s="229"/>
      <c r="AM4559" s="229"/>
      <c r="AN4559" s="229"/>
      <c r="AO4559" s="229"/>
      <c r="AP4559" s="229"/>
      <c r="AQ4559" s="229"/>
      <c r="AR4559" s="229"/>
      <c r="AS4559" s="229"/>
      <c r="AT4559" s="229"/>
      <c r="AU4559" s="229"/>
      <c r="AV4559" s="229"/>
      <c r="AW4559" s="229"/>
      <c r="AX4559" s="229"/>
      <c r="AY4559" s="229"/>
      <c r="AZ4559" s="229"/>
      <c r="BA4559" s="229"/>
      <c r="BB4559" s="229"/>
      <c r="BC4559" s="229"/>
      <c r="BD4559" s="229"/>
      <c r="BE4559" s="229"/>
      <c r="BF4559" s="229"/>
      <c r="BG4559" s="229"/>
      <c r="BH4559" s="229"/>
      <c r="BI4559" s="229"/>
    </row>
    <row r="4560" spans="3:61">
      <c r="C4560" s="229"/>
      <c r="D4560" s="230"/>
      <c r="E4560" s="229"/>
      <c r="F4560" s="229"/>
      <c r="G4560" s="229"/>
      <c r="H4560" s="229"/>
      <c r="I4560" s="231"/>
      <c r="J4560" s="229"/>
      <c r="K4560" s="232"/>
      <c r="L4560" s="229"/>
      <c r="M4560" s="229"/>
      <c r="N4560" s="229"/>
      <c r="O4560" s="229"/>
      <c r="P4560" s="229"/>
      <c r="Q4560" s="232"/>
      <c r="R4560" s="232"/>
      <c r="S4560" s="229"/>
      <c r="T4560" s="229"/>
      <c r="U4560" s="229"/>
      <c r="V4560" s="229"/>
      <c r="W4560" s="229"/>
      <c r="X4560" s="229"/>
      <c r="Y4560" s="229"/>
      <c r="Z4560" s="229"/>
      <c r="AA4560" s="229"/>
      <c r="AB4560" s="229"/>
      <c r="AC4560" s="229"/>
      <c r="AD4560" s="229"/>
      <c r="AE4560" s="229"/>
      <c r="AF4560" s="229"/>
      <c r="AG4560" s="229"/>
      <c r="AH4560" s="229"/>
      <c r="AI4560" s="229"/>
      <c r="AJ4560" s="229"/>
      <c r="AK4560" s="229"/>
      <c r="AL4560" s="229"/>
      <c r="AM4560" s="229"/>
      <c r="AN4560" s="229"/>
      <c r="AO4560" s="229"/>
      <c r="AP4560" s="229"/>
      <c r="AQ4560" s="229"/>
      <c r="AR4560" s="229"/>
      <c r="AS4560" s="229"/>
      <c r="AT4560" s="229"/>
      <c r="AU4560" s="229"/>
      <c r="AV4560" s="229"/>
      <c r="AW4560" s="229"/>
      <c r="AX4560" s="229"/>
      <c r="AY4560" s="229"/>
      <c r="AZ4560" s="229"/>
      <c r="BA4560" s="229"/>
      <c r="BB4560" s="229"/>
      <c r="BC4560" s="229"/>
      <c r="BD4560" s="229"/>
      <c r="BE4560" s="229"/>
      <c r="BF4560" s="229"/>
      <c r="BG4560" s="229"/>
      <c r="BH4560" s="229"/>
      <c r="BI4560" s="229"/>
    </row>
    <row r="4561" spans="3:61">
      <c r="C4561" s="229"/>
      <c r="D4561" s="230"/>
      <c r="E4561" s="229"/>
      <c r="F4561" s="229"/>
      <c r="G4561" s="229"/>
      <c r="H4561" s="229"/>
      <c r="I4561" s="231"/>
      <c r="J4561" s="229"/>
      <c r="K4561" s="232"/>
      <c r="L4561" s="229"/>
      <c r="M4561" s="229"/>
      <c r="N4561" s="229"/>
      <c r="O4561" s="229"/>
      <c r="P4561" s="229"/>
      <c r="Q4561" s="232"/>
      <c r="R4561" s="232"/>
      <c r="S4561" s="229"/>
      <c r="T4561" s="229"/>
      <c r="U4561" s="229"/>
      <c r="V4561" s="229"/>
      <c r="W4561" s="229"/>
      <c r="X4561" s="229"/>
      <c r="Y4561" s="229"/>
      <c r="Z4561" s="229"/>
      <c r="AA4561" s="229"/>
      <c r="AB4561" s="229"/>
      <c r="AC4561" s="229"/>
      <c r="AD4561" s="229"/>
      <c r="AE4561" s="229"/>
      <c r="AF4561" s="229"/>
      <c r="AG4561" s="229"/>
      <c r="AH4561" s="229"/>
      <c r="AI4561" s="229"/>
      <c r="AJ4561" s="229"/>
      <c r="AK4561" s="229"/>
      <c r="AL4561" s="229"/>
      <c r="AM4561" s="229"/>
      <c r="AN4561" s="229"/>
      <c r="AO4561" s="229"/>
      <c r="AP4561" s="229"/>
      <c r="AQ4561" s="229"/>
      <c r="AR4561" s="229"/>
      <c r="AS4561" s="229"/>
      <c r="AT4561" s="229"/>
      <c r="AU4561" s="229"/>
      <c r="AV4561" s="229"/>
      <c r="AW4561" s="229"/>
      <c r="AX4561" s="229"/>
      <c r="AY4561" s="229"/>
      <c r="AZ4561" s="229"/>
      <c r="BA4561" s="229"/>
      <c r="BB4561" s="229"/>
      <c r="BC4561" s="229"/>
      <c r="BD4561" s="229"/>
      <c r="BE4561" s="229"/>
      <c r="BF4561" s="229"/>
      <c r="BG4561" s="229"/>
      <c r="BH4561" s="229"/>
      <c r="BI4561" s="229"/>
    </row>
    <row r="4562" spans="3:61">
      <c r="C4562" s="229"/>
      <c r="D4562" s="230"/>
      <c r="E4562" s="229"/>
      <c r="F4562" s="229"/>
      <c r="G4562" s="229"/>
      <c r="H4562" s="229"/>
      <c r="I4562" s="231"/>
      <c r="J4562" s="229"/>
      <c r="K4562" s="232"/>
      <c r="L4562" s="229"/>
      <c r="M4562" s="229"/>
      <c r="N4562" s="229"/>
      <c r="O4562" s="229"/>
      <c r="P4562" s="229"/>
      <c r="Q4562" s="232"/>
      <c r="R4562" s="232"/>
      <c r="S4562" s="229"/>
      <c r="T4562" s="229"/>
      <c r="U4562" s="229"/>
      <c r="V4562" s="229"/>
      <c r="W4562" s="229"/>
      <c r="X4562" s="229"/>
      <c r="Y4562" s="229"/>
      <c r="Z4562" s="229"/>
      <c r="AA4562" s="229"/>
      <c r="AB4562" s="229"/>
      <c r="AC4562" s="229"/>
      <c r="AD4562" s="229"/>
      <c r="AE4562" s="229"/>
      <c r="AF4562" s="229"/>
      <c r="AG4562" s="229"/>
      <c r="AH4562" s="229"/>
      <c r="AI4562" s="229"/>
      <c r="AJ4562" s="229"/>
      <c r="AK4562" s="229"/>
      <c r="AL4562" s="229"/>
      <c r="AM4562" s="229"/>
      <c r="AN4562" s="229"/>
      <c r="AO4562" s="229"/>
      <c r="AP4562" s="229"/>
      <c r="AQ4562" s="229"/>
      <c r="AR4562" s="229"/>
      <c r="AS4562" s="229"/>
      <c r="AT4562" s="229"/>
      <c r="AU4562" s="229"/>
      <c r="AV4562" s="229"/>
      <c r="AW4562" s="229"/>
      <c r="AX4562" s="229"/>
      <c r="AY4562" s="229"/>
      <c r="AZ4562" s="229"/>
      <c r="BA4562" s="229"/>
      <c r="BB4562" s="229"/>
      <c r="BC4562" s="229"/>
      <c r="BD4562" s="229"/>
      <c r="BE4562" s="229"/>
      <c r="BF4562" s="229"/>
      <c r="BG4562" s="229"/>
      <c r="BH4562" s="229"/>
      <c r="BI4562" s="229"/>
    </row>
    <row r="4563" spans="3:61">
      <c r="C4563" s="229"/>
      <c r="D4563" s="230"/>
      <c r="E4563" s="229"/>
      <c r="F4563" s="229"/>
      <c r="G4563" s="229"/>
      <c r="H4563" s="229"/>
      <c r="I4563" s="231"/>
      <c r="J4563" s="229"/>
      <c r="K4563" s="232"/>
      <c r="L4563" s="229"/>
      <c r="M4563" s="229"/>
      <c r="N4563" s="229"/>
      <c r="O4563" s="229"/>
      <c r="P4563" s="229"/>
      <c r="Q4563" s="232"/>
      <c r="R4563" s="232"/>
      <c r="S4563" s="229"/>
      <c r="T4563" s="229"/>
      <c r="U4563" s="229"/>
      <c r="V4563" s="229"/>
      <c r="W4563" s="229"/>
      <c r="X4563" s="229"/>
      <c r="Y4563" s="229"/>
      <c r="Z4563" s="229"/>
      <c r="AA4563" s="229"/>
      <c r="AB4563" s="229"/>
      <c r="AC4563" s="229"/>
      <c r="AD4563" s="229"/>
      <c r="AE4563" s="229"/>
      <c r="AF4563" s="229"/>
      <c r="AG4563" s="229"/>
      <c r="AH4563" s="229"/>
      <c r="AI4563" s="229"/>
      <c r="AJ4563" s="229"/>
      <c r="AK4563" s="229"/>
      <c r="AL4563" s="229"/>
      <c r="AM4563" s="229"/>
      <c r="AN4563" s="229"/>
      <c r="AO4563" s="229"/>
      <c r="AP4563" s="229"/>
      <c r="AQ4563" s="229"/>
      <c r="AR4563" s="229"/>
      <c r="AS4563" s="229"/>
      <c r="AT4563" s="229"/>
      <c r="AU4563" s="229"/>
      <c r="AV4563" s="229"/>
      <c r="AW4563" s="229"/>
      <c r="AX4563" s="229"/>
      <c r="AY4563" s="229"/>
      <c r="AZ4563" s="229"/>
      <c r="BA4563" s="229"/>
      <c r="BB4563" s="229"/>
      <c r="BC4563" s="229"/>
      <c r="BD4563" s="229"/>
      <c r="BE4563" s="229"/>
      <c r="BF4563" s="229"/>
      <c r="BG4563" s="229"/>
      <c r="BH4563" s="229"/>
      <c r="BI4563" s="229"/>
    </row>
    <row r="4564" spans="3:61">
      <c r="C4564" s="229"/>
      <c r="D4564" s="230"/>
      <c r="E4564" s="229"/>
      <c r="F4564" s="229"/>
      <c r="G4564" s="229"/>
      <c r="H4564" s="229"/>
      <c r="I4564" s="231"/>
      <c r="J4564" s="229"/>
      <c r="K4564" s="232"/>
      <c r="L4564" s="229"/>
      <c r="M4564" s="229"/>
      <c r="N4564" s="229"/>
      <c r="O4564" s="229"/>
      <c r="P4564" s="229"/>
      <c r="Q4564" s="232"/>
      <c r="R4564" s="232"/>
      <c r="S4564" s="229"/>
      <c r="T4564" s="229"/>
      <c r="U4564" s="229"/>
      <c r="V4564" s="229"/>
      <c r="W4564" s="229"/>
      <c r="X4564" s="229"/>
      <c r="Y4564" s="229"/>
      <c r="Z4564" s="229"/>
      <c r="AA4564" s="229"/>
      <c r="AB4564" s="229"/>
      <c r="AC4564" s="229"/>
      <c r="AD4564" s="229"/>
      <c r="AE4564" s="229"/>
      <c r="AF4564" s="229"/>
      <c r="AG4564" s="229"/>
      <c r="AH4564" s="229"/>
      <c r="AI4564" s="229"/>
      <c r="AJ4564" s="229"/>
      <c r="AK4564" s="229"/>
      <c r="AL4564" s="229"/>
      <c r="AM4564" s="229"/>
      <c r="AN4564" s="229"/>
      <c r="AO4564" s="229"/>
      <c r="AP4564" s="229"/>
      <c r="AQ4564" s="229"/>
      <c r="AR4564" s="229"/>
      <c r="AS4564" s="229"/>
      <c r="AT4564" s="229"/>
      <c r="AU4564" s="229"/>
      <c r="AV4564" s="229"/>
      <c r="AW4564" s="229"/>
      <c r="AX4564" s="229"/>
      <c r="AY4564" s="229"/>
      <c r="AZ4564" s="229"/>
      <c r="BA4564" s="229"/>
      <c r="BB4564" s="229"/>
      <c r="BC4564" s="229"/>
      <c r="BD4564" s="229"/>
      <c r="BE4564" s="229"/>
      <c r="BF4564" s="229"/>
      <c r="BG4564" s="229"/>
      <c r="BH4564" s="229"/>
      <c r="BI4564" s="229"/>
    </row>
    <row r="4565" spans="3:61">
      <c r="C4565" s="229"/>
      <c r="D4565" s="230"/>
      <c r="E4565" s="229"/>
      <c r="F4565" s="229"/>
      <c r="G4565" s="229"/>
      <c r="H4565" s="229"/>
      <c r="I4565" s="231"/>
      <c r="J4565" s="229"/>
      <c r="K4565" s="232"/>
      <c r="L4565" s="229"/>
      <c r="M4565" s="229"/>
      <c r="N4565" s="229"/>
      <c r="O4565" s="229"/>
      <c r="P4565" s="229"/>
      <c r="Q4565" s="232"/>
      <c r="R4565" s="232"/>
      <c r="S4565" s="229"/>
      <c r="T4565" s="229"/>
      <c r="U4565" s="229"/>
      <c r="V4565" s="229"/>
      <c r="W4565" s="229"/>
      <c r="X4565" s="229"/>
      <c r="Y4565" s="229"/>
      <c r="Z4565" s="229"/>
      <c r="AA4565" s="229"/>
      <c r="AB4565" s="229"/>
      <c r="AC4565" s="229"/>
      <c r="AD4565" s="229"/>
      <c r="AE4565" s="229"/>
      <c r="AF4565" s="229"/>
      <c r="AG4565" s="229"/>
      <c r="AH4565" s="229"/>
      <c r="AI4565" s="229"/>
      <c r="AJ4565" s="229"/>
      <c r="AK4565" s="229"/>
      <c r="AL4565" s="229"/>
      <c r="AM4565" s="229"/>
      <c r="AN4565" s="229"/>
      <c r="AO4565" s="229"/>
      <c r="AP4565" s="229"/>
      <c r="AQ4565" s="229"/>
      <c r="AR4565" s="229"/>
      <c r="AS4565" s="229"/>
      <c r="AT4565" s="229"/>
      <c r="AU4565" s="229"/>
      <c r="AV4565" s="229"/>
      <c r="AW4565" s="229"/>
      <c r="AX4565" s="229"/>
      <c r="AY4565" s="229"/>
      <c r="AZ4565" s="229"/>
      <c r="BA4565" s="229"/>
      <c r="BB4565" s="229"/>
      <c r="BC4565" s="229"/>
      <c r="BD4565" s="229"/>
      <c r="BE4565" s="229"/>
      <c r="BF4565" s="229"/>
      <c r="BG4565" s="229"/>
      <c r="BH4565" s="229"/>
      <c r="BI4565" s="229"/>
    </row>
    <row r="4566" spans="3:61">
      <c r="C4566" s="229"/>
      <c r="D4566" s="230"/>
      <c r="E4566" s="229"/>
      <c r="F4566" s="229"/>
      <c r="G4566" s="229"/>
      <c r="H4566" s="229"/>
      <c r="I4566" s="231"/>
      <c r="J4566" s="229"/>
      <c r="K4566" s="232"/>
      <c r="L4566" s="229"/>
      <c r="M4566" s="229"/>
      <c r="N4566" s="229"/>
      <c r="O4566" s="229"/>
      <c r="P4566" s="229"/>
      <c r="Q4566" s="232"/>
      <c r="R4566" s="232"/>
      <c r="S4566" s="229"/>
      <c r="T4566" s="229"/>
      <c r="U4566" s="229"/>
      <c r="V4566" s="229"/>
      <c r="W4566" s="229"/>
      <c r="X4566" s="229"/>
      <c r="Y4566" s="229"/>
      <c r="Z4566" s="229"/>
      <c r="AA4566" s="229"/>
      <c r="AB4566" s="229"/>
      <c r="AC4566" s="229"/>
      <c r="AD4566" s="229"/>
      <c r="AE4566" s="229"/>
      <c r="AF4566" s="229"/>
      <c r="AG4566" s="229"/>
      <c r="AH4566" s="229"/>
      <c r="AI4566" s="229"/>
      <c r="AJ4566" s="229"/>
      <c r="AK4566" s="229"/>
      <c r="AL4566" s="229"/>
      <c r="AM4566" s="229"/>
      <c r="AN4566" s="229"/>
      <c r="AO4566" s="229"/>
      <c r="AP4566" s="229"/>
      <c r="AQ4566" s="229"/>
      <c r="AR4566" s="229"/>
      <c r="AS4566" s="229"/>
      <c r="AT4566" s="229"/>
      <c r="AU4566" s="229"/>
      <c r="AV4566" s="229"/>
      <c r="AW4566" s="229"/>
      <c r="AX4566" s="229"/>
      <c r="AY4566" s="229"/>
      <c r="AZ4566" s="229"/>
      <c r="BA4566" s="229"/>
      <c r="BB4566" s="229"/>
      <c r="BC4566" s="229"/>
      <c r="BD4566" s="229"/>
      <c r="BE4566" s="229"/>
      <c r="BF4566" s="229"/>
      <c r="BG4566" s="229"/>
      <c r="BH4566" s="229"/>
      <c r="BI4566" s="229"/>
    </row>
    <row r="4567" spans="3:61">
      <c r="C4567" s="229"/>
      <c r="D4567" s="230"/>
      <c r="E4567" s="229"/>
      <c r="F4567" s="229"/>
      <c r="G4567" s="229"/>
      <c r="H4567" s="229"/>
      <c r="I4567" s="231"/>
      <c r="J4567" s="229"/>
      <c r="K4567" s="232"/>
      <c r="L4567" s="229"/>
      <c r="M4567" s="229"/>
      <c r="N4567" s="229"/>
      <c r="O4567" s="229"/>
      <c r="P4567" s="229"/>
      <c r="Q4567" s="232"/>
      <c r="R4567" s="232"/>
      <c r="S4567" s="229"/>
      <c r="T4567" s="229"/>
      <c r="U4567" s="229"/>
      <c r="V4567" s="229"/>
      <c r="W4567" s="229"/>
      <c r="X4567" s="229"/>
      <c r="Y4567" s="229"/>
      <c r="Z4567" s="229"/>
      <c r="AA4567" s="229"/>
      <c r="AB4567" s="229"/>
      <c r="AC4567" s="229"/>
      <c r="AD4567" s="229"/>
      <c r="AE4567" s="229"/>
      <c r="AF4567" s="229"/>
      <c r="AG4567" s="229"/>
      <c r="AH4567" s="229"/>
      <c r="AI4567" s="229"/>
      <c r="AJ4567" s="229"/>
      <c r="AK4567" s="229"/>
      <c r="AL4567" s="229"/>
      <c r="AM4567" s="229"/>
      <c r="AN4567" s="229"/>
      <c r="AO4567" s="229"/>
      <c r="AP4567" s="229"/>
      <c r="AQ4567" s="229"/>
      <c r="AR4567" s="229"/>
      <c r="AS4567" s="229"/>
      <c r="AT4567" s="229"/>
      <c r="AU4567" s="229"/>
      <c r="AV4567" s="229"/>
      <c r="AW4567" s="229"/>
      <c r="AX4567" s="229"/>
      <c r="AY4567" s="229"/>
      <c r="AZ4567" s="229"/>
      <c r="BA4567" s="229"/>
      <c r="BB4567" s="229"/>
      <c r="BC4567" s="229"/>
      <c r="BD4567" s="229"/>
      <c r="BE4567" s="229"/>
      <c r="BF4567" s="229"/>
      <c r="BG4567" s="229"/>
      <c r="BH4567" s="229"/>
      <c r="BI4567" s="229"/>
    </row>
    <row r="4568" spans="3:61">
      <c r="C4568" s="229"/>
      <c r="D4568" s="230"/>
      <c r="E4568" s="229"/>
      <c r="F4568" s="229"/>
      <c r="G4568" s="229"/>
      <c r="H4568" s="229"/>
      <c r="I4568" s="231"/>
      <c r="J4568" s="229"/>
      <c r="K4568" s="232"/>
      <c r="L4568" s="229"/>
      <c r="M4568" s="229"/>
      <c r="N4568" s="229"/>
      <c r="O4568" s="229"/>
      <c r="P4568" s="229"/>
      <c r="Q4568" s="232"/>
      <c r="R4568" s="232"/>
      <c r="S4568" s="229"/>
      <c r="T4568" s="229"/>
      <c r="U4568" s="229"/>
      <c r="V4568" s="229"/>
      <c r="W4568" s="229"/>
      <c r="X4568" s="229"/>
      <c r="Y4568" s="229"/>
      <c r="Z4568" s="229"/>
      <c r="AA4568" s="229"/>
      <c r="AB4568" s="229"/>
      <c r="AC4568" s="229"/>
      <c r="AD4568" s="229"/>
      <c r="AE4568" s="229"/>
      <c r="AF4568" s="229"/>
      <c r="AG4568" s="229"/>
      <c r="AH4568" s="229"/>
      <c r="AI4568" s="229"/>
      <c r="AJ4568" s="229"/>
      <c r="AK4568" s="229"/>
      <c r="AL4568" s="229"/>
      <c r="AM4568" s="229"/>
      <c r="AN4568" s="229"/>
      <c r="AO4568" s="229"/>
      <c r="AP4568" s="229"/>
      <c r="AQ4568" s="229"/>
      <c r="AR4568" s="229"/>
      <c r="AS4568" s="229"/>
      <c r="AT4568" s="229"/>
      <c r="AU4568" s="229"/>
      <c r="AV4568" s="229"/>
      <c r="AW4568" s="229"/>
      <c r="AX4568" s="229"/>
      <c r="AY4568" s="229"/>
      <c r="AZ4568" s="229"/>
      <c r="BA4568" s="229"/>
      <c r="BB4568" s="229"/>
      <c r="BC4568" s="229"/>
      <c r="BD4568" s="229"/>
      <c r="BE4568" s="229"/>
      <c r="BF4568" s="229"/>
      <c r="BG4568" s="229"/>
      <c r="BH4568" s="229"/>
      <c r="BI4568" s="229"/>
    </row>
    <row r="4569" spans="3:61">
      <c r="C4569" s="229"/>
      <c r="D4569" s="230"/>
      <c r="E4569" s="229"/>
      <c r="F4569" s="229"/>
      <c r="G4569" s="229"/>
      <c r="H4569" s="229"/>
      <c r="I4569" s="231"/>
      <c r="J4569" s="229"/>
      <c r="K4569" s="232"/>
      <c r="L4569" s="229"/>
      <c r="M4569" s="229"/>
      <c r="N4569" s="229"/>
      <c r="O4569" s="229"/>
      <c r="P4569" s="229"/>
      <c r="Q4569" s="232"/>
      <c r="R4569" s="232"/>
      <c r="S4569" s="229"/>
      <c r="T4569" s="229"/>
      <c r="U4569" s="229"/>
      <c r="V4569" s="229"/>
      <c r="W4569" s="229"/>
      <c r="X4569" s="229"/>
      <c r="Y4569" s="229"/>
      <c r="Z4569" s="229"/>
      <c r="AA4569" s="229"/>
      <c r="AB4569" s="229"/>
      <c r="AC4569" s="229"/>
      <c r="AD4569" s="229"/>
      <c r="AE4569" s="229"/>
      <c r="AF4569" s="229"/>
      <c r="AG4569" s="229"/>
      <c r="AH4569" s="229"/>
      <c r="AI4569" s="229"/>
      <c r="AJ4569" s="229"/>
      <c r="AK4569" s="229"/>
      <c r="AL4569" s="229"/>
      <c r="AM4569" s="229"/>
      <c r="AN4569" s="229"/>
      <c r="AO4569" s="229"/>
      <c r="AP4569" s="229"/>
      <c r="AQ4569" s="229"/>
      <c r="AR4569" s="229"/>
      <c r="AS4569" s="229"/>
      <c r="AT4569" s="229"/>
      <c r="AU4569" s="229"/>
      <c r="AV4569" s="229"/>
      <c r="AW4569" s="229"/>
      <c r="AX4569" s="229"/>
      <c r="AY4569" s="229"/>
      <c r="AZ4569" s="229"/>
      <c r="BA4569" s="229"/>
      <c r="BB4569" s="229"/>
      <c r="BC4569" s="229"/>
      <c r="BD4569" s="229"/>
      <c r="BE4569" s="229"/>
      <c r="BF4569" s="229"/>
      <c r="BG4569" s="229"/>
      <c r="BH4569" s="229"/>
      <c r="BI4569" s="229"/>
    </row>
    <row r="4570" spans="3:61">
      <c r="C4570" s="229"/>
      <c r="D4570" s="230"/>
      <c r="E4570" s="229"/>
      <c r="F4570" s="229"/>
      <c r="G4570" s="229"/>
      <c r="H4570" s="229"/>
      <c r="I4570" s="231"/>
      <c r="J4570" s="229"/>
      <c r="K4570" s="232"/>
      <c r="L4570" s="229"/>
      <c r="M4570" s="229"/>
      <c r="N4570" s="229"/>
      <c r="O4570" s="229"/>
      <c r="P4570" s="229"/>
      <c r="Q4570" s="232"/>
      <c r="R4570" s="232"/>
      <c r="S4570" s="229"/>
      <c r="T4570" s="229"/>
      <c r="U4570" s="229"/>
      <c r="V4570" s="229"/>
      <c r="W4570" s="229"/>
      <c r="X4570" s="229"/>
      <c r="Y4570" s="229"/>
      <c r="Z4570" s="229"/>
      <c r="AA4570" s="229"/>
      <c r="AB4570" s="229"/>
      <c r="AC4570" s="229"/>
      <c r="AD4570" s="229"/>
      <c r="AE4570" s="229"/>
      <c r="AF4570" s="229"/>
      <c r="AG4570" s="229"/>
      <c r="AH4570" s="229"/>
      <c r="AI4570" s="229"/>
      <c r="AJ4570" s="229"/>
      <c r="AK4570" s="229"/>
      <c r="AL4570" s="229"/>
      <c r="AM4570" s="229"/>
      <c r="AN4570" s="229"/>
      <c r="AO4570" s="229"/>
      <c r="AP4570" s="229"/>
      <c r="AQ4570" s="229"/>
      <c r="AR4570" s="229"/>
      <c r="AS4570" s="229"/>
      <c r="AT4570" s="229"/>
      <c r="AU4570" s="229"/>
      <c r="AV4570" s="229"/>
      <c r="AW4570" s="229"/>
      <c r="AX4570" s="229"/>
      <c r="AY4570" s="229"/>
      <c r="AZ4570" s="229"/>
      <c r="BA4570" s="229"/>
      <c r="BB4570" s="229"/>
      <c r="BC4570" s="229"/>
      <c r="BD4570" s="229"/>
      <c r="BE4570" s="229"/>
      <c r="BF4570" s="229"/>
      <c r="BG4570" s="229"/>
      <c r="BH4570" s="229"/>
      <c r="BI4570" s="229"/>
    </row>
    <row r="4571" spans="3:61">
      <c r="C4571" s="229"/>
      <c r="D4571" s="230"/>
      <c r="E4571" s="229"/>
      <c r="F4571" s="229"/>
      <c r="G4571" s="229"/>
      <c r="H4571" s="229"/>
      <c r="I4571" s="231"/>
      <c r="J4571" s="229"/>
      <c r="K4571" s="232"/>
      <c r="L4571" s="229"/>
      <c r="M4571" s="229"/>
      <c r="N4571" s="229"/>
      <c r="O4571" s="229"/>
      <c r="P4571" s="229"/>
      <c r="Q4571" s="232"/>
      <c r="R4571" s="232"/>
      <c r="S4571" s="229"/>
      <c r="T4571" s="229"/>
      <c r="U4571" s="229"/>
      <c r="V4571" s="229"/>
      <c r="W4571" s="229"/>
      <c r="X4571" s="229"/>
      <c r="Y4571" s="229"/>
      <c r="Z4571" s="229"/>
      <c r="AA4571" s="229"/>
      <c r="AB4571" s="229"/>
      <c r="AC4571" s="229"/>
      <c r="AD4571" s="229"/>
      <c r="AE4571" s="229"/>
      <c r="AF4571" s="229"/>
      <c r="AG4571" s="229"/>
      <c r="AH4571" s="229"/>
      <c r="AI4571" s="229"/>
      <c r="AJ4571" s="229"/>
      <c r="AK4571" s="229"/>
      <c r="AL4571" s="229"/>
      <c r="AM4571" s="229"/>
      <c r="AN4571" s="229"/>
      <c r="AO4571" s="229"/>
      <c r="AP4571" s="229"/>
      <c r="AQ4571" s="229"/>
      <c r="AR4571" s="229"/>
      <c r="AS4571" s="229"/>
      <c r="AT4571" s="229"/>
      <c r="AU4571" s="229"/>
      <c r="AV4571" s="229"/>
      <c r="AW4571" s="229"/>
      <c r="AX4571" s="229"/>
      <c r="AY4571" s="229"/>
      <c r="AZ4571" s="229"/>
      <c r="BA4571" s="229"/>
      <c r="BB4571" s="229"/>
      <c r="BC4571" s="229"/>
      <c r="BD4571" s="229"/>
      <c r="BE4571" s="229"/>
      <c r="BF4571" s="229"/>
      <c r="BG4571" s="229"/>
      <c r="BH4571" s="229"/>
      <c r="BI4571" s="229"/>
    </row>
    <row r="4572" spans="3:61">
      <c r="C4572" s="229"/>
      <c r="D4572" s="230"/>
      <c r="E4572" s="229"/>
      <c r="F4572" s="229"/>
      <c r="G4572" s="229"/>
      <c r="H4572" s="229"/>
      <c r="I4572" s="231"/>
      <c r="J4572" s="229"/>
      <c r="K4572" s="232"/>
      <c r="L4572" s="229"/>
      <c r="M4572" s="229"/>
      <c r="N4572" s="229"/>
      <c r="O4572" s="229"/>
      <c r="P4572" s="229"/>
      <c r="Q4572" s="232"/>
      <c r="R4572" s="232"/>
      <c r="S4572" s="229"/>
      <c r="T4572" s="229"/>
      <c r="U4572" s="229"/>
      <c r="V4572" s="229"/>
      <c r="W4572" s="229"/>
      <c r="X4572" s="229"/>
      <c r="Y4572" s="229"/>
      <c r="Z4572" s="229"/>
      <c r="AA4572" s="229"/>
      <c r="AB4572" s="229"/>
      <c r="AC4572" s="229"/>
      <c r="AD4572" s="229"/>
      <c r="AE4572" s="229"/>
      <c r="AF4572" s="229"/>
      <c r="AG4572" s="229"/>
      <c r="AH4572" s="229"/>
      <c r="AI4572" s="229"/>
      <c r="AJ4572" s="229"/>
      <c r="AK4572" s="229"/>
      <c r="AL4572" s="229"/>
      <c r="AM4572" s="229"/>
      <c r="AN4572" s="229"/>
      <c r="AO4572" s="229"/>
      <c r="AP4572" s="229"/>
      <c r="AQ4572" s="229"/>
      <c r="AR4572" s="229"/>
      <c r="AS4572" s="229"/>
      <c r="AT4572" s="229"/>
      <c r="AU4572" s="229"/>
      <c r="AV4572" s="229"/>
      <c r="AW4572" s="229"/>
      <c r="AX4572" s="229"/>
      <c r="AY4572" s="229"/>
      <c r="AZ4572" s="229"/>
      <c r="BA4572" s="229"/>
      <c r="BB4572" s="229"/>
      <c r="BC4572" s="229"/>
      <c r="BD4572" s="229"/>
      <c r="BE4572" s="229"/>
      <c r="BF4572" s="229"/>
      <c r="BG4572" s="229"/>
      <c r="BH4572" s="229"/>
      <c r="BI4572" s="229"/>
    </row>
    <row r="4573" spans="3:61">
      <c r="C4573" s="229"/>
      <c r="D4573" s="230"/>
      <c r="E4573" s="229"/>
      <c r="F4573" s="229"/>
      <c r="G4573" s="229"/>
      <c r="H4573" s="229"/>
      <c r="I4573" s="231"/>
      <c r="J4573" s="229"/>
      <c r="K4573" s="232"/>
      <c r="L4573" s="229"/>
      <c r="M4573" s="229"/>
      <c r="N4573" s="229"/>
      <c r="O4573" s="229"/>
      <c r="P4573" s="229"/>
      <c r="Q4573" s="232"/>
      <c r="R4573" s="232"/>
      <c r="S4573" s="229"/>
      <c r="T4573" s="229"/>
      <c r="U4573" s="229"/>
      <c r="V4573" s="229"/>
      <c r="W4573" s="229"/>
      <c r="X4573" s="229"/>
      <c r="Y4573" s="229"/>
      <c r="Z4573" s="229"/>
      <c r="AA4573" s="229"/>
      <c r="AB4573" s="229"/>
      <c r="AC4573" s="229"/>
      <c r="AD4573" s="229"/>
      <c r="AE4573" s="229"/>
      <c r="AF4573" s="229"/>
      <c r="AG4573" s="229"/>
      <c r="AH4573" s="229"/>
      <c r="AI4573" s="229"/>
      <c r="AJ4573" s="229"/>
      <c r="AK4573" s="229"/>
      <c r="AL4573" s="229"/>
      <c r="AM4573" s="229"/>
      <c r="AN4573" s="229"/>
      <c r="AO4573" s="229"/>
      <c r="AP4573" s="229"/>
      <c r="AQ4573" s="229"/>
      <c r="AR4573" s="229"/>
      <c r="AS4573" s="229"/>
      <c r="AT4573" s="229"/>
      <c r="AU4573" s="229"/>
      <c r="AV4573" s="229"/>
      <c r="AW4573" s="229"/>
      <c r="AX4573" s="229"/>
      <c r="AY4573" s="229"/>
      <c r="AZ4573" s="229"/>
      <c r="BA4573" s="229"/>
      <c r="BB4573" s="229"/>
      <c r="BC4573" s="229"/>
      <c r="BD4573" s="229"/>
      <c r="BE4573" s="229"/>
      <c r="BF4573" s="229"/>
      <c r="BG4573" s="229"/>
      <c r="BH4573" s="229"/>
      <c r="BI4573" s="229"/>
    </row>
    <row r="4574" spans="3:61">
      <c r="C4574" s="229"/>
      <c r="D4574" s="230"/>
      <c r="E4574" s="229"/>
      <c r="F4574" s="229"/>
      <c r="G4574" s="229"/>
      <c r="H4574" s="229"/>
      <c r="I4574" s="231"/>
      <c r="J4574" s="229"/>
      <c r="K4574" s="232"/>
      <c r="L4574" s="229"/>
      <c r="M4574" s="229"/>
      <c r="N4574" s="229"/>
      <c r="O4574" s="229"/>
      <c r="P4574" s="229"/>
      <c r="Q4574" s="232"/>
      <c r="R4574" s="232"/>
      <c r="S4574" s="229"/>
      <c r="T4574" s="229"/>
      <c r="U4574" s="229"/>
      <c r="V4574" s="229"/>
      <c r="W4574" s="229"/>
      <c r="X4574" s="229"/>
      <c r="Y4574" s="229"/>
      <c r="Z4574" s="229"/>
      <c r="AA4574" s="229"/>
      <c r="AB4574" s="229"/>
      <c r="AC4574" s="229"/>
      <c r="AD4574" s="229"/>
      <c r="AE4574" s="229"/>
      <c r="AF4574" s="229"/>
      <c r="AG4574" s="229"/>
      <c r="AH4574" s="229"/>
      <c r="AI4574" s="229"/>
      <c r="AJ4574" s="229"/>
      <c r="AK4574" s="229"/>
      <c r="AL4574" s="229"/>
      <c r="AM4574" s="229"/>
      <c r="AN4574" s="229"/>
      <c r="AO4574" s="229"/>
      <c r="AP4574" s="229"/>
      <c r="AQ4574" s="229"/>
      <c r="AR4574" s="229"/>
      <c r="AS4574" s="229"/>
      <c r="AT4574" s="229"/>
      <c r="AU4574" s="229"/>
      <c r="AV4574" s="229"/>
      <c r="AW4574" s="229"/>
      <c r="AX4574" s="229"/>
      <c r="AY4574" s="229"/>
      <c r="AZ4574" s="229"/>
      <c r="BA4574" s="229"/>
      <c r="BB4574" s="229"/>
      <c r="BC4574" s="229"/>
      <c r="BD4574" s="229"/>
      <c r="BE4574" s="229"/>
      <c r="BF4574" s="229"/>
      <c r="BG4574" s="229"/>
      <c r="BH4574" s="229"/>
      <c r="BI4574" s="229"/>
    </row>
    <row r="4575" spans="3:61">
      <c r="C4575" s="229"/>
      <c r="D4575" s="230"/>
      <c r="E4575" s="229"/>
      <c r="F4575" s="229"/>
      <c r="G4575" s="229"/>
      <c r="H4575" s="229"/>
      <c r="I4575" s="231"/>
      <c r="J4575" s="229"/>
      <c r="K4575" s="232"/>
      <c r="L4575" s="229"/>
      <c r="M4575" s="229"/>
      <c r="N4575" s="229"/>
      <c r="O4575" s="229"/>
      <c r="P4575" s="229"/>
      <c r="Q4575" s="232"/>
      <c r="R4575" s="232"/>
      <c r="S4575" s="229"/>
      <c r="T4575" s="229"/>
      <c r="U4575" s="229"/>
      <c r="V4575" s="229"/>
      <c r="W4575" s="229"/>
      <c r="X4575" s="229"/>
      <c r="Y4575" s="229"/>
      <c r="Z4575" s="229"/>
      <c r="AA4575" s="229"/>
      <c r="AB4575" s="229"/>
      <c r="AC4575" s="229"/>
      <c r="AD4575" s="229"/>
      <c r="AE4575" s="229"/>
      <c r="AF4575" s="229"/>
      <c r="AG4575" s="229"/>
      <c r="AH4575" s="229"/>
      <c r="AI4575" s="229"/>
      <c r="AJ4575" s="229"/>
      <c r="AK4575" s="229"/>
      <c r="AL4575" s="229"/>
      <c r="AM4575" s="229"/>
      <c r="AN4575" s="229"/>
      <c r="AO4575" s="229"/>
      <c r="AP4575" s="229"/>
      <c r="AQ4575" s="229"/>
      <c r="AR4575" s="229"/>
      <c r="AS4575" s="229"/>
      <c r="AT4575" s="229"/>
      <c r="AU4575" s="229"/>
      <c r="AV4575" s="229"/>
      <c r="AW4575" s="229"/>
      <c r="AX4575" s="229"/>
      <c r="AY4575" s="229"/>
      <c r="AZ4575" s="229"/>
      <c r="BA4575" s="229"/>
      <c r="BB4575" s="229"/>
      <c r="BC4575" s="229"/>
      <c r="BD4575" s="229"/>
      <c r="BE4575" s="229"/>
      <c r="BF4575" s="229"/>
      <c r="BG4575" s="229"/>
      <c r="BH4575" s="229"/>
      <c r="BI4575" s="229"/>
    </row>
    <row r="4576" spans="3:61">
      <c r="C4576" s="229"/>
      <c r="D4576" s="230"/>
      <c r="E4576" s="229"/>
      <c r="F4576" s="229"/>
      <c r="G4576" s="229"/>
      <c r="H4576" s="229"/>
      <c r="I4576" s="231"/>
      <c r="J4576" s="229"/>
      <c r="K4576" s="232"/>
      <c r="L4576" s="229"/>
      <c r="M4576" s="229"/>
      <c r="N4576" s="229"/>
      <c r="O4576" s="229"/>
      <c r="P4576" s="229"/>
      <c r="Q4576" s="232"/>
      <c r="R4576" s="232"/>
      <c r="S4576" s="229"/>
      <c r="T4576" s="229"/>
      <c r="U4576" s="229"/>
      <c r="V4576" s="229"/>
      <c r="W4576" s="229"/>
      <c r="X4576" s="229"/>
      <c r="Y4576" s="229"/>
      <c r="Z4576" s="229"/>
      <c r="AA4576" s="229"/>
      <c r="AB4576" s="229"/>
      <c r="AC4576" s="229"/>
      <c r="AD4576" s="229"/>
      <c r="AE4576" s="229"/>
      <c r="AF4576" s="229"/>
      <c r="AG4576" s="229"/>
      <c r="AH4576" s="229"/>
      <c r="AI4576" s="229"/>
      <c r="AJ4576" s="229"/>
      <c r="AK4576" s="229"/>
      <c r="AL4576" s="229"/>
      <c r="AM4576" s="229"/>
      <c r="AN4576" s="229"/>
      <c r="AO4576" s="229"/>
      <c r="AP4576" s="229"/>
      <c r="AQ4576" s="229"/>
      <c r="AR4576" s="229"/>
      <c r="AS4576" s="229"/>
      <c r="AT4576" s="229"/>
      <c r="AU4576" s="229"/>
      <c r="AV4576" s="229"/>
      <c r="AW4576" s="229"/>
      <c r="AX4576" s="229"/>
      <c r="AY4576" s="229"/>
      <c r="AZ4576" s="229"/>
      <c r="BA4576" s="229"/>
      <c r="BB4576" s="229"/>
      <c r="BC4576" s="229"/>
      <c r="BD4576" s="229"/>
      <c r="BE4576" s="229"/>
      <c r="BF4576" s="229"/>
      <c r="BG4576" s="229"/>
      <c r="BH4576" s="229"/>
      <c r="BI4576" s="229"/>
    </row>
    <row r="4577" spans="3:61">
      <c r="C4577" s="229"/>
      <c r="D4577" s="230"/>
      <c r="E4577" s="229"/>
      <c r="F4577" s="229"/>
      <c r="G4577" s="229"/>
      <c r="H4577" s="229"/>
      <c r="I4577" s="231"/>
      <c r="J4577" s="229"/>
      <c r="K4577" s="232"/>
      <c r="L4577" s="229"/>
      <c r="M4577" s="229"/>
      <c r="N4577" s="229"/>
      <c r="O4577" s="229"/>
      <c r="P4577" s="229"/>
      <c r="Q4577" s="232"/>
      <c r="R4577" s="232"/>
      <c r="S4577" s="229"/>
      <c r="T4577" s="229"/>
      <c r="U4577" s="229"/>
      <c r="V4577" s="229"/>
      <c r="W4577" s="229"/>
      <c r="X4577" s="229"/>
      <c r="Y4577" s="229"/>
      <c r="Z4577" s="229"/>
      <c r="AA4577" s="229"/>
      <c r="AB4577" s="229"/>
      <c r="AC4577" s="229"/>
      <c r="AD4577" s="229"/>
      <c r="AE4577" s="229"/>
      <c r="AF4577" s="229"/>
      <c r="AG4577" s="229"/>
      <c r="AH4577" s="229"/>
      <c r="AI4577" s="229"/>
      <c r="AJ4577" s="229"/>
      <c r="AK4577" s="229"/>
      <c r="AL4577" s="229"/>
      <c r="AM4577" s="229"/>
      <c r="AN4577" s="229"/>
      <c r="AO4577" s="229"/>
      <c r="AP4577" s="229"/>
      <c r="AQ4577" s="229"/>
      <c r="AR4577" s="229"/>
      <c r="AS4577" s="229"/>
      <c r="AT4577" s="229"/>
      <c r="AU4577" s="229"/>
      <c r="AV4577" s="229"/>
      <c r="AW4577" s="229"/>
      <c r="AX4577" s="229"/>
      <c r="AY4577" s="229"/>
      <c r="AZ4577" s="229"/>
      <c r="BA4577" s="229"/>
      <c r="BB4577" s="229"/>
      <c r="BC4577" s="229"/>
      <c r="BD4577" s="229"/>
      <c r="BE4577" s="229"/>
      <c r="BF4577" s="229"/>
      <c r="BG4577" s="229"/>
      <c r="BH4577" s="229"/>
      <c r="BI4577" s="229"/>
    </row>
    <row r="4578" spans="3:61">
      <c r="C4578" s="229"/>
      <c r="D4578" s="230"/>
      <c r="E4578" s="229"/>
      <c r="F4578" s="229"/>
      <c r="G4578" s="229"/>
      <c r="H4578" s="229"/>
      <c r="I4578" s="231"/>
      <c r="J4578" s="229"/>
      <c r="K4578" s="232"/>
      <c r="L4578" s="229"/>
      <c r="M4578" s="229"/>
      <c r="N4578" s="229"/>
      <c r="O4578" s="229"/>
      <c r="P4578" s="229"/>
      <c r="Q4578" s="232"/>
      <c r="R4578" s="232"/>
      <c r="S4578" s="229"/>
      <c r="T4578" s="229"/>
      <c r="U4578" s="229"/>
      <c r="V4578" s="229"/>
      <c r="W4578" s="229"/>
      <c r="X4578" s="229"/>
      <c r="Y4578" s="229"/>
      <c r="Z4578" s="229"/>
      <c r="AA4578" s="229"/>
      <c r="AB4578" s="229"/>
      <c r="AC4578" s="229"/>
      <c r="AD4578" s="229"/>
      <c r="AE4578" s="229"/>
      <c r="AF4578" s="229"/>
      <c r="AG4578" s="229"/>
      <c r="AH4578" s="229"/>
      <c r="AI4578" s="229"/>
      <c r="AJ4578" s="229"/>
      <c r="AK4578" s="229"/>
      <c r="AL4578" s="229"/>
      <c r="AM4578" s="229"/>
      <c r="AN4578" s="229"/>
      <c r="AO4578" s="229"/>
      <c r="AP4578" s="229"/>
      <c r="AQ4578" s="229"/>
      <c r="AR4578" s="229"/>
      <c r="AS4578" s="229"/>
      <c r="AT4578" s="229"/>
      <c r="AU4578" s="229"/>
      <c r="AV4578" s="229"/>
      <c r="AW4578" s="229"/>
      <c r="AX4578" s="229"/>
      <c r="AY4578" s="229"/>
      <c r="AZ4578" s="229"/>
      <c r="BA4578" s="229"/>
      <c r="BB4578" s="229"/>
      <c r="BC4578" s="229"/>
      <c r="BD4578" s="229"/>
      <c r="BE4578" s="229"/>
      <c r="BF4578" s="229"/>
      <c r="BG4578" s="229"/>
      <c r="BH4578" s="229"/>
      <c r="BI4578" s="229"/>
    </row>
    <row r="4579" spans="3:61">
      <c r="C4579" s="229"/>
      <c r="D4579" s="230"/>
      <c r="E4579" s="229"/>
      <c r="F4579" s="229"/>
      <c r="G4579" s="229"/>
      <c r="H4579" s="229"/>
      <c r="I4579" s="231"/>
      <c r="J4579" s="229"/>
      <c r="K4579" s="232"/>
      <c r="L4579" s="229"/>
      <c r="M4579" s="229"/>
      <c r="N4579" s="229"/>
      <c r="O4579" s="229"/>
      <c r="P4579" s="229"/>
      <c r="Q4579" s="232"/>
      <c r="R4579" s="232"/>
      <c r="S4579" s="229"/>
      <c r="T4579" s="229"/>
      <c r="U4579" s="229"/>
      <c r="V4579" s="229"/>
      <c r="W4579" s="229"/>
      <c r="X4579" s="229"/>
      <c r="Y4579" s="229"/>
      <c r="Z4579" s="229"/>
      <c r="AA4579" s="229"/>
      <c r="AB4579" s="229"/>
      <c r="AC4579" s="229"/>
      <c r="AD4579" s="229"/>
      <c r="AE4579" s="229"/>
      <c r="AF4579" s="229"/>
      <c r="AG4579" s="229"/>
      <c r="AH4579" s="229"/>
      <c r="AI4579" s="229"/>
      <c r="AJ4579" s="229"/>
      <c r="AK4579" s="229"/>
      <c r="AL4579" s="229"/>
      <c r="AM4579" s="229"/>
      <c r="AN4579" s="229"/>
      <c r="AO4579" s="229"/>
      <c r="AP4579" s="229"/>
      <c r="AQ4579" s="229"/>
      <c r="AR4579" s="229"/>
      <c r="AS4579" s="229"/>
      <c r="AT4579" s="229"/>
      <c r="AU4579" s="229"/>
      <c r="AV4579" s="229"/>
      <c r="AW4579" s="229"/>
      <c r="AX4579" s="229"/>
      <c r="AY4579" s="229"/>
      <c r="AZ4579" s="229"/>
      <c r="BA4579" s="229"/>
      <c r="BB4579" s="229"/>
      <c r="BC4579" s="229"/>
      <c r="BD4579" s="229"/>
      <c r="BE4579" s="229"/>
      <c r="BF4579" s="229"/>
      <c r="BG4579" s="229"/>
      <c r="BH4579" s="229"/>
      <c r="BI4579" s="229"/>
    </row>
    <row r="4580" spans="3:61">
      <c r="C4580" s="229"/>
      <c r="D4580" s="230"/>
      <c r="E4580" s="229"/>
      <c r="F4580" s="229"/>
      <c r="G4580" s="229"/>
      <c r="H4580" s="229"/>
      <c r="I4580" s="231"/>
      <c r="J4580" s="229"/>
      <c r="K4580" s="232"/>
      <c r="L4580" s="229"/>
      <c r="M4580" s="229"/>
      <c r="N4580" s="229"/>
      <c r="O4580" s="229"/>
      <c r="P4580" s="229"/>
      <c r="Q4580" s="232"/>
      <c r="R4580" s="232"/>
      <c r="S4580" s="229"/>
      <c r="T4580" s="229"/>
      <c r="U4580" s="229"/>
      <c r="V4580" s="229"/>
      <c r="W4580" s="229"/>
      <c r="X4580" s="229"/>
      <c r="Y4580" s="229"/>
      <c r="Z4580" s="229"/>
      <c r="AA4580" s="229"/>
      <c r="AB4580" s="229"/>
      <c r="AC4580" s="229"/>
      <c r="AD4580" s="229"/>
      <c r="AE4580" s="229"/>
      <c r="AF4580" s="229"/>
      <c r="AG4580" s="229"/>
      <c r="AH4580" s="229"/>
      <c r="AI4580" s="229"/>
      <c r="AJ4580" s="229"/>
      <c r="AK4580" s="229"/>
      <c r="AL4580" s="229"/>
      <c r="AM4580" s="229"/>
      <c r="AN4580" s="229"/>
      <c r="AO4580" s="229"/>
      <c r="AP4580" s="229"/>
      <c r="AQ4580" s="229"/>
      <c r="AR4580" s="229"/>
      <c r="AS4580" s="229"/>
      <c r="AT4580" s="229"/>
      <c r="AU4580" s="229"/>
      <c r="AV4580" s="229"/>
      <c r="AW4580" s="229"/>
      <c r="AX4580" s="229"/>
      <c r="AY4580" s="229"/>
      <c r="AZ4580" s="229"/>
      <c r="BA4580" s="229"/>
      <c r="BB4580" s="229"/>
      <c r="BC4580" s="229"/>
      <c r="BD4580" s="229"/>
      <c r="BE4580" s="229"/>
      <c r="BF4580" s="229"/>
      <c r="BG4580" s="229"/>
      <c r="BH4580" s="229"/>
      <c r="BI4580" s="229"/>
    </row>
    <row r="4581" spans="3:61">
      <c r="C4581" s="229"/>
      <c r="D4581" s="230"/>
      <c r="E4581" s="229"/>
      <c r="F4581" s="229"/>
      <c r="G4581" s="229"/>
      <c r="H4581" s="229"/>
      <c r="I4581" s="231"/>
      <c r="J4581" s="229"/>
      <c r="K4581" s="232"/>
      <c r="L4581" s="229"/>
      <c r="M4581" s="229"/>
      <c r="N4581" s="229"/>
      <c r="O4581" s="229"/>
      <c r="P4581" s="229"/>
      <c r="Q4581" s="232"/>
      <c r="R4581" s="232"/>
      <c r="S4581" s="229"/>
      <c r="T4581" s="229"/>
      <c r="U4581" s="229"/>
      <c r="V4581" s="229"/>
      <c r="W4581" s="229"/>
      <c r="X4581" s="229"/>
      <c r="Y4581" s="229"/>
      <c r="Z4581" s="229"/>
      <c r="AA4581" s="229"/>
      <c r="AB4581" s="229"/>
      <c r="AC4581" s="229"/>
      <c r="AD4581" s="229"/>
      <c r="AE4581" s="229"/>
      <c r="AF4581" s="229"/>
      <c r="AG4581" s="229"/>
      <c r="AH4581" s="229"/>
      <c r="AI4581" s="229"/>
      <c r="AJ4581" s="229"/>
      <c r="AK4581" s="229"/>
      <c r="AL4581" s="229"/>
      <c r="AM4581" s="229"/>
      <c r="AN4581" s="229"/>
      <c r="AO4581" s="229"/>
      <c r="AP4581" s="229"/>
      <c r="AQ4581" s="229"/>
      <c r="AR4581" s="229"/>
      <c r="AS4581" s="229"/>
      <c r="AT4581" s="229"/>
      <c r="AU4581" s="229"/>
      <c r="AV4581" s="229"/>
      <c r="AW4581" s="229"/>
      <c r="AX4581" s="229"/>
      <c r="AY4581" s="229"/>
      <c r="AZ4581" s="229"/>
      <c r="BA4581" s="229"/>
      <c r="BB4581" s="229"/>
      <c r="BC4581" s="229"/>
      <c r="BD4581" s="229"/>
      <c r="BE4581" s="229"/>
      <c r="BF4581" s="229"/>
      <c r="BG4581" s="229"/>
      <c r="BH4581" s="229"/>
      <c r="BI4581" s="229"/>
    </row>
    <row r="4582" spans="3:61">
      <c r="C4582" s="229"/>
      <c r="D4582" s="230"/>
      <c r="E4582" s="229"/>
      <c r="F4582" s="229"/>
      <c r="G4582" s="229"/>
      <c r="H4582" s="229"/>
      <c r="I4582" s="231"/>
      <c r="J4582" s="229"/>
      <c r="K4582" s="232"/>
      <c r="L4582" s="229"/>
      <c r="M4582" s="229"/>
      <c r="N4582" s="229"/>
      <c r="O4582" s="229"/>
      <c r="P4582" s="229"/>
      <c r="Q4582" s="232"/>
      <c r="R4582" s="232"/>
      <c r="S4582" s="229"/>
      <c r="T4582" s="229"/>
      <c r="U4582" s="229"/>
      <c r="V4582" s="229"/>
      <c r="W4582" s="229"/>
      <c r="X4582" s="229"/>
      <c r="Y4582" s="229"/>
      <c r="Z4582" s="229"/>
      <c r="AA4582" s="229"/>
      <c r="AB4582" s="229"/>
      <c r="AC4582" s="229"/>
      <c r="AD4582" s="229"/>
      <c r="AE4582" s="229"/>
      <c r="AF4582" s="229"/>
      <c r="AG4582" s="229"/>
      <c r="AH4582" s="229"/>
      <c r="AI4582" s="229"/>
      <c r="AJ4582" s="229"/>
      <c r="AK4582" s="229"/>
      <c r="AL4582" s="229"/>
      <c r="AM4582" s="229"/>
      <c r="AN4582" s="229"/>
      <c r="AO4582" s="229"/>
      <c r="AP4582" s="229"/>
      <c r="AQ4582" s="229"/>
      <c r="AR4582" s="229"/>
      <c r="AS4582" s="229"/>
      <c r="AT4582" s="229"/>
      <c r="AU4582" s="229"/>
      <c r="AV4582" s="229"/>
      <c r="AW4582" s="229"/>
      <c r="AX4582" s="229"/>
      <c r="AY4582" s="229"/>
      <c r="AZ4582" s="229"/>
      <c r="BA4582" s="229"/>
      <c r="BB4582" s="229"/>
      <c r="BC4582" s="229"/>
      <c r="BD4582" s="229"/>
      <c r="BE4582" s="229"/>
      <c r="BF4582" s="229"/>
      <c r="BG4582" s="229"/>
      <c r="BH4582" s="229"/>
      <c r="BI4582" s="229"/>
    </row>
    <row r="4583" spans="3:61">
      <c r="C4583" s="229"/>
      <c r="D4583" s="230"/>
      <c r="E4583" s="229"/>
      <c r="F4583" s="229"/>
      <c r="G4583" s="229"/>
      <c r="H4583" s="229"/>
      <c r="I4583" s="231"/>
      <c r="J4583" s="229"/>
      <c r="K4583" s="232"/>
      <c r="L4583" s="229"/>
      <c r="M4583" s="229"/>
      <c r="N4583" s="229"/>
      <c r="O4583" s="229"/>
      <c r="P4583" s="229"/>
      <c r="Q4583" s="232"/>
      <c r="R4583" s="232"/>
      <c r="S4583" s="229"/>
      <c r="T4583" s="229"/>
      <c r="U4583" s="229"/>
      <c r="V4583" s="229"/>
      <c r="W4583" s="229"/>
      <c r="X4583" s="229"/>
      <c r="Y4583" s="229"/>
      <c r="Z4583" s="229"/>
      <c r="AA4583" s="229"/>
      <c r="AB4583" s="229"/>
      <c r="AC4583" s="229"/>
      <c r="AD4583" s="229"/>
      <c r="AE4583" s="229"/>
      <c r="AF4583" s="229"/>
      <c r="AG4583" s="229"/>
      <c r="AH4583" s="229"/>
      <c r="AI4583" s="229"/>
      <c r="AJ4583" s="229"/>
      <c r="AK4583" s="229"/>
      <c r="AL4583" s="229"/>
      <c r="AM4583" s="229"/>
      <c r="AN4583" s="229"/>
      <c r="AO4583" s="229"/>
      <c r="AP4583" s="229"/>
      <c r="AQ4583" s="229"/>
      <c r="AR4583" s="229"/>
      <c r="AS4583" s="229"/>
      <c r="AT4583" s="229"/>
      <c r="AU4583" s="229"/>
      <c r="AV4583" s="229"/>
      <c r="AW4583" s="229"/>
      <c r="AX4583" s="229"/>
      <c r="AY4583" s="229"/>
      <c r="AZ4583" s="229"/>
      <c r="BA4583" s="229"/>
      <c r="BB4583" s="229"/>
      <c r="BC4583" s="229"/>
      <c r="BD4583" s="229"/>
      <c r="BE4583" s="229"/>
      <c r="BF4583" s="229"/>
      <c r="BG4583" s="229"/>
      <c r="BH4583" s="229"/>
      <c r="BI4583" s="229"/>
    </row>
    <row r="4584" spans="3:61">
      <c r="C4584" s="229"/>
      <c r="D4584" s="230"/>
      <c r="E4584" s="229"/>
      <c r="F4584" s="229"/>
      <c r="G4584" s="229"/>
      <c r="H4584" s="229"/>
      <c r="I4584" s="231"/>
      <c r="J4584" s="229"/>
      <c r="K4584" s="232"/>
      <c r="L4584" s="229"/>
      <c r="M4584" s="229"/>
      <c r="N4584" s="229"/>
      <c r="O4584" s="229"/>
      <c r="P4584" s="229"/>
      <c r="Q4584" s="232"/>
      <c r="R4584" s="232"/>
      <c r="S4584" s="229"/>
      <c r="T4584" s="229"/>
      <c r="U4584" s="229"/>
      <c r="V4584" s="229"/>
      <c r="W4584" s="229"/>
      <c r="X4584" s="229"/>
      <c r="Y4584" s="229"/>
      <c r="Z4584" s="229"/>
      <c r="AA4584" s="229"/>
      <c r="AB4584" s="229"/>
      <c r="AC4584" s="229"/>
      <c r="AD4584" s="229"/>
      <c r="AE4584" s="229"/>
      <c r="AF4584" s="229"/>
      <c r="AG4584" s="229"/>
      <c r="AH4584" s="229"/>
      <c r="AI4584" s="229"/>
      <c r="AJ4584" s="229"/>
      <c r="AK4584" s="229"/>
      <c r="AL4584" s="229"/>
      <c r="AM4584" s="229"/>
      <c r="AN4584" s="229"/>
      <c r="AO4584" s="229"/>
      <c r="AP4584" s="229"/>
      <c r="AQ4584" s="229"/>
      <c r="AR4584" s="229"/>
      <c r="AS4584" s="229"/>
      <c r="AT4584" s="229"/>
      <c r="AU4584" s="229"/>
      <c r="AV4584" s="229"/>
      <c r="AW4584" s="229"/>
      <c r="AX4584" s="229"/>
      <c r="AY4584" s="229"/>
      <c r="AZ4584" s="229"/>
      <c r="BA4584" s="229"/>
      <c r="BB4584" s="229"/>
      <c r="BC4584" s="229"/>
      <c r="BD4584" s="229"/>
      <c r="BE4584" s="229"/>
      <c r="BF4584" s="229"/>
      <c r="BG4584" s="229"/>
      <c r="BH4584" s="229"/>
      <c r="BI4584" s="229"/>
    </row>
    <row r="4585" spans="3:61">
      <c r="C4585" s="229"/>
      <c r="D4585" s="230"/>
      <c r="E4585" s="229"/>
      <c r="F4585" s="229"/>
      <c r="G4585" s="229"/>
      <c r="H4585" s="229"/>
      <c r="I4585" s="231"/>
      <c r="J4585" s="229"/>
      <c r="K4585" s="232"/>
      <c r="L4585" s="229"/>
      <c r="M4585" s="229"/>
      <c r="N4585" s="229"/>
      <c r="O4585" s="229"/>
      <c r="P4585" s="229"/>
      <c r="Q4585" s="232"/>
      <c r="R4585" s="232"/>
      <c r="S4585" s="229"/>
      <c r="T4585" s="229"/>
      <c r="U4585" s="229"/>
      <c r="V4585" s="229"/>
      <c r="W4585" s="229"/>
      <c r="X4585" s="229"/>
      <c r="Y4585" s="229"/>
      <c r="Z4585" s="229"/>
      <c r="AA4585" s="229"/>
      <c r="AB4585" s="229"/>
      <c r="AC4585" s="229"/>
      <c r="AD4585" s="229"/>
      <c r="AE4585" s="229"/>
      <c r="AF4585" s="229"/>
      <c r="AG4585" s="229"/>
      <c r="AH4585" s="229"/>
      <c r="AI4585" s="229"/>
      <c r="AJ4585" s="229"/>
      <c r="AK4585" s="229"/>
      <c r="AL4585" s="229"/>
      <c r="AM4585" s="229"/>
      <c r="AN4585" s="229"/>
      <c r="AO4585" s="229"/>
      <c r="AP4585" s="229"/>
      <c r="AQ4585" s="229"/>
      <c r="AR4585" s="229"/>
      <c r="AS4585" s="229"/>
      <c r="AT4585" s="229"/>
      <c r="AU4585" s="229"/>
      <c r="AV4585" s="229"/>
      <c r="AW4585" s="229"/>
      <c r="AX4585" s="229"/>
      <c r="AY4585" s="229"/>
      <c r="AZ4585" s="229"/>
      <c r="BA4585" s="229"/>
      <c r="BB4585" s="229"/>
      <c r="BC4585" s="229"/>
      <c r="BD4585" s="229"/>
      <c r="BE4585" s="229"/>
      <c r="BF4585" s="229"/>
      <c r="BG4585" s="229"/>
      <c r="BH4585" s="229"/>
      <c r="BI4585" s="229"/>
    </row>
    <row r="4586" spans="3:61">
      <c r="C4586" s="229"/>
      <c r="D4586" s="230"/>
      <c r="E4586" s="229"/>
      <c r="F4586" s="229"/>
      <c r="G4586" s="229"/>
      <c r="H4586" s="229"/>
      <c r="I4586" s="231"/>
      <c r="J4586" s="229"/>
      <c r="K4586" s="232"/>
      <c r="L4586" s="229"/>
      <c r="M4586" s="229"/>
      <c r="N4586" s="229"/>
      <c r="O4586" s="229"/>
      <c r="P4586" s="229"/>
      <c r="Q4586" s="232"/>
      <c r="R4586" s="232"/>
      <c r="S4586" s="229"/>
      <c r="T4586" s="229"/>
      <c r="U4586" s="229"/>
      <c r="V4586" s="229"/>
      <c r="W4586" s="229"/>
      <c r="X4586" s="229"/>
      <c r="Y4586" s="229"/>
      <c r="Z4586" s="229"/>
      <c r="AA4586" s="229"/>
      <c r="AB4586" s="229"/>
      <c r="AC4586" s="229"/>
      <c r="AD4586" s="229"/>
      <c r="AE4586" s="229"/>
      <c r="AF4586" s="229"/>
      <c r="AG4586" s="229"/>
      <c r="AH4586" s="229"/>
      <c r="AI4586" s="229"/>
      <c r="AJ4586" s="229"/>
      <c r="AK4586" s="229"/>
      <c r="AL4586" s="229"/>
      <c r="AM4586" s="229"/>
      <c r="AN4586" s="229"/>
      <c r="AO4586" s="229"/>
      <c r="AP4586" s="229"/>
      <c r="AQ4586" s="229"/>
      <c r="AR4586" s="229"/>
      <c r="AS4586" s="229"/>
      <c r="AT4586" s="229"/>
      <c r="AU4586" s="229"/>
      <c r="AV4586" s="229"/>
      <c r="AW4586" s="229"/>
      <c r="AX4586" s="229"/>
      <c r="AY4586" s="229"/>
      <c r="AZ4586" s="229"/>
      <c r="BA4586" s="229"/>
      <c r="BB4586" s="229"/>
      <c r="BC4586" s="229"/>
      <c r="BD4586" s="229"/>
      <c r="BE4586" s="229"/>
      <c r="BF4586" s="229"/>
      <c r="BG4586" s="229"/>
      <c r="BH4586" s="229"/>
      <c r="BI4586" s="229"/>
    </row>
    <row r="4587" spans="3:61">
      <c r="C4587" s="229"/>
      <c r="D4587" s="230"/>
      <c r="E4587" s="229"/>
      <c r="F4587" s="229"/>
      <c r="G4587" s="229"/>
      <c r="H4587" s="229"/>
      <c r="I4587" s="231"/>
      <c r="J4587" s="229"/>
      <c r="K4587" s="232"/>
      <c r="L4587" s="229"/>
      <c r="M4587" s="229"/>
      <c r="N4587" s="229"/>
      <c r="O4587" s="229"/>
      <c r="P4587" s="229"/>
      <c r="Q4587" s="232"/>
      <c r="R4587" s="232"/>
      <c r="S4587" s="229"/>
      <c r="T4587" s="229"/>
      <c r="U4587" s="229"/>
      <c r="V4587" s="229"/>
      <c r="W4587" s="229"/>
      <c r="X4587" s="229"/>
      <c r="Y4587" s="229"/>
      <c r="Z4587" s="229"/>
      <c r="AA4587" s="229"/>
      <c r="AB4587" s="229"/>
      <c r="AC4587" s="229"/>
      <c r="AD4587" s="229"/>
      <c r="AE4587" s="229"/>
      <c r="AF4587" s="229"/>
      <c r="AG4587" s="229"/>
      <c r="AH4587" s="229"/>
      <c r="AI4587" s="229"/>
      <c r="AJ4587" s="229"/>
      <c r="AK4587" s="229"/>
      <c r="AL4587" s="229"/>
      <c r="AM4587" s="229"/>
      <c r="AN4587" s="229"/>
      <c r="AO4587" s="229"/>
      <c r="AP4587" s="229"/>
      <c r="AQ4587" s="229"/>
      <c r="AR4587" s="229"/>
      <c r="AS4587" s="229"/>
      <c r="AT4587" s="229"/>
      <c r="AU4587" s="229"/>
      <c r="AV4587" s="229"/>
      <c r="AW4587" s="229"/>
      <c r="AX4587" s="229"/>
      <c r="AY4587" s="229"/>
      <c r="AZ4587" s="229"/>
      <c r="BA4587" s="229"/>
      <c r="BB4587" s="229"/>
      <c r="BC4587" s="229"/>
      <c r="BD4587" s="229"/>
      <c r="BE4587" s="229"/>
      <c r="BF4587" s="229"/>
      <c r="BG4587" s="229"/>
      <c r="BH4587" s="229"/>
      <c r="BI4587" s="229"/>
    </row>
    <row r="4588" spans="3:61">
      <c r="C4588" s="229"/>
      <c r="D4588" s="230"/>
      <c r="E4588" s="229"/>
      <c r="F4588" s="229"/>
      <c r="G4588" s="229"/>
      <c r="H4588" s="229"/>
      <c r="I4588" s="231"/>
      <c r="J4588" s="229"/>
      <c r="K4588" s="232"/>
      <c r="L4588" s="229"/>
      <c r="M4588" s="229"/>
      <c r="N4588" s="229"/>
      <c r="O4588" s="229"/>
      <c r="P4588" s="229"/>
      <c r="Q4588" s="232"/>
      <c r="R4588" s="232"/>
      <c r="S4588" s="229"/>
      <c r="T4588" s="229"/>
      <c r="U4588" s="229"/>
      <c r="V4588" s="229"/>
      <c r="W4588" s="229"/>
      <c r="X4588" s="229"/>
      <c r="Y4588" s="229"/>
      <c r="Z4588" s="229"/>
      <c r="AA4588" s="229"/>
      <c r="AB4588" s="229"/>
      <c r="AC4588" s="229"/>
      <c r="AD4588" s="229"/>
      <c r="AE4588" s="229"/>
      <c r="AF4588" s="229"/>
      <c r="AG4588" s="229"/>
      <c r="AH4588" s="229"/>
      <c r="AI4588" s="229"/>
      <c r="AJ4588" s="229"/>
      <c r="AK4588" s="229"/>
      <c r="AL4588" s="229"/>
      <c r="AM4588" s="229"/>
      <c r="AN4588" s="229"/>
      <c r="AO4588" s="229"/>
      <c r="AP4588" s="229"/>
      <c r="AQ4588" s="229"/>
      <c r="AR4588" s="229"/>
      <c r="AS4588" s="229"/>
      <c r="AT4588" s="229"/>
      <c r="AU4588" s="229"/>
      <c r="AV4588" s="229"/>
      <c r="AW4588" s="229"/>
      <c r="AX4588" s="229"/>
      <c r="AY4588" s="229"/>
      <c r="AZ4588" s="229"/>
      <c r="BA4588" s="229"/>
      <c r="BB4588" s="229"/>
      <c r="BC4588" s="229"/>
      <c r="BD4588" s="229"/>
      <c r="BE4588" s="229"/>
      <c r="BF4588" s="229"/>
      <c r="BG4588" s="229"/>
      <c r="BH4588" s="229"/>
      <c r="BI4588" s="229"/>
    </row>
    <row r="4589" spans="3:61">
      <c r="C4589" s="229"/>
      <c r="D4589" s="230"/>
      <c r="E4589" s="229"/>
      <c r="F4589" s="229"/>
      <c r="G4589" s="229"/>
      <c r="H4589" s="229"/>
      <c r="I4589" s="231"/>
      <c r="J4589" s="229"/>
      <c r="K4589" s="232"/>
      <c r="L4589" s="229"/>
      <c r="M4589" s="229"/>
      <c r="N4589" s="229"/>
      <c r="O4589" s="229"/>
      <c r="P4589" s="229"/>
      <c r="Q4589" s="232"/>
      <c r="R4589" s="232"/>
      <c r="S4589" s="229"/>
      <c r="T4589" s="229"/>
      <c r="U4589" s="229"/>
      <c r="V4589" s="229"/>
      <c r="W4589" s="229"/>
      <c r="X4589" s="229"/>
      <c r="Y4589" s="229"/>
      <c r="Z4589" s="229"/>
      <c r="AA4589" s="229"/>
      <c r="AB4589" s="229"/>
      <c r="AC4589" s="229"/>
      <c r="AD4589" s="229"/>
      <c r="AE4589" s="229"/>
      <c r="AF4589" s="229"/>
      <c r="AG4589" s="229"/>
      <c r="AH4589" s="229"/>
      <c r="AI4589" s="229"/>
      <c r="AJ4589" s="229"/>
      <c r="AK4589" s="229"/>
      <c r="AL4589" s="229"/>
      <c r="AM4589" s="229"/>
      <c r="AN4589" s="229"/>
      <c r="AO4589" s="229"/>
      <c r="AP4589" s="229"/>
      <c r="AQ4589" s="229"/>
      <c r="AR4589" s="229"/>
      <c r="AS4589" s="229"/>
      <c r="AT4589" s="229"/>
      <c r="AU4589" s="229"/>
      <c r="AV4589" s="229"/>
      <c r="AW4589" s="229"/>
      <c r="AX4589" s="229"/>
      <c r="AY4589" s="229"/>
      <c r="AZ4589" s="229"/>
      <c r="BA4589" s="229"/>
      <c r="BB4589" s="229"/>
      <c r="BC4589" s="229"/>
      <c r="BD4589" s="229"/>
      <c r="BE4589" s="229"/>
      <c r="BF4589" s="229"/>
      <c r="BG4589" s="229"/>
      <c r="BH4589" s="229"/>
      <c r="BI4589" s="229"/>
    </row>
    <row r="4590" spans="3:61">
      <c r="C4590" s="229"/>
      <c r="D4590" s="230"/>
      <c r="E4590" s="229"/>
      <c r="F4590" s="229"/>
      <c r="G4590" s="229"/>
      <c r="H4590" s="229"/>
      <c r="I4590" s="231"/>
      <c r="J4590" s="229"/>
      <c r="K4590" s="232"/>
      <c r="L4590" s="229"/>
      <c r="M4590" s="229"/>
      <c r="N4590" s="229"/>
      <c r="O4590" s="229"/>
      <c r="P4590" s="229"/>
      <c r="Q4590" s="232"/>
      <c r="R4590" s="232"/>
      <c r="S4590" s="229"/>
      <c r="T4590" s="229"/>
      <c r="U4590" s="229"/>
      <c r="V4590" s="229"/>
      <c r="W4590" s="229"/>
      <c r="X4590" s="229"/>
      <c r="Y4590" s="229"/>
      <c r="Z4590" s="229"/>
      <c r="AA4590" s="229"/>
      <c r="AB4590" s="229"/>
      <c r="AC4590" s="229"/>
      <c r="AD4590" s="229"/>
      <c r="AE4590" s="229"/>
      <c r="AF4590" s="229"/>
      <c r="AG4590" s="229"/>
      <c r="AH4590" s="229"/>
      <c r="AI4590" s="229"/>
      <c r="AJ4590" s="229"/>
      <c r="AK4590" s="229"/>
      <c r="AL4590" s="229"/>
      <c r="AM4590" s="229"/>
      <c r="AN4590" s="229"/>
      <c r="AO4590" s="229"/>
      <c r="AP4590" s="229"/>
      <c r="AQ4590" s="229"/>
      <c r="AR4590" s="229"/>
      <c r="AS4590" s="229"/>
      <c r="AT4590" s="229"/>
      <c r="AU4590" s="229"/>
      <c r="AV4590" s="229"/>
      <c r="AW4590" s="229"/>
      <c r="AX4590" s="229"/>
      <c r="AY4590" s="229"/>
      <c r="AZ4590" s="229"/>
      <c r="BA4590" s="229"/>
      <c r="BB4590" s="229"/>
      <c r="BC4590" s="229"/>
      <c r="BD4590" s="229"/>
      <c r="BE4590" s="229"/>
      <c r="BF4590" s="229"/>
      <c r="BG4590" s="229"/>
      <c r="BH4590" s="229"/>
      <c r="BI4590" s="229"/>
    </row>
    <row r="4591" spans="3:61">
      <c r="C4591" s="229"/>
      <c r="D4591" s="230"/>
      <c r="E4591" s="229"/>
      <c r="F4591" s="229"/>
      <c r="G4591" s="229"/>
      <c r="H4591" s="229"/>
      <c r="I4591" s="231"/>
      <c r="J4591" s="229"/>
      <c r="K4591" s="232"/>
      <c r="L4591" s="229"/>
      <c r="M4591" s="229"/>
      <c r="N4591" s="229"/>
      <c r="O4591" s="229"/>
      <c r="P4591" s="229"/>
      <c r="Q4591" s="232"/>
      <c r="R4591" s="232"/>
      <c r="S4591" s="229"/>
      <c r="T4591" s="229"/>
      <c r="U4591" s="229"/>
      <c r="V4591" s="229"/>
      <c r="W4591" s="229"/>
      <c r="X4591" s="229"/>
      <c r="Y4591" s="229"/>
      <c r="Z4591" s="229"/>
      <c r="AA4591" s="229"/>
      <c r="AB4591" s="229"/>
      <c r="AC4591" s="229"/>
      <c r="AD4591" s="229"/>
      <c r="AE4591" s="229"/>
      <c r="AF4591" s="229"/>
      <c r="AG4591" s="229"/>
      <c r="AH4591" s="229"/>
      <c r="AI4591" s="229"/>
      <c r="AJ4591" s="229"/>
      <c r="AK4591" s="229"/>
      <c r="AL4591" s="229"/>
      <c r="AM4591" s="229"/>
      <c r="AN4591" s="229"/>
      <c r="AO4591" s="229"/>
      <c r="AP4591" s="229"/>
      <c r="AQ4591" s="229"/>
      <c r="AR4591" s="229"/>
      <c r="AS4591" s="229"/>
      <c r="AT4591" s="229"/>
      <c r="AU4591" s="229"/>
      <c r="AV4591" s="229"/>
      <c r="AW4591" s="229"/>
      <c r="AX4591" s="229"/>
      <c r="AY4591" s="229"/>
      <c r="AZ4591" s="229"/>
      <c r="BA4591" s="229"/>
      <c r="BB4591" s="229"/>
      <c r="BC4591" s="229"/>
      <c r="BD4591" s="229"/>
      <c r="BE4591" s="229"/>
      <c r="BF4591" s="229"/>
      <c r="BG4591" s="229"/>
      <c r="BH4591" s="229"/>
      <c r="BI4591" s="229"/>
    </row>
    <row r="4592" spans="3:61">
      <c r="C4592" s="229"/>
      <c r="D4592" s="230"/>
      <c r="E4592" s="229"/>
      <c r="F4592" s="229"/>
      <c r="G4592" s="229"/>
      <c r="H4592" s="229"/>
      <c r="I4592" s="231"/>
      <c r="J4592" s="229"/>
      <c r="K4592" s="232"/>
      <c r="L4592" s="229"/>
      <c r="M4592" s="229"/>
      <c r="N4592" s="229"/>
      <c r="O4592" s="229"/>
      <c r="P4592" s="229"/>
      <c r="Q4592" s="232"/>
      <c r="R4592" s="232"/>
      <c r="S4592" s="229"/>
      <c r="T4592" s="229"/>
      <c r="U4592" s="229"/>
      <c r="V4592" s="229"/>
      <c r="W4592" s="229"/>
      <c r="X4592" s="229"/>
      <c r="Y4592" s="229"/>
      <c r="Z4592" s="229"/>
      <c r="AA4592" s="229"/>
      <c r="AB4592" s="229"/>
      <c r="AC4592" s="229"/>
      <c r="AD4592" s="229"/>
      <c r="AE4592" s="229"/>
      <c r="AF4592" s="229"/>
      <c r="AG4592" s="229"/>
      <c r="AH4592" s="229"/>
      <c r="AI4592" s="229"/>
      <c r="AJ4592" s="229"/>
      <c r="AK4592" s="229"/>
      <c r="AL4592" s="229"/>
      <c r="AM4592" s="229"/>
      <c r="AN4592" s="229"/>
      <c r="AO4592" s="229"/>
      <c r="AP4592" s="229"/>
      <c r="AQ4592" s="229"/>
      <c r="AR4592" s="229"/>
      <c r="AS4592" s="229"/>
      <c r="AT4592" s="229"/>
      <c r="AU4592" s="229"/>
      <c r="AV4592" s="229"/>
      <c r="AW4592" s="229"/>
      <c r="AX4592" s="229"/>
      <c r="AY4592" s="229"/>
      <c r="AZ4592" s="229"/>
      <c r="BA4592" s="229"/>
      <c r="BB4592" s="229"/>
      <c r="BC4592" s="229"/>
      <c r="BD4592" s="229"/>
      <c r="BE4592" s="229"/>
      <c r="BF4592" s="229"/>
      <c r="BG4592" s="229"/>
      <c r="BH4592" s="229"/>
      <c r="BI4592" s="229"/>
    </row>
    <row r="4593" spans="3:61">
      <c r="C4593" s="229"/>
      <c r="D4593" s="230"/>
      <c r="E4593" s="229"/>
      <c r="F4593" s="229"/>
      <c r="G4593" s="229"/>
      <c r="H4593" s="229"/>
      <c r="I4593" s="231"/>
      <c r="J4593" s="229"/>
      <c r="K4593" s="232"/>
      <c r="L4593" s="229"/>
      <c r="M4593" s="229"/>
      <c r="N4593" s="229"/>
      <c r="O4593" s="229"/>
      <c r="P4593" s="229"/>
      <c r="Q4593" s="232"/>
      <c r="R4593" s="232"/>
      <c r="S4593" s="229"/>
      <c r="T4593" s="229"/>
      <c r="U4593" s="229"/>
      <c r="V4593" s="229"/>
      <c r="W4593" s="229"/>
      <c r="X4593" s="229"/>
      <c r="Y4593" s="229"/>
      <c r="Z4593" s="229"/>
      <c r="AA4593" s="229"/>
      <c r="AB4593" s="229"/>
      <c r="AC4593" s="229"/>
      <c r="AD4593" s="229"/>
      <c r="AE4593" s="229"/>
      <c r="AF4593" s="229"/>
      <c r="AG4593" s="229"/>
      <c r="AH4593" s="229"/>
      <c r="AI4593" s="229"/>
      <c r="AJ4593" s="229"/>
      <c r="AK4593" s="229"/>
      <c r="AL4593" s="229"/>
      <c r="AM4593" s="229"/>
      <c r="AN4593" s="229"/>
      <c r="AO4593" s="229"/>
      <c r="AP4593" s="229"/>
      <c r="AQ4593" s="229"/>
      <c r="AR4593" s="229"/>
      <c r="AS4593" s="229"/>
      <c r="AT4593" s="229"/>
      <c r="AU4593" s="229"/>
      <c r="AV4593" s="229"/>
      <c r="AW4593" s="229"/>
      <c r="AX4593" s="229"/>
      <c r="AY4593" s="229"/>
      <c r="AZ4593" s="229"/>
      <c r="BA4593" s="229"/>
      <c r="BB4593" s="229"/>
      <c r="BC4593" s="229"/>
      <c r="BD4593" s="229"/>
      <c r="BE4593" s="229"/>
      <c r="BF4593" s="229"/>
      <c r="BG4593" s="229"/>
      <c r="BH4593" s="229"/>
      <c r="BI4593" s="229"/>
    </row>
    <row r="4594" spans="3:61">
      <c r="C4594" s="229"/>
      <c r="D4594" s="230"/>
      <c r="E4594" s="229"/>
      <c r="F4594" s="229"/>
      <c r="G4594" s="229"/>
      <c r="H4594" s="229"/>
      <c r="I4594" s="231"/>
      <c r="J4594" s="229"/>
      <c r="K4594" s="232"/>
      <c r="L4594" s="229"/>
      <c r="M4594" s="229"/>
      <c r="N4594" s="229"/>
      <c r="O4594" s="229"/>
      <c r="P4594" s="229"/>
      <c r="Q4594" s="232"/>
      <c r="R4594" s="232"/>
      <c r="S4594" s="229"/>
      <c r="T4594" s="229"/>
      <c r="U4594" s="229"/>
      <c r="V4594" s="229"/>
      <c r="W4594" s="229"/>
      <c r="X4594" s="229"/>
      <c r="Y4594" s="229"/>
      <c r="Z4594" s="229"/>
      <c r="AA4594" s="229"/>
      <c r="AB4594" s="229"/>
      <c r="AC4594" s="229"/>
      <c r="AD4594" s="229"/>
      <c r="AE4594" s="229"/>
      <c r="AF4594" s="229"/>
      <c r="AG4594" s="229"/>
      <c r="AH4594" s="229"/>
      <c r="AI4594" s="229"/>
      <c r="AJ4594" s="229"/>
      <c r="AK4594" s="229"/>
      <c r="AL4594" s="229"/>
      <c r="AM4594" s="229"/>
      <c r="AN4594" s="229"/>
      <c r="AO4594" s="229"/>
      <c r="AP4594" s="229"/>
      <c r="AQ4594" s="229"/>
      <c r="AR4594" s="229"/>
      <c r="AS4594" s="229"/>
      <c r="AT4594" s="229"/>
      <c r="AU4594" s="229"/>
      <c r="AV4594" s="229"/>
      <c r="AW4594" s="229"/>
      <c r="AX4594" s="229"/>
      <c r="AY4594" s="229"/>
      <c r="AZ4594" s="229"/>
      <c r="BA4594" s="229"/>
      <c r="BB4594" s="229"/>
      <c r="BC4594" s="229"/>
      <c r="BD4594" s="229"/>
      <c r="BE4594" s="229"/>
      <c r="BF4594" s="229"/>
      <c r="BG4594" s="229"/>
      <c r="BH4594" s="229"/>
      <c r="BI4594" s="229"/>
    </row>
    <row r="4595" spans="3:61">
      <c r="C4595" s="229"/>
      <c r="D4595" s="230"/>
      <c r="E4595" s="229"/>
      <c r="F4595" s="229"/>
      <c r="G4595" s="229"/>
      <c r="H4595" s="229"/>
      <c r="I4595" s="231"/>
      <c r="J4595" s="229"/>
      <c r="K4595" s="232"/>
      <c r="L4595" s="229"/>
      <c r="M4595" s="229"/>
      <c r="N4595" s="229"/>
      <c r="O4595" s="229"/>
      <c r="P4595" s="229"/>
      <c r="Q4595" s="232"/>
      <c r="R4595" s="232"/>
      <c r="S4595" s="229"/>
      <c r="T4595" s="229"/>
      <c r="U4595" s="229"/>
      <c r="V4595" s="229"/>
      <c r="W4595" s="229"/>
      <c r="X4595" s="229"/>
      <c r="Y4595" s="229"/>
      <c r="Z4595" s="229"/>
      <c r="AA4595" s="229"/>
      <c r="AB4595" s="229"/>
      <c r="AC4595" s="229"/>
      <c r="AD4595" s="229"/>
      <c r="AE4595" s="229"/>
      <c r="AF4595" s="229"/>
      <c r="AG4595" s="229"/>
      <c r="AH4595" s="229"/>
      <c r="AI4595" s="229"/>
      <c r="AJ4595" s="229"/>
      <c r="AK4595" s="229"/>
      <c r="AL4595" s="229"/>
      <c r="AM4595" s="229"/>
      <c r="AN4595" s="229"/>
      <c r="AO4595" s="229"/>
      <c r="AP4595" s="229"/>
      <c r="AQ4595" s="229"/>
      <c r="AR4595" s="229"/>
      <c r="AS4595" s="229"/>
      <c r="AT4595" s="229"/>
      <c r="AU4595" s="229"/>
      <c r="AV4595" s="229"/>
      <c r="AW4595" s="229"/>
      <c r="AX4595" s="229"/>
      <c r="AY4595" s="229"/>
      <c r="AZ4595" s="229"/>
      <c r="BA4595" s="229"/>
      <c r="BB4595" s="229"/>
      <c r="BC4595" s="229"/>
      <c r="BD4595" s="229"/>
      <c r="BE4595" s="229"/>
      <c r="BF4595" s="229"/>
      <c r="BG4595" s="229"/>
      <c r="BH4595" s="229"/>
      <c r="BI4595" s="229"/>
    </row>
    <row r="4596" spans="3:61">
      <c r="C4596" s="229"/>
      <c r="D4596" s="230"/>
      <c r="E4596" s="229"/>
      <c r="F4596" s="229"/>
      <c r="G4596" s="229"/>
      <c r="H4596" s="229"/>
      <c r="I4596" s="231"/>
      <c r="J4596" s="229"/>
      <c r="K4596" s="232"/>
      <c r="L4596" s="229"/>
      <c r="M4596" s="229"/>
      <c r="N4596" s="229"/>
      <c r="O4596" s="229"/>
      <c r="P4596" s="229"/>
      <c r="Q4596" s="232"/>
      <c r="R4596" s="232"/>
      <c r="S4596" s="229"/>
      <c r="T4596" s="229"/>
      <c r="U4596" s="229"/>
      <c r="V4596" s="229"/>
      <c r="W4596" s="229"/>
      <c r="X4596" s="229"/>
      <c r="Y4596" s="229"/>
      <c r="Z4596" s="229"/>
      <c r="AA4596" s="229"/>
      <c r="AB4596" s="229"/>
      <c r="AC4596" s="229"/>
      <c r="AD4596" s="229"/>
      <c r="AE4596" s="229"/>
      <c r="AF4596" s="229"/>
      <c r="AG4596" s="229"/>
      <c r="AH4596" s="229"/>
      <c r="AI4596" s="229"/>
      <c r="AJ4596" s="229"/>
      <c r="AK4596" s="229"/>
      <c r="AL4596" s="229"/>
      <c r="AM4596" s="229"/>
      <c r="AN4596" s="229"/>
      <c r="AO4596" s="229"/>
      <c r="AP4596" s="229"/>
      <c r="AQ4596" s="229"/>
      <c r="AR4596" s="229"/>
      <c r="AS4596" s="229"/>
      <c r="AT4596" s="229"/>
      <c r="AU4596" s="229"/>
      <c r="AV4596" s="229"/>
      <c r="AW4596" s="229"/>
      <c r="AX4596" s="229"/>
      <c r="AY4596" s="229"/>
      <c r="AZ4596" s="229"/>
      <c r="BA4596" s="229"/>
      <c r="BB4596" s="229"/>
      <c r="BC4596" s="229"/>
      <c r="BD4596" s="229"/>
      <c r="BE4596" s="229"/>
      <c r="BF4596" s="229"/>
      <c r="BG4596" s="229"/>
      <c r="BH4596" s="229"/>
      <c r="BI4596" s="229"/>
    </row>
    <row r="4597" spans="3:61">
      <c r="C4597" s="229"/>
      <c r="D4597" s="230"/>
      <c r="E4597" s="229"/>
      <c r="F4597" s="229"/>
      <c r="G4597" s="229"/>
      <c r="H4597" s="229"/>
      <c r="I4597" s="231"/>
      <c r="J4597" s="229"/>
      <c r="K4597" s="232"/>
      <c r="L4597" s="229"/>
      <c r="M4597" s="229"/>
      <c r="N4597" s="229"/>
      <c r="O4597" s="229"/>
      <c r="P4597" s="229"/>
      <c r="Q4597" s="232"/>
      <c r="R4597" s="232"/>
      <c r="S4597" s="229"/>
      <c r="T4597" s="229"/>
      <c r="U4597" s="229"/>
      <c r="V4597" s="229"/>
      <c r="W4597" s="229"/>
      <c r="X4597" s="229"/>
      <c r="Y4597" s="229"/>
      <c r="Z4597" s="229"/>
      <c r="AA4597" s="229"/>
      <c r="AB4597" s="229"/>
      <c r="AC4597" s="229"/>
      <c r="AD4597" s="229"/>
      <c r="AE4597" s="229"/>
      <c r="AF4597" s="229"/>
      <c r="AG4597" s="229"/>
      <c r="AH4597" s="229"/>
      <c r="AI4597" s="229"/>
      <c r="AJ4597" s="229"/>
      <c r="AK4597" s="229"/>
      <c r="AL4597" s="229"/>
      <c r="AM4597" s="229"/>
      <c r="AN4597" s="229"/>
      <c r="AO4597" s="229"/>
      <c r="AP4597" s="229"/>
      <c r="AQ4597" s="229"/>
      <c r="AR4597" s="229"/>
      <c r="AS4597" s="229"/>
      <c r="AT4597" s="229"/>
      <c r="AU4597" s="229"/>
      <c r="AV4597" s="229"/>
      <c r="AW4597" s="229"/>
      <c r="AX4597" s="229"/>
      <c r="AY4597" s="229"/>
      <c r="AZ4597" s="229"/>
      <c r="BA4597" s="229"/>
      <c r="BB4597" s="229"/>
      <c r="BC4597" s="229"/>
      <c r="BD4597" s="229"/>
      <c r="BE4597" s="229"/>
      <c r="BF4597" s="229"/>
      <c r="BG4597" s="229"/>
      <c r="BH4597" s="229"/>
      <c r="BI4597" s="229"/>
    </row>
    <row r="4598" spans="3:61">
      <c r="C4598" s="229"/>
      <c r="D4598" s="230"/>
      <c r="E4598" s="229"/>
      <c r="F4598" s="229"/>
      <c r="G4598" s="229"/>
      <c r="H4598" s="229"/>
      <c r="I4598" s="231"/>
      <c r="J4598" s="229"/>
      <c r="K4598" s="232"/>
      <c r="L4598" s="229"/>
      <c r="M4598" s="229"/>
      <c r="N4598" s="229"/>
      <c r="O4598" s="229"/>
      <c r="P4598" s="229"/>
      <c r="Q4598" s="232"/>
      <c r="R4598" s="232"/>
      <c r="S4598" s="229"/>
      <c r="T4598" s="229"/>
      <c r="U4598" s="229"/>
      <c r="V4598" s="229"/>
      <c r="W4598" s="229"/>
      <c r="X4598" s="229"/>
      <c r="Y4598" s="229"/>
      <c r="Z4598" s="229"/>
      <c r="AA4598" s="229"/>
      <c r="AB4598" s="229"/>
      <c r="AC4598" s="229"/>
      <c r="AD4598" s="229"/>
      <c r="AE4598" s="229"/>
      <c r="AF4598" s="229"/>
      <c r="AG4598" s="229"/>
      <c r="AH4598" s="229"/>
      <c r="AI4598" s="229"/>
      <c r="AJ4598" s="229"/>
      <c r="AK4598" s="229"/>
      <c r="AL4598" s="229"/>
      <c r="AM4598" s="229"/>
      <c r="AN4598" s="229"/>
      <c r="AO4598" s="229"/>
      <c r="AP4598" s="229"/>
      <c r="AQ4598" s="229"/>
      <c r="AR4598" s="229"/>
      <c r="AS4598" s="229"/>
      <c r="AT4598" s="229"/>
      <c r="AU4598" s="229"/>
      <c r="AV4598" s="229"/>
      <c r="AW4598" s="229"/>
      <c r="AX4598" s="229"/>
      <c r="AY4598" s="229"/>
      <c r="AZ4598" s="229"/>
      <c r="BA4598" s="229"/>
      <c r="BB4598" s="229"/>
      <c r="BC4598" s="229"/>
      <c r="BD4598" s="229"/>
      <c r="BE4598" s="229"/>
      <c r="BF4598" s="229"/>
      <c r="BG4598" s="229"/>
      <c r="BH4598" s="229"/>
      <c r="BI4598" s="229"/>
    </row>
    <row r="4599" spans="3:61">
      <c r="C4599" s="229"/>
      <c r="D4599" s="230"/>
      <c r="E4599" s="229"/>
      <c r="F4599" s="229"/>
      <c r="G4599" s="229"/>
      <c r="H4599" s="229"/>
      <c r="I4599" s="231"/>
      <c r="J4599" s="229"/>
      <c r="K4599" s="232"/>
      <c r="L4599" s="229"/>
      <c r="M4599" s="229"/>
      <c r="N4599" s="229"/>
      <c r="O4599" s="229"/>
      <c r="P4599" s="229"/>
      <c r="Q4599" s="232"/>
      <c r="R4599" s="232"/>
      <c r="S4599" s="229"/>
      <c r="T4599" s="229"/>
      <c r="U4599" s="229"/>
      <c r="V4599" s="229"/>
      <c r="W4599" s="229"/>
      <c r="X4599" s="229"/>
      <c r="Y4599" s="229"/>
      <c r="Z4599" s="229"/>
      <c r="AA4599" s="229"/>
      <c r="AB4599" s="229"/>
      <c r="AC4599" s="229"/>
      <c r="AD4599" s="229"/>
      <c r="AE4599" s="229"/>
      <c r="AF4599" s="229"/>
      <c r="AG4599" s="229"/>
      <c r="AH4599" s="229"/>
      <c r="AI4599" s="229"/>
      <c r="AJ4599" s="229"/>
      <c r="AK4599" s="229"/>
      <c r="AL4599" s="229"/>
      <c r="AM4599" s="229"/>
      <c r="AN4599" s="229"/>
      <c r="AO4599" s="229"/>
      <c r="AP4599" s="229"/>
      <c r="AQ4599" s="229"/>
      <c r="AR4599" s="229"/>
      <c r="AS4599" s="229"/>
      <c r="AT4599" s="229"/>
      <c r="AU4599" s="229"/>
      <c r="AV4599" s="229"/>
      <c r="AW4599" s="229"/>
      <c r="AX4599" s="229"/>
      <c r="AY4599" s="229"/>
      <c r="AZ4599" s="229"/>
      <c r="BA4599" s="229"/>
      <c r="BB4599" s="229"/>
      <c r="BC4599" s="229"/>
      <c r="BD4599" s="229"/>
      <c r="BE4599" s="229"/>
      <c r="BF4599" s="229"/>
      <c r="BG4599" s="229"/>
      <c r="BH4599" s="229"/>
      <c r="BI4599" s="229"/>
    </row>
    <row r="4600" spans="3:61">
      <c r="C4600" s="229"/>
      <c r="D4600" s="230"/>
      <c r="E4600" s="229"/>
      <c r="F4600" s="229"/>
      <c r="G4600" s="229"/>
      <c r="H4600" s="229"/>
      <c r="I4600" s="231"/>
      <c r="J4600" s="229"/>
      <c r="K4600" s="232"/>
      <c r="L4600" s="229"/>
      <c r="M4600" s="229"/>
      <c r="N4600" s="229"/>
      <c r="O4600" s="229"/>
      <c r="P4600" s="229"/>
      <c r="Q4600" s="232"/>
      <c r="R4600" s="232"/>
      <c r="S4600" s="229"/>
      <c r="T4600" s="229"/>
      <c r="U4600" s="229"/>
      <c r="V4600" s="229"/>
      <c r="W4600" s="229"/>
      <c r="X4600" s="229"/>
      <c r="Y4600" s="229"/>
      <c r="Z4600" s="229"/>
      <c r="AA4600" s="229"/>
      <c r="AB4600" s="229"/>
      <c r="AC4600" s="229"/>
      <c r="AD4600" s="229"/>
      <c r="AE4600" s="229"/>
      <c r="AF4600" s="229"/>
      <c r="AG4600" s="229"/>
      <c r="AH4600" s="229"/>
      <c r="AI4600" s="229"/>
      <c r="AJ4600" s="229"/>
      <c r="AK4600" s="229"/>
      <c r="AL4600" s="229"/>
      <c r="AM4600" s="229"/>
      <c r="AN4600" s="229"/>
      <c r="AO4600" s="229"/>
      <c r="AP4600" s="229"/>
      <c r="AQ4600" s="229"/>
      <c r="AR4600" s="229"/>
      <c r="AS4600" s="229"/>
      <c r="AT4600" s="229"/>
      <c r="AU4600" s="229"/>
      <c r="AV4600" s="229"/>
      <c r="AW4600" s="229"/>
      <c r="AX4600" s="229"/>
      <c r="AY4600" s="229"/>
      <c r="AZ4600" s="229"/>
      <c r="BA4600" s="229"/>
      <c r="BB4600" s="229"/>
      <c r="BC4600" s="229"/>
      <c r="BD4600" s="229"/>
      <c r="BE4600" s="229"/>
      <c r="BF4600" s="229"/>
      <c r="BG4600" s="229"/>
      <c r="BH4600" s="229"/>
      <c r="BI4600" s="229"/>
    </row>
    <row r="4601" spans="3:61">
      <c r="C4601" s="229"/>
      <c r="D4601" s="230"/>
      <c r="E4601" s="229"/>
      <c r="F4601" s="229"/>
      <c r="G4601" s="229"/>
      <c r="H4601" s="229"/>
      <c r="I4601" s="231"/>
      <c r="J4601" s="229"/>
      <c r="K4601" s="232"/>
      <c r="L4601" s="229"/>
      <c r="M4601" s="229"/>
      <c r="N4601" s="229"/>
      <c r="O4601" s="229"/>
      <c r="P4601" s="229"/>
      <c r="Q4601" s="232"/>
      <c r="R4601" s="232"/>
      <c r="S4601" s="229"/>
      <c r="T4601" s="229"/>
      <c r="U4601" s="229"/>
      <c r="V4601" s="229"/>
      <c r="W4601" s="229"/>
      <c r="X4601" s="229"/>
      <c r="Y4601" s="229"/>
      <c r="Z4601" s="229"/>
      <c r="AA4601" s="229"/>
      <c r="AB4601" s="229"/>
      <c r="AC4601" s="229"/>
      <c r="AD4601" s="229"/>
      <c r="AE4601" s="229"/>
      <c r="AF4601" s="229"/>
      <c r="AG4601" s="229"/>
      <c r="AH4601" s="229"/>
      <c r="AI4601" s="229"/>
      <c r="AJ4601" s="229"/>
      <c r="AK4601" s="229"/>
      <c r="AL4601" s="229"/>
      <c r="AM4601" s="229"/>
      <c r="AN4601" s="229"/>
      <c r="AO4601" s="229"/>
      <c r="AP4601" s="229"/>
      <c r="AQ4601" s="229"/>
      <c r="AR4601" s="229"/>
      <c r="AS4601" s="229"/>
      <c r="AT4601" s="229"/>
      <c r="AU4601" s="229"/>
      <c r="AV4601" s="229"/>
      <c r="AW4601" s="229"/>
      <c r="AX4601" s="229"/>
      <c r="AY4601" s="229"/>
      <c r="AZ4601" s="229"/>
      <c r="BA4601" s="229"/>
      <c r="BB4601" s="229"/>
      <c r="BC4601" s="229"/>
      <c r="BD4601" s="229"/>
      <c r="BE4601" s="229"/>
      <c r="BF4601" s="229"/>
      <c r="BG4601" s="229"/>
      <c r="BH4601" s="229"/>
      <c r="BI4601" s="229"/>
    </row>
    <row r="4602" spans="3:61">
      <c r="C4602" s="229"/>
      <c r="D4602" s="230"/>
      <c r="E4602" s="229"/>
      <c r="F4602" s="229"/>
      <c r="G4602" s="229"/>
      <c r="H4602" s="229"/>
      <c r="I4602" s="231"/>
      <c r="J4602" s="229"/>
      <c r="K4602" s="232"/>
      <c r="L4602" s="229"/>
      <c r="M4602" s="229"/>
      <c r="N4602" s="229"/>
      <c r="O4602" s="229"/>
      <c r="P4602" s="229"/>
      <c r="Q4602" s="232"/>
      <c r="R4602" s="232"/>
      <c r="S4602" s="229"/>
      <c r="T4602" s="229"/>
      <c r="U4602" s="229"/>
      <c r="V4602" s="229"/>
      <c r="W4602" s="229"/>
      <c r="X4602" s="229"/>
      <c r="Y4602" s="229"/>
      <c r="Z4602" s="229"/>
      <c r="AA4602" s="229"/>
      <c r="AB4602" s="229"/>
      <c r="AC4602" s="229"/>
      <c r="AD4602" s="229"/>
      <c r="AE4602" s="229"/>
      <c r="AF4602" s="229"/>
      <c r="AG4602" s="229"/>
      <c r="AH4602" s="229"/>
      <c r="AI4602" s="229"/>
      <c r="AJ4602" s="229"/>
      <c r="AK4602" s="229"/>
      <c r="AL4602" s="229"/>
      <c r="AM4602" s="229"/>
      <c r="AN4602" s="229"/>
      <c r="AO4602" s="229"/>
      <c r="AP4602" s="229"/>
      <c r="AQ4602" s="229"/>
      <c r="AR4602" s="229"/>
      <c r="AS4602" s="229"/>
      <c r="AT4602" s="229"/>
      <c r="AU4602" s="229"/>
      <c r="AV4602" s="229"/>
      <c r="AW4602" s="229"/>
      <c r="AX4602" s="229"/>
      <c r="AY4602" s="229"/>
      <c r="AZ4602" s="229"/>
      <c r="BA4602" s="229"/>
      <c r="BB4602" s="229"/>
      <c r="BC4602" s="229"/>
      <c r="BD4602" s="229"/>
      <c r="BE4602" s="229"/>
      <c r="BF4602" s="229"/>
      <c r="BG4602" s="229"/>
      <c r="BH4602" s="229"/>
      <c r="BI4602" s="229"/>
    </row>
    <row r="4603" spans="3:61">
      <c r="C4603" s="229"/>
      <c r="D4603" s="230"/>
      <c r="E4603" s="229"/>
      <c r="F4603" s="229"/>
      <c r="G4603" s="229"/>
      <c r="H4603" s="229"/>
      <c r="I4603" s="231"/>
      <c r="J4603" s="229"/>
      <c r="K4603" s="232"/>
      <c r="L4603" s="229"/>
      <c r="M4603" s="229"/>
      <c r="N4603" s="229"/>
      <c r="O4603" s="229"/>
      <c r="P4603" s="229"/>
      <c r="Q4603" s="232"/>
      <c r="R4603" s="232"/>
      <c r="S4603" s="229"/>
      <c r="T4603" s="229"/>
      <c r="U4603" s="229"/>
      <c r="V4603" s="229"/>
      <c r="W4603" s="229"/>
      <c r="X4603" s="229"/>
      <c r="Y4603" s="229"/>
      <c r="Z4603" s="229"/>
      <c r="AA4603" s="229"/>
      <c r="AB4603" s="229"/>
      <c r="AC4603" s="229"/>
      <c r="AD4603" s="229"/>
      <c r="AE4603" s="229"/>
      <c r="AF4603" s="229"/>
      <c r="AG4603" s="229"/>
      <c r="AH4603" s="229"/>
      <c r="AI4603" s="229"/>
      <c r="AJ4603" s="229"/>
      <c r="AK4603" s="229"/>
      <c r="AL4603" s="229"/>
      <c r="AM4603" s="229"/>
      <c r="AN4603" s="229"/>
      <c r="AO4603" s="229"/>
      <c r="AP4603" s="229"/>
      <c r="AQ4603" s="229"/>
      <c r="AR4603" s="229"/>
      <c r="AS4603" s="229"/>
      <c r="AT4603" s="229"/>
      <c r="AU4603" s="229"/>
      <c r="AV4603" s="229"/>
      <c r="AW4603" s="229"/>
      <c r="AX4603" s="229"/>
      <c r="AY4603" s="229"/>
      <c r="AZ4603" s="229"/>
      <c r="BA4603" s="229"/>
      <c r="BB4603" s="229"/>
      <c r="BC4603" s="229"/>
      <c r="BD4603" s="229"/>
      <c r="BE4603" s="229"/>
      <c r="BF4603" s="229"/>
      <c r="BG4603" s="229"/>
      <c r="BH4603" s="229"/>
      <c r="BI4603" s="229"/>
    </row>
    <row r="4604" spans="3:61">
      <c r="C4604" s="229"/>
      <c r="D4604" s="230"/>
      <c r="E4604" s="229"/>
      <c r="F4604" s="229"/>
      <c r="G4604" s="229"/>
      <c r="H4604" s="229"/>
      <c r="I4604" s="231"/>
      <c r="J4604" s="229"/>
      <c r="K4604" s="232"/>
      <c r="L4604" s="229"/>
      <c r="M4604" s="229"/>
      <c r="N4604" s="229"/>
      <c r="O4604" s="229"/>
      <c r="P4604" s="229"/>
      <c r="Q4604" s="232"/>
      <c r="R4604" s="232"/>
      <c r="S4604" s="229"/>
      <c r="T4604" s="229"/>
      <c r="U4604" s="229"/>
      <c r="V4604" s="229"/>
      <c r="W4604" s="229"/>
      <c r="X4604" s="229"/>
      <c r="Y4604" s="229"/>
      <c r="Z4604" s="229"/>
      <c r="AA4604" s="229"/>
      <c r="AB4604" s="229"/>
      <c r="AC4604" s="229"/>
      <c r="AD4604" s="229"/>
      <c r="AE4604" s="229"/>
      <c r="AF4604" s="229"/>
      <c r="AG4604" s="229"/>
      <c r="AH4604" s="229"/>
      <c r="AI4604" s="229"/>
      <c r="AJ4604" s="229"/>
      <c r="AK4604" s="229"/>
      <c r="AL4604" s="229"/>
      <c r="AM4604" s="229"/>
      <c r="AN4604" s="229"/>
      <c r="AO4604" s="229"/>
      <c r="AP4604" s="229"/>
      <c r="AQ4604" s="229"/>
      <c r="AR4604" s="229"/>
      <c r="AS4604" s="229"/>
      <c r="AT4604" s="229"/>
      <c r="AU4604" s="229"/>
      <c r="AV4604" s="229"/>
      <c r="AW4604" s="229"/>
      <c r="AX4604" s="229"/>
      <c r="AY4604" s="229"/>
      <c r="AZ4604" s="229"/>
      <c r="BA4604" s="229"/>
      <c r="BB4604" s="229"/>
      <c r="BC4604" s="229"/>
      <c r="BD4604" s="229"/>
      <c r="BE4604" s="229"/>
      <c r="BF4604" s="229"/>
      <c r="BG4604" s="229"/>
      <c r="BH4604" s="229"/>
      <c r="BI4604" s="229"/>
    </row>
    <row r="4605" spans="3:61">
      <c r="C4605" s="229"/>
      <c r="D4605" s="230"/>
      <c r="E4605" s="229"/>
      <c r="F4605" s="229"/>
      <c r="G4605" s="229"/>
      <c r="H4605" s="229"/>
      <c r="I4605" s="231"/>
      <c r="J4605" s="229"/>
      <c r="K4605" s="232"/>
      <c r="L4605" s="229"/>
      <c r="M4605" s="229"/>
      <c r="N4605" s="229"/>
      <c r="O4605" s="229"/>
      <c r="P4605" s="229"/>
      <c r="Q4605" s="232"/>
      <c r="R4605" s="232"/>
      <c r="S4605" s="229"/>
      <c r="T4605" s="229"/>
      <c r="U4605" s="229"/>
      <c r="V4605" s="229"/>
      <c r="W4605" s="229"/>
      <c r="X4605" s="229"/>
      <c r="Y4605" s="229"/>
      <c r="Z4605" s="229"/>
      <c r="AA4605" s="229"/>
      <c r="AB4605" s="229"/>
      <c r="AC4605" s="229"/>
      <c r="AD4605" s="229"/>
      <c r="AE4605" s="229"/>
      <c r="AF4605" s="229"/>
      <c r="AG4605" s="229"/>
      <c r="AH4605" s="229"/>
      <c r="AI4605" s="229"/>
      <c r="AJ4605" s="229"/>
      <c r="AK4605" s="229"/>
      <c r="AL4605" s="229"/>
      <c r="AM4605" s="229"/>
      <c r="AN4605" s="229"/>
      <c r="AO4605" s="229"/>
      <c r="AP4605" s="229"/>
      <c r="AQ4605" s="229"/>
      <c r="AR4605" s="229"/>
      <c r="AS4605" s="229"/>
      <c r="AT4605" s="229"/>
      <c r="AU4605" s="229"/>
      <c r="AV4605" s="229"/>
      <c r="AW4605" s="229"/>
      <c r="AX4605" s="229"/>
      <c r="AY4605" s="229"/>
      <c r="AZ4605" s="229"/>
      <c r="BA4605" s="229"/>
      <c r="BB4605" s="229"/>
      <c r="BC4605" s="229"/>
      <c r="BD4605" s="229"/>
      <c r="BE4605" s="229"/>
      <c r="BF4605" s="229"/>
      <c r="BG4605" s="229"/>
      <c r="BH4605" s="229"/>
      <c r="BI4605" s="229"/>
    </row>
    <row r="4606" spans="3:61">
      <c r="C4606" s="229"/>
      <c r="D4606" s="230"/>
      <c r="E4606" s="229"/>
      <c r="F4606" s="229"/>
      <c r="G4606" s="229"/>
      <c r="H4606" s="229"/>
      <c r="I4606" s="231"/>
      <c r="J4606" s="229"/>
      <c r="K4606" s="232"/>
      <c r="L4606" s="229"/>
      <c r="M4606" s="229"/>
      <c r="N4606" s="229"/>
      <c r="O4606" s="229"/>
      <c r="P4606" s="229"/>
      <c r="Q4606" s="232"/>
      <c r="R4606" s="232"/>
      <c r="S4606" s="229"/>
      <c r="T4606" s="229"/>
      <c r="U4606" s="229"/>
      <c r="V4606" s="229"/>
      <c r="W4606" s="229"/>
      <c r="X4606" s="229"/>
      <c r="Y4606" s="229"/>
      <c r="Z4606" s="229"/>
      <c r="AA4606" s="229"/>
      <c r="AB4606" s="229"/>
      <c r="AC4606" s="229"/>
      <c r="AD4606" s="229"/>
      <c r="AE4606" s="229"/>
      <c r="AF4606" s="229"/>
      <c r="AG4606" s="229"/>
      <c r="AH4606" s="229"/>
      <c r="AI4606" s="229"/>
      <c r="AJ4606" s="229"/>
      <c r="AK4606" s="229"/>
      <c r="AL4606" s="229"/>
      <c r="AM4606" s="229"/>
      <c r="AN4606" s="229"/>
      <c r="AO4606" s="229"/>
      <c r="AP4606" s="229"/>
      <c r="AQ4606" s="229"/>
      <c r="AR4606" s="229"/>
      <c r="AS4606" s="229"/>
      <c r="AT4606" s="229"/>
      <c r="AU4606" s="229"/>
      <c r="AV4606" s="229"/>
      <c r="AW4606" s="229"/>
      <c r="AX4606" s="229"/>
      <c r="AY4606" s="229"/>
      <c r="AZ4606" s="229"/>
      <c r="BA4606" s="229"/>
      <c r="BB4606" s="229"/>
      <c r="BC4606" s="229"/>
      <c r="BD4606" s="229"/>
      <c r="BE4606" s="229"/>
      <c r="BF4606" s="229"/>
      <c r="BG4606" s="229"/>
      <c r="BH4606" s="229"/>
      <c r="BI4606" s="229"/>
    </row>
    <row r="4607" spans="3:61">
      <c r="C4607" s="229"/>
      <c r="D4607" s="230"/>
      <c r="E4607" s="229"/>
      <c r="F4607" s="229"/>
      <c r="G4607" s="229"/>
      <c r="H4607" s="229"/>
      <c r="I4607" s="231"/>
      <c r="J4607" s="229"/>
      <c r="K4607" s="232"/>
      <c r="L4607" s="229"/>
      <c r="M4607" s="229"/>
      <c r="N4607" s="229"/>
      <c r="O4607" s="229"/>
      <c r="P4607" s="229"/>
      <c r="Q4607" s="232"/>
      <c r="R4607" s="232"/>
      <c r="S4607" s="229"/>
      <c r="T4607" s="229"/>
      <c r="U4607" s="229"/>
      <c r="V4607" s="229"/>
      <c r="W4607" s="229"/>
      <c r="X4607" s="229"/>
      <c r="Y4607" s="229"/>
      <c r="Z4607" s="229"/>
      <c r="AA4607" s="229"/>
      <c r="AB4607" s="229"/>
      <c r="AC4607" s="229"/>
      <c r="AD4607" s="229"/>
      <c r="AE4607" s="229"/>
      <c r="AF4607" s="229"/>
      <c r="AG4607" s="229"/>
      <c r="AH4607" s="229"/>
      <c r="AI4607" s="229"/>
      <c r="AJ4607" s="229"/>
      <c r="AK4607" s="229"/>
      <c r="AL4607" s="229"/>
      <c r="AM4607" s="229"/>
      <c r="AN4607" s="229"/>
      <c r="AO4607" s="229"/>
      <c r="AP4607" s="229"/>
      <c r="AQ4607" s="229"/>
      <c r="AR4607" s="229"/>
      <c r="AS4607" s="229"/>
      <c r="AT4607" s="229"/>
      <c r="AU4607" s="229"/>
      <c r="AV4607" s="229"/>
      <c r="AW4607" s="229"/>
      <c r="AX4607" s="229"/>
      <c r="AY4607" s="229"/>
      <c r="AZ4607" s="229"/>
      <c r="BA4607" s="229"/>
      <c r="BB4607" s="229"/>
      <c r="BC4607" s="229"/>
      <c r="BD4607" s="229"/>
      <c r="BE4607" s="229"/>
      <c r="BF4607" s="229"/>
      <c r="BG4607" s="229"/>
      <c r="BH4607" s="229"/>
      <c r="BI4607" s="229"/>
    </row>
    <row r="4608" spans="3:61">
      <c r="C4608" s="229"/>
      <c r="D4608" s="230"/>
      <c r="E4608" s="229"/>
      <c r="F4608" s="229"/>
      <c r="G4608" s="229"/>
      <c r="H4608" s="229"/>
      <c r="I4608" s="231"/>
      <c r="J4608" s="229"/>
      <c r="K4608" s="232"/>
      <c r="L4608" s="229"/>
      <c r="M4608" s="229"/>
      <c r="N4608" s="229"/>
      <c r="O4608" s="229"/>
      <c r="P4608" s="229"/>
      <c r="Q4608" s="232"/>
      <c r="R4608" s="232"/>
      <c r="S4608" s="229"/>
      <c r="T4608" s="229"/>
      <c r="U4608" s="229"/>
      <c r="V4608" s="229"/>
      <c r="W4608" s="229"/>
      <c r="X4608" s="229"/>
      <c r="Y4608" s="229"/>
      <c r="Z4608" s="229"/>
      <c r="AA4608" s="229"/>
      <c r="AB4608" s="229"/>
      <c r="AC4608" s="229"/>
      <c r="AD4608" s="229"/>
      <c r="AE4608" s="229"/>
      <c r="AF4608" s="229"/>
      <c r="AG4608" s="229"/>
      <c r="AH4608" s="229"/>
      <c r="AI4608" s="229"/>
      <c r="AJ4608" s="229"/>
      <c r="AK4608" s="229"/>
      <c r="AL4608" s="229"/>
      <c r="AM4608" s="229"/>
      <c r="AN4608" s="229"/>
      <c r="AO4608" s="229"/>
      <c r="AP4608" s="229"/>
      <c r="AQ4608" s="229"/>
      <c r="AR4608" s="229"/>
      <c r="AS4608" s="229"/>
      <c r="AT4608" s="229"/>
      <c r="AU4608" s="229"/>
      <c r="AV4608" s="229"/>
      <c r="AW4608" s="229"/>
      <c r="AX4608" s="229"/>
      <c r="AY4608" s="229"/>
      <c r="AZ4608" s="229"/>
      <c r="BA4608" s="229"/>
      <c r="BB4608" s="229"/>
      <c r="BC4608" s="229"/>
      <c r="BD4608" s="229"/>
      <c r="BE4608" s="229"/>
      <c r="BF4608" s="229"/>
      <c r="BG4608" s="229"/>
      <c r="BH4608" s="229"/>
      <c r="BI4608" s="229"/>
    </row>
    <row r="4609" spans="3:61">
      <c r="C4609" s="229"/>
      <c r="D4609" s="230"/>
      <c r="E4609" s="229"/>
      <c r="F4609" s="229"/>
      <c r="G4609" s="229"/>
      <c r="H4609" s="229"/>
      <c r="I4609" s="231"/>
      <c r="J4609" s="229"/>
      <c r="K4609" s="232"/>
      <c r="L4609" s="229"/>
      <c r="M4609" s="229"/>
      <c r="N4609" s="229"/>
      <c r="O4609" s="229"/>
      <c r="P4609" s="229"/>
      <c r="Q4609" s="232"/>
      <c r="R4609" s="232"/>
      <c r="S4609" s="229"/>
      <c r="T4609" s="229"/>
      <c r="U4609" s="229"/>
      <c r="V4609" s="229"/>
      <c r="W4609" s="229"/>
      <c r="X4609" s="229"/>
      <c r="Y4609" s="229"/>
      <c r="Z4609" s="229"/>
      <c r="AA4609" s="229"/>
      <c r="AB4609" s="229"/>
      <c r="AC4609" s="229"/>
      <c r="AD4609" s="229"/>
      <c r="AE4609" s="229"/>
      <c r="AF4609" s="229"/>
      <c r="AG4609" s="229"/>
      <c r="AH4609" s="229"/>
      <c r="AI4609" s="229"/>
      <c r="AJ4609" s="229"/>
      <c r="AK4609" s="229"/>
      <c r="AL4609" s="229"/>
      <c r="AM4609" s="229"/>
      <c r="AN4609" s="229"/>
      <c r="AO4609" s="229"/>
      <c r="AP4609" s="229"/>
      <c r="AQ4609" s="229"/>
      <c r="AR4609" s="229"/>
      <c r="AS4609" s="229"/>
      <c r="AT4609" s="229"/>
      <c r="AU4609" s="229"/>
      <c r="AV4609" s="229"/>
      <c r="AW4609" s="229"/>
      <c r="AX4609" s="229"/>
      <c r="AY4609" s="229"/>
      <c r="AZ4609" s="229"/>
      <c r="BA4609" s="229"/>
      <c r="BB4609" s="229"/>
      <c r="BC4609" s="229"/>
      <c r="BD4609" s="229"/>
      <c r="BE4609" s="229"/>
      <c r="BF4609" s="229"/>
      <c r="BG4609" s="229"/>
      <c r="BH4609" s="229"/>
      <c r="BI4609" s="229"/>
    </row>
    <row r="4610" spans="3:61">
      <c r="C4610" s="229"/>
      <c r="D4610" s="230"/>
      <c r="E4610" s="229"/>
      <c r="F4610" s="229"/>
      <c r="G4610" s="229"/>
      <c r="H4610" s="229"/>
      <c r="I4610" s="231"/>
      <c r="J4610" s="229"/>
      <c r="K4610" s="232"/>
      <c r="L4610" s="229"/>
      <c r="M4610" s="229"/>
      <c r="N4610" s="229"/>
      <c r="O4610" s="229"/>
      <c r="P4610" s="229"/>
      <c r="Q4610" s="232"/>
      <c r="R4610" s="232"/>
      <c r="S4610" s="229"/>
      <c r="T4610" s="229"/>
      <c r="U4610" s="229"/>
      <c r="V4610" s="229"/>
      <c r="W4610" s="229"/>
      <c r="X4610" s="229"/>
      <c r="Y4610" s="229"/>
      <c r="Z4610" s="229"/>
      <c r="AA4610" s="229"/>
      <c r="AB4610" s="229"/>
      <c r="AC4610" s="229"/>
      <c r="AD4610" s="229"/>
      <c r="AE4610" s="229"/>
      <c r="AF4610" s="229"/>
      <c r="AG4610" s="229"/>
      <c r="AH4610" s="229"/>
      <c r="AI4610" s="229"/>
      <c r="AJ4610" s="229"/>
      <c r="AK4610" s="229"/>
      <c r="AL4610" s="229"/>
      <c r="AM4610" s="229"/>
      <c r="AN4610" s="229"/>
      <c r="AO4610" s="229"/>
      <c r="AP4610" s="229"/>
      <c r="AQ4610" s="229"/>
      <c r="AR4610" s="229"/>
      <c r="AS4610" s="229"/>
      <c r="AT4610" s="229"/>
      <c r="AU4610" s="229"/>
      <c r="AV4610" s="229"/>
      <c r="AW4610" s="229"/>
      <c r="AX4610" s="229"/>
      <c r="AY4610" s="229"/>
      <c r="AZ4610" s="229"/>
      <c r="BA4610" s="229"/>
      <c r="BB4610" s="229"/>
      <c r="BC4610" s="229"/>
      <c r="BD4610" s="229"/>
      <c r="BE4610" s="229"/>
      <c r="BF4610" s="229"/>
      <c r="BG4610" s="229"/>
      <c r="BH4610" s="229"/>
      <c r="BI4610" s="229"/>
    </row>
    <row r="4611" spans="3:61">
      <c r="C4611" s="229"/>
      <c r="D4611" s="230"/>
      <c r="E4611" s="229"/>
      <c r="F4611" s="229"/>
      <c r="G4611" s="229"/>
      <c r="H4611" s="229"/>
      <c r="I4611" s="231"/>
      <c r="J4611" s="229"/>
      <c r="K4611" s="232"/>
      <c r="L4611" s="229"/>
      <c r="M4611" s="229"/>
      <c r="N4611" s="229"/>
      <c r="O4611" s="229"/>
      <c r="P4611" s="229"/>
      <c r="Q4611" s="232"/>
      <c r="R4611" s="232"/>
      <c r="S4611" s="229"/>
      <c r="T4611" s="229"/>
      <c r="U4611" s="229"/>
      <c r="V4611" s="229"/>
      <c r="W4611" s="229"/>
      <c r="X4611" s="229"/>
      <c r="Y4611" s="229"/>
      <c r="Z4611" s="229"/>
      <c r="AA4611" s="229"/>
      <c r="AB4611" s="229"/>
      <c r="AC4611" s="229"/>
      <c r="AD4611" s="229"/>
      <c r="AE4611" s="229"/>
      <c r="AF4611" s="229"/>
      <c r="AG4611" s="229"/>
      <c r="AH4611" s="229"/>
      <c r="AI4611" s="229"/>
      <c r="AJ4611" s="229"/>
      <c r="AK4611" s="229"/>
      <c r="AL4611" s="229"/>
      <c r="AM4611" s="229"/>
      <c r="AN4611" s="229"/>
      <c r="AO4611" s="229"/>
      <c r="AP4611" s="229"/>
      <c r="AQ4611" s="229"/>
      <c r="AR4611" s="229"/>
      <c r="AS4611" s="229"/>
      <c r="AT4611" s="229"/>
      <c r="AU4611" s="229"/>
      <c r="AV4611" s="229"/>
      <c r="AW4611" s="229"/>
      <c r="AX4611" s="229"/>
      <c r="AY4611" s="229"/>
      <c r="AZ4611" s="229"/>
      <c r="BA4611" s="229"/>
      <c r="BB4611" s="229"/>
      <c r="BC4611" s="229"/>
      <c r="BD4611" s="229"/>
      <c r="BE4611" s="229"/>
      <c r="BF4611" s="229"/>
      <c r="BG4611" s="229"/>
      <c r="BH4611" s="229"/>
      <c r="BI4611" s="229"/>
    </row>
    <row r="4612" spans="3:61">
      <c r="C4612" s="229"/>
      <c r="D4612" s="230"/>
      <c r="E4612" s="229"/>
      <c r="F4612" s="229"/>
      <c r="G4612" s="229"/>
      <c r="H4612" s="229"/>
      <c r="I4612" s="231"/>
      <c r="J4612" s="229"/>
      <c r="K4612" s="232"/>
      <c r="L4612" s="229"/>
      <c r="M4612" s="229"/>
      <c r="N4612" s="229"/>
      <c r="O4612" s="229"/>
      <c r="P4612" s="229"/>
      <c r="Q4612" s="232"/>
      <c r="R4612" s="232"/>
      <c r="S4612" s="229"/>
      <c r="T4612" s="229"/>
      <c r="U4612" s="229"/>
      <c r="V4612" s="229"/>
      <c r="W4612" s="229"/>
      <c r="X4612" s="229"/>
      <c r="Y4612" s="229"/>
      <c r="Z4612" s="229"/>
      <c r="AA4612" s="229"/>
      <c r="AB4612" s="229"/>
      <c r="AC4612" s="229"/>
      <c r="AD4612" s="229"/>
      <c r="AE4612" s="229"/>
      <c r="AF4612" s="229"/>
      <c r="AG4612" s="229"/>
      <c r="AH4612" s="229"/>
      <c r="AI4612" s="229"/>
      <c r="AJ4612" s="229"/>
      <c r="AK4612" s="229"/>
      <c r="AL4612" s="229"/>
      <c r="AM4612" s="229"/>
      <c r="AN4612" s="229"/>
      <c r="AO4612" s="229"/>
      <c r="AP4612" s="229"/>
      <c r="AQ4612" s="229"/>
      <c r="AR4612" s="229"/>
      <c r="AS4612" s="229"/>
      <c r="AT4612" s="229"/>
      <c r="AU4612" s="229"/>
      <c r="AV4612" s="229"/>
      <c r="AW4612" s="229"/>
      <c r="AX4612" s="229"/>
      <c r="AY4612" s="229"/>
      <c r="AZ4612" s="229"/>
      <c r="BA4612" s="229"/>
      <c r="BB4612" s="229"/>
      <c r="BC4612" s="229"/>
      <c r="BD4612" s="229"/>
      <c r="BE4612" s="229"/>
      <c r="BF4612" s="229"/>
      <c r="BG4612" s="229"/>
      <c r="BH4612" s="229"/>
      <c r="BI4612" s="229"/>
    </row>
    <row r="4613" spans="3:61">
      <c r="C4613" s="229"/>
      <c r="D4613" s="230"/>
      <c r="E4613" s="229"/>
      <c r="F4613" s="229"/>
      <c r="G4613" s="229"/>
      <c r="H4613" s="229"/>
      <c r="I4613" s="231"/>
      <c r="J4613" s="229"/>
      <c r="K4613" s="232"/>
      <c r="L4613" s="229"/>
      <c r="M4613" s="229"/>
      <c r="N4613" s="229"/>
      <c r="O4613" s="229"/>
      <c r="P4613" s="229"/>
      <c r="Q4613" s="232"/>
      <c r="R4613" s="232"/>
      <c r="S4613" s="229"/>
      <c r="T4613" s="229"/>
      <c r="U4613" s="229"/>
      <c r="V4613" s="229"/>
      <c r="W4613" s="229"/>
      <c r="X4613" s="229"/>
      <c r="Y4613" s="229"/>
      <c r="Z4613" s="229"/>
      <c r="AA4613" s="229"/>
      <c r="AB4613" s="229"/>
      <c r="AC4613" s="229"/>
      <c r="AD4613" s="229"/>
      <c r="AE4613" s="229"/>
      <c r="AF4613" s="229"/>
      <c r="AG4613" s="229"/>
      <c r="AH4613" s="229"/>
      <c r="AI4613" s="229"/>
      <c r="AJ4613" s="229"/>
      <c r="AK4613" s="229"/>
      <c r="AL4613" s="229"/>
      <c r="AM4613" s="229"/>
      <c r="AN4613" s="229"/>
      <c r="AO4613" s="229"/>
      <c r="AP4613" s="229"/>
      <c r="AQ4613" s="229"/>
      <c r="AR4613" s="229"/>
      <c r="AS4613" s="229"/>
      <c r="AT4613" s="229"/>
      <c r="AU4613" s="229"/>
      <c r="AV4613" s="229"/>
      <c r="AW4613" s="229"/>
      <c r="AX4613" s="229"/>
      <c r="AY4613" s="229"/>
      <c r="AZ4613" s="229"/>
      <c r="BA4613" s="229"/>
      <c r="BB4613" s="229"/>
      <c r="BC4613" s="229"/>
      <c r="BD4613" s="229"/>
      <c r="BE4613" s="229"/>
      <c r="BF4613" s="229"/>
      <c r="BG4613" s="229"/>
      <c r="BH4613" s="229"/>
      <c r="BI4613" s="229"/>
    </row>
    <row r="4614" spans="3:61">
      <c r="C4614" s="229"/>
      <c r="D4614" s="230"/>
      <c r="E4614" s="229"/>
      <c r="F4614" s="229"/>
      <c r="G4614" s="229"/>
      <c r="H4614" s="229"/>
      <c r="I4614" s="231"/>
      <c r="J4614" s="229"/>
      <c r="K4614" s="232"/>
      <c r="L4614" s="229"/>
      <c r="M4614" s="229"/>
      <c r="N4614" s="229"/>
      <c r="O4614" s="229"/>
      <c r="P4614" s="229"/>
      <c r="Q4614" s="232"/>
      <c r="R4614" s="232"/>
      <c r="S4614" s="229"/>
      <c r="T4614" s="229"/>
      <c r="U4614" s="229"/>
      <c r="V4614" s="229"/>
      <c r="W4614" s="229"/>
      <c r="X4614" s="229"/>
      <c r="Y4614" s="229"/>
      <c r="Z4614" s="229"/>
      <c r="AA4614" s="229"/>
      <c r="AB4614" s="229"/>
      <c r="AC4614" s="229"/>
      <c r="AD4614" s="229"/>
      <c r="AE4614" s="229"/>
      <c r="AF4614" s="229"/>
      <c r="AG4614" s="229"/>
      <c r="AH4614" s="229"/>
      <c r="AI4614" s="229"/>
      <c r="AJ4614" s="229"/>
      <c r="AK4614" s="229"/>
      <c r="AL4614" s="229"/>
      <c r="AM4614" s="229"/>
      <c r="AN4614" s="229"/>
      <c r="AO4614" s="229"/>
      <c r="AP4614" s="229"/>
      <c r="AQ4614" s="229"/>
      <c r="AR4614" s="229"/>
      <c r="AS4614" s="229"/>
      <c r="AT4614" s="229"/>
      <c r="AU4614" s="229"/>
      <c r="AV4614" s="229"/>
      <c r="AW4614" s="229"/>
      <c r="AX4614" s="229"/>
      <c r="AY4614" s="229"/>
      <c r="AZ4614" s="229"/>
      <c r="BA4614" s="229"/>
      <c r="BB4614" s="229"/>
      <c r="BC4614" s="229"/>
      <c r="BD4614" s="229"/>
      <c r="BE4614" s="229"/>
      <c r="BF4614" s="229"/>
      <c r="BG4614" s="229"/>
      <c r="BH4614" s="229"/>
      <c r="BI4614" s="229"/>
    </row>
    <row r="4615" spans="3:61">
      <c r="C4615" s="229"/>
      <c r="D4615" s="230"/>
      <c r="E4615" s="229"/>
      <c r="F4615" s="229"/>
      <c r="G4615" s="229"/>
      <c r="H4615" s="229"/>
      <c r="I4615" s="231"/>
      <c r="J4615" s="229"/>
      <c r="K4615" s="232"/>
      <c r="L4615" s="229"/>
      <c r="M4615" s="229"/>
      <c r="N4615" s="229"/>
      <c r="O4615" s="229"/>
      <c r="P4615" s="229"/>
      <c r="Q4615" s="232"/>
      <c r="R4615" s="232"/>
      <c r="S4615" s="229"/>
      <c r="T4615" s="229"/>
      <c r="U4615" s="229"/>
      <c r="V4615" s="229"/>
      <c r="W4615" s="229"/>
      <c r="X4615" s="229"/>
      <c r="Y4615" s="229"/>
      <c r="Z4615" s="229"/>
      <c r="AA4615" s="229"/>
      <c r="AB4615" s="229"/>
      <c r="AC4615" s="229"/>
      <c r="AD4615" s="229"/>
      <c r="AE4615" s="229"/>
      <c r="AF4615" s="229"/>
      <c r="AG4615" s="229"/>
      <c r="AH4615" s="229"/>
      <c r="AI4615" s="229"/>
      <c r="AJ4615" s="229"/>
      <c r="AK4615" s="229"/>
      <c r="AL4615" s="229"/>
      <c r="AM4615" s="229"/>
      <c r="AN4615" s="229"/>
      <c r="AO4615" s="229"/>
      <c r="AP4615" s="229"/>
      <c r="AQ4615" s="229"/>
      <c r="AR4615" s="229"/>
      <c r="AS4615" s="229"/>
      <c r="AT4615" s="229"/>
      <c r="AU4615" s="229"/>
      <c r="AV4615" s="229"/>
      <c r="AW4615" s="229"/>
      <c r="AX4615" s="229"/>
      <c r="AY4615" s="229"/>
      <c r="AZ4615" s="229"/>
      <c r="BA4615" s="229"/>
      <c r="BB4615" s="229"/>
      <c r="BC4615" s="229"/>
      <c r="BD4615" s="229"/>
      <c r="BE4615" s="229"/>
      <c r="BF4615" s="229"/>
      <c r="BG4615" s="229"/>
      <c r="BH4615" s="229"/>
      <c r="BI4615" s="229"/>
    </row>
    <row r="4616" spans="3:61">
      <c r="C4616" s="229"/>
      <c r="D4616" s="230"/>
      <c r="E4616" s="229"/>
      <c r="F4616" s="229"/>
      <c r="G4616" s="229"/>
      <c r="H4616" s="229"/>
      <c r="I4616" s="231"/>
      <c r="J4616" s="229"/>
      <c r="K4616" s="232"/>
      <c r="L4616" s="229"/>
      <c r="M4616" s="229"/>
      <c r="N4616" s="229"/>
      <c r="O4616" s="229"/>
      <c r="P4616" s="229"/>
      <c r="Q4616" s="232"/>
      <c r="R4616" s="232"/>
      <c r="S4616" s="229"/>
      <c r="T4616" s="229"/>
      <c r="U4616" s="229"/>
      <c r="V4616" s="229"/>
      <c r="W4616" s="229"/>
      <c r="X4616" s="229"/>
      <c r="Y4616" s="229"/>
      <c r="Z4616" s="229"/>
      <c r="AA4616" s="229"/>
      <c r="AB4616" s="229"/>
      <c r="AC4616" s="229"/>
      <c r="AD4616" s="229"/>
      <c r="AE4616" s="229"/>
      <c r="AF4616" s="229"/>
      <c r="AG4616" s="229"/>
      <c r="AH4616" s="229"/>
      <c r="AI4616" s="229"/>
      <c r="AJ4616" s="229"/>
      <c r="AK4616" s="229"/>
      <c r="AL4616" s="229"/>
      <c r="AM4616" s="229"/>
      <c r="AN4616" s="229"/>
      <c r="AO4616" s="229"/>
      <c r="AP4616" s="229"/>
      <c r="AQ4616" s="229"/>
      <c r="AR4616" s="229"/>
      <c r="AS4616" s="229"/>
      <c r="AT4616" s="229"/>
      <c r="AU4616" s="229"/>
      <c r="AV4616" s="229"/>
      <c r="AW4616" s="229"/>
      <c r="AX4616" s="229"/>
      <c r="AY4616" s="229"/>
      <c r="AZ4616" s="229"/>
      <c r="BA4616" s="229"/>
      <c r="BB4616" s="229"/>
      <c r="BC4616" s="229"/>
      <c r="BD4616" s="229"/>
      <c r="BE4616" s="229"/>
      <c r="BF4616" s="229"/>
      <c r="BG4616" s="229"/>
      <c r="BH4616" s="229"/>
      <c r="BI4616" s="229"/>
    </row>
    <row r="4617" spans="3:61">
      <c r="C4617" s="229"/>
      <c r="D4617" s="230"/>
      <c r="E4617" s="229"/>
      <c r="F4617" s="229"/>
      <c r="G4617" s="229"/>
      <c r="H4617" s="229"/>
      <c r="I4617" s="231"/>
      <c r="J4617" s="229"/>
      <c r="K4617" s="232"/>
      <c r="L4617" s="229"/>
      <c r="M4617" s="229"/>
      <c r="N4617" s="229"/>
      <c r="O4617" s="229"/>
      <c r="P4617" s="229"/>
      <c r="Q4617" s="232"/>
      <c r="R4617" s="232"/>
      <c r="S4617" s="229"/>
      <c r="T4617" s="229"/>
      <c r="U4617" s="229"/>
      <c r="V4617" s="229"/>
      <c r="W4617" s="229"/>
      <c r="X4617" s="229"/>
      <c r="Y4617" s="229"/>
      <c r="Z4617" s="229"/>
      <c r="AA4617" s="229"/>
      <c r="AB4617" s="229"/>
      <c r="AC4617" s="229"/>
      <c r="AD4617" s="229"/>
      <c r="AE4617" s="229"/>
      <c r="AF4617" s="229"/>
      <c r="AG4617" s="229"/>
      <c r="AH4617" s="229"/>
      <c r="AI4617" s="229"/>
      <c r="AJ4617" s="229"/>
      <c r="AK4617" s="229"/>
      <c r="AL4617" s="229"/>
      <c r="AM4617" s="229"/>
      <c r="AN4617" s="229"/>
      <c r="AO4617" s="229"/>
      <c r="AP4617" s="229"/>
      <c r="AQ4617" s="229"/>
      <c r="AR4617" s="229"/>
      <c r="AS4617" s="229"/>
      <c r="AT4617" s="229"/>
      <c r="AU4617" s="229"/>
      <c r="AV4617" s="229"/>
      <c r="AW4617" s="229"/>
      <c r="AX4617" s="229"/>
      <c r="AY4617" s="229"/>
      <c r="AZ4617" s="229"/>
      <c r="BA4617" s="229"/>
      <c r="BB4617" s="229"/>
      <c r="BC4617" s="229"/>
      <c r="BD4617" s="229"/>
      <c r="BE4617" s="229"/>
      <c r="BF4617" s="229"/>
      <c r="BG4617" s="229"/>
      <c r="BH4617" s="229"/>
      <c r="BI4617" s="229"/>
    </row>
    <row r="4618" spans="3:61">
      <c r="C4618" s="229"/>
      <c r="D4618" s="230"/>
      <c r="E4618" s="229"/>
      <c r="F4618" s="229"/>
      <c r="G4618" s="229"/>
      <c r="H4618" s="229"/>
      <c r="I4618" s="231"/>
      <c r="J4618" s="229"/>
      <c r="K4618" s="232"/>
      <c r="L4618" s="229"/>
      <c r="M4618" s="229"/>
      <c r="N4618" s="229"/>
      <c r="O4618" s="229"/>
      <c r="P4618" s="229"/>
      <c r="Q4618" s="232"/>
      <c r="R4618" s="232"/>
      <c r="S4618" s="229"/>
      <c r="T4618" s="229"/>
      <c r="U4618" s="229"/>
      <c r="V4618" s="229"/>
      <c r="W4618" s="229"/>
      <c r="X4618" s="229"/>
      <c r="Y4618" s="229"/>
      <c r="Z4618" s="229"/>
      <c r="AA4618" s="229"/>
      <c r="AB4618" s="229"/>
      <c r="AC4618" s="229"/>
      <c r="AD4618" s="229"/>
      <c r="AE4618" s="229"/>
      <c r="AF4618" s="229"/>
      <c r="AG4618" s="229"/>
      <c r="AH4618" s="229"/>
      <c r="AI4618" s="229"/>
      <c r="AJ4618" s="229"/>
      <c r="AK4618" s="229"/>
      <c r="AL4618" s="229"/>
      <c r="AM4618" s="229"/>
      <c r="AN4618" s="229"/>
      <c r="AO4618" s="229"/>
      <c r="AP4618" s="229"/>
      <c r="AQ4618" s="229"/>
      <c r="AR4618" s="229"/>
      <c r="AS4618" s="229"/>
      <c r="AT4618" s="229"/>
      <c r="AU4618" s="229"/>
      <c r="AV4618" s="229"/>
      <c r="AW4618" s="229"/>
      <c r="AX4618" s="229"/>
      <c r="AY4618" s="229"/>
      <c r="AZ4618" s="229"/>
      <c r="BA4618" s="229"/>
      <c r="BB4618" s="229"/>
      <c r="BC4618" s="229"/>
      <c r="BD4618" s="229"/>
      <c r="BE4618" s="229"/>
      <c r="BF4618" s="229"/>
      <c r="BG4618" s="229"/>
      <c r="BH4618" s="229"/>
      <c r="BI4618" s="229"/>
    </row>
    <row r="4619" spans="3:61">
      <c r="C4619" s="229"/>
      <c r="D4619" s="230"/>
      <c r="E4619" s="229"/>
      <c r="F4619" s="229"/>
      <c r="G4619" s="229"/>
      <c r="H4619" s="229"/>
      <c r="I4619" s="231"/>
      <c r="J4619" s="229"/>
      <c r="K4619" s="232"/>
      <c r="L4619" s="229"/>
      <c r="M4619" s="229"/>
      <c r="N4619" s="229"/>
      <c r="O4619" s="229"/>
      <c r="P4619" s="229"/>
      <c r="Q4619" s="232"/>
      <c r="R4619" s="232"/>
      <c r="S4619" s="229"/>
      <c r="T4619" s="229"/>
      <c r="U4619" s="229"/>
      <c r="V4619" s="229"/>
      <c r="W4619" s="229"/>
      <c r="X4619" s="229"/>
      <c r="Y4619" s="229"/>
      <c r="Z4619" s="229"/>
      <c r="AA4619" s="229"/>
      <c r="AB4619" s="229"/>
      <c r="AC4619" s="229"/>
      <c r="AD4619" s="229"/>
      <c r="AE4619" s="229"/>
      <c r="AF4619" s="229"/>
      <c r="AG4619" s="229"/>
      <c r="AH4619" s="229"/>
      <c r="AI4619" s="229"/>
      <c r="AJ4619" s="229"/>
      <c r="AK4619" s="229"/>
      <c r="AL4619" s="229"/>
      <c r="AM4619" s="229"/>
      <c r="AN4619" s="229"/>
      <c r="AO4619" s="229"/>
      <c r="AP4619" s="229"/>
      <c r="AQ4619" s="229"/>
      <c r="AR4619" s="229"/>
      <c r="AS4619" s="229"/>
      <c r="AT4619" s="229"/>
      <c r="AU4619" s="229"/>
      <c r="AV4619" s="229"/>
      <c r="AW4619" s="229"/>
      <c r="AX4619" s="229"/>
      <c r="AY4619" s="229"/>
      <c r="AZ4619" s="229"/>
      <c r="BA4619" s="229"/>
      <c r="BB4619" s="229"/>
      <c r="BC4619" s="229"/>
      <c r="BD4619" s="229"/>
      <c r="BE4619" s="229"/>
      <c r="BF4619" s="229"/>
      <c r="BG4619" s="229"/>
      <c r="BH4619" s="229"/>
      <c r="BI4619" s="229"/>
    </row>
    <row r="4620" spans="3:61">
      <c r="C4620" s="229"/>
      <c r="D4620" s="230"/>
      <c r="E4620" s="229"/>
      <c r="F4620" s="229"/>
      <c r="G4620" s="229"/>
      <c r="H4620" s="229"/>
      <c r="I4620" s="231"/>
      <c r="J4620" s="229"/>
      <c r="K4620" s="232"/>
      <c r="L4620" s="229"/>
      <c r="M4620" s="229"/>
      <c r="N4620" s="229"/>
      <c r="O4620" s="229"/>
      <c r="P4620" s="229"/>
      <c r="Q4620" s="232"/>
      <c r="R4620" s="232"/>
      <c r="S4620" s="229"/>
      <c r="T4620" s="229"/>
      <c r="U4620" s="229"/>
      <c r="V4620" s="229"/>
      <c r="W4620" s="229"/>
      <c r="X4620" s="229"/>
      <c r="Y4620" s="229"/>
      <c r="Z4620" s="229"/>
      <c r="AA4620" s="229"/>
      <c r="AB4620" s="229"/>
      <c r="AC4620" s="229"/>
      <c r="AD4620" s="229"/>
      <c r="AE4620" s="229"/>
      <c r="AF4620" s="229"/>
      <c r="AG4620" s="229"/>
      <c r="AH4620" s="229"/>
      <c r="AI4620" s="229"/>
      <c r="AJ4620" s="229"/>
      <c r="AK4620" s="229"/>
      <c r="AL4620" s="229"/>
      <c r="AM4620" s="229"/>
      <c r="AN4620" s="229"/>
      <c r="AO4620" s="229"/>
      <c r="AP4620" s="229"/>
      <c r="AQ4620" s="229"/>
      <c r="AR4620" s="229"/>
      <c r="AS4620" s="229"/>
      <c r="AT4620" s="229"/>
      <c r="AU4620" s="229"/>
      <c r="AV4620" s="229"/>
      <c r="AW4620" s="229"/>
      <c r="AX4620" s="229"/>
      <c r="AY4620" s="229"/>
      <c r="AZ4620" s="229"/>
      <c r="BA4620" s="229"/>
      <c r="BB4620" s="229"/>
      <c r="BC4620" s="229"/>
      <c r="BD4620" s="229"/>
      <c r="BE4620" s="229"/>
      <c r="BF4620" s="229"/>
      <c r="BG4620" s="229"/>
      <c r="BH4620" s="229"/>
      <c r="BI4620" s="229"/>
    </row>
    <row r="4621" spans="3:61">
      <c r="C4621" s="229"/>
      <c r="D4621" s="230"/>
      <c r="E4621" s="229"/>
      <c r="F4621" s="229"/>
      <c r="G4621" s="229"/>
      <c r="H4621" s="229"/>
      <c r="I4621" s="231"/>
      <c r="J4621" s="229"/>
      <c r="K4621" s="232"/>
      <c r="L4621" s="229"/>
      <c r="M4621" s="229"/>
      <c r="N4621" s="229"/>
      <c r="O4621" s="229"/>
      <c r="P4621" s="229"/>
      <c r="Q4621" s="232"/>
      <c r="R4621" s="232"/>
      <c r="S4621" s="229"/>
      <c r="T4621" s="229"/>
      <c r="U4621" s="229"/>
      <c r="V4621" s="229"/>
      <c r="W4621" s="229"/>
      <c r="X4621" s="229"/>
      <c r="Y4621" s="229"/>
      <c r="Z4621" s="229"/>
      <c r="AA4621" s="229"/>
      <c r="AB4621" s="229"/>
      <c r="AC4621" s="229"/>
      <c r="AD4621" s="229"/>
      <c r="AE4621" s="229"/>
      <c r="AF4621" s="229"/>
      <c r="AG4621" s="229"/>
      <c r="AH4621" s="229"/>
      <c r="AI4621" s="229"/>
      <c r="AJ4621" s="229"/>
      <c r="AK4621" s="229"/>
      <c r="AL4621" s="229"/>
      <c r="AM4621" s="229"/>
      <c r="AN4621" s="229"/>
      <c r="AO4621" s="229"/>
      <c r="AP4621" s="229"/>
      <c r="AQ4621" s="229"/>
      <c r="AR4621" s="229"/>
      <c r="AS4621" s="229"/>
      <c r="AT4621" s="229"/>
      <c r="AU4621" s="229"/>
      <c r="AV4621" s="229"/>
      <c r="AW4621" s="229"/>
      <c r="AX4621" s="229"/>
      <c r="AY4621" s="229"/>
      <c r="AZ4621" s="229"/>
      <c r="BA4621" s="229"/>
      <c r="BB4621" s="229"/>
      <c r="BC4621" s="229"/>
      <c r="BD4621" s="229"/>
      <c r="BE4621" s="229"/>
      <c r="BF4621" s="229"/>
      <c r="BG4621" s="229"/>
      <c r="BH4621" s="229"/>
      <c r="BI4621" s="229"/>
    </row>
    <row r="4622" spans="3:61">
      <c r="C4622" s="229"/>
      <c r="D4622" s="230"/>
      <c r="E4622" s="229"/>
      <c r="F4622" s="229"/>
      <c r="G4622" s="229"/>
      <c r="H4622" s="229"/>
      <c r="I4622" s="231"/>
      <c r="J4622" s="229"/>
      <c r="K4622" s="232"/>
      <c r="L4622" s="229"/>
      <c r="M4622" s="229"/>
      <c r="N4622" s="229"/>
      <c r="O4622" s="229"/>
      <c r="P4622" s="229"/>
      <c r="Q4622" s="232"/>
      <c r="R4622" s="232"/>
      <c r="S4622" s="229"/>
      <c r="T4622" s="229"/>
      <c r="U4622" s="229"/>
      <c r="V4622" s="229"/>
      <c r="W4622" s="229"/>
      <c r="X4622" s="229"/>
      <c r="Y4622" s="229"/>
      <c r="Z4622" s="229"/>
      <c r="AA4622" s="229"/>
      <c r="AB4622" s="229"/>
      <c r="AC4622" s="229"/>
      <c r="AD4622" s="229"/>
      <c r="AE4622" s="229"/>
      <c r="AF4622" s="229"/>
      <c r="AG4622" s="229"/>
      <c r="AH4622" s="229"/>
      <c r="AI4622" s="229"/>
      <c r="AJ4622" s="229"/>
      <c r="AK4622" s="229"/>
      <c r="AL4622" s="229"/>
      <c r="AM4622" s="229"/>
      <c r="AN4622" s="229"/>
      <c r="AO4622" s="229"/>
      <c r="AP4622" s="229"/>
      <c r="AQ4622" s="229"/>
      <c r="AR4622" s="229"/>
      <c r="AS4622" s="229"/>
      <c r="AT4622" s="229"/>
      <c r="AU4622" s="229"/>
      <c r="AV4622" s="229"/>
      <c r="AW4622" s="229"/>
      <c r="AX4622" s="229"/>
      <c r="AY4622" s="229"/>
      <c r="AZ4622" s="229"/>
      <c r="BA4622" s="229"/>
      <c r="BB4622" s="229"/>
      <c r="BC4622" s="229"/>
      <c r="BD4622" s="229"/>
      <c r="BE4622" s="229"/>
      <c r="BF4622" s="229"/>
      <c r="BG4622" s="229"/>
      <c r="BH4622" s="229"/>
      <c r="BI4622" s="229"/>
    </row>
    <row r="4623" spans="3:61">
      <c r="C4623" s="229"/>
      <c r="D4623" s="230"/>
      <c r="E4623" s="229"/>
      <c r="F4623" s="229"/>
      <c r="G4623" s="229"/>
      <c r="H4623" s="229"/>
      <c r="I4623" s="231"/>
      <c r="J4623" s="229"/>
      <c r="K4623" s="232"/>
      <c r="L4623" s="229"/>
      <c r="M4623" s="229"/>
      <c r="N4623" s="229"/>
      <c r="O4623" s="229"/>
      <c r="P4623" s="229"/>
      <c r="Q4623" s="232"/>
      <c r="R4623" s="232"/>
      <c r="S4623" s="229"/>
      <c r="T4623" s="229"/>
      <c r="U4623" s="229"/>
      <c r="V4623" s="229"/>
      <c r="W4623" s="229"/>
      <c r="X4623" s="229"/>
      <c r="Y4623" s="229"/>
      <c r="Z4623" s="229"/>
      <c r="AA4623" s="229"/>
      <c r="AB4623" s="229"/>
      <c r="AC4623" s="229"/>
      <c r="AD4623" s="229"/>
      <c r="AE4623" s="229"/>
      <c r="AF4623" s="229"/>
      <c r="AG4623" s="229"/>
      <c r="AH4623" s="229"/>
      <c r="AI4623" s="229"/>
      <c r="AJ4623" s="229"/>
      <c r="AK4623" s="229"/>
      <c r="AL4623" s="229"/>
      <c r="AM4623" s="229"/>
      <c r="AN4623" s="229"/>
      <c r="AO4623" s="229"/>
      <c r="AP4623" s="229"/>
      <c r="AQ4623" s="229"/>
      <c r="AR4623" s="229"/>
      <c r="AS4623" s="229"/>
      <c r="AT4623" s="229"/>
      <c r="AU4623" s="229"/>
      <c r="AV4623" s="229"/>
      <c r="AW4623" s="229"/>
      <c r="AX4623" s="229"/>
      <c r="AY4623" s="229"/>
      <c r="AZ4623" s="229"/>
      <c r="BA4623" s="229"/>
      <c r="BB4623" s="229"/>
      <c r="BC4623" s="229"/>
      <c r="BD4623" s="229"/>
      <c r="BE4623" s="229"/>
      <c r="BF4623" s="229"/>
      <c r="BG4623" s="229"/>
      <c r="BH4623" s="229"/>
      <c r="BI4623" s="229"/>
    </row>
    <row r="4624" spans="3:61">
      <c r="C4624" s="229"/>
      <c r="D4624" s="230"/>
      <c r="E4624" s="229"/>
      <c r="F4624" s="229"/>
      <c r="G4624" s="229"/>
      <c r="H4624" s="229"/>
      <c r="I4624" s="231"/>
      <c r="J4624" s="229"/>
      <c r="K4624" s="232"/>
      <c r="L4624" s="229"/>
      <c r="M4624" s="229"/>
      <c r="N4624" s="229"/>
      <c r="O4624" s="229"/>
      <c r="P4624" s="229"/>
      <c r="Q4624" s="232"/>
      <c r="R4624" s="232"/>
      <c r="S4624" s="229"/>
      <c r="T4624" s="229"/>
      <c r="U4624" s="229"/>
      <c r="V4624" s="229"/>
      <c r="W4624" s="229"/>
      <c r="X4624" s="229"/>
      <c r="Y4624" s="229"/>
      <c r="Z4624" s="229"/>
      <c r="AA4624" s="229"/>
      <c r="AB4624" s="229"/>
      <c r="AC4624" s="229"/>
      <c r="AD4624" s="229"/>
      <c r="AE4624" s="229"/>
      <c r="AF4624" s="229"/>
      <c r="AG4624" s="229"/>
      <c r="AH4624" s="229"/>
      <c r="AI4624" s="229"/>
      <c r="AJ4624" s="229"/>
      <c r="AK4624" s="229"/>
      <c r="AL4624" s="229"/>
      <c r="AM4624" s="229"/>
      <c r="AN4624" s="229"/>
      <c r="AO4624" s="229"/>
      <c r="AP4624" s="229"/>
      <c r="AQ4624" s="229"/>
      <c r="AR4624" s="229"/>
      <c r="AS4624" s="229"/>
      <c r="AT4624" s="229"/>
      <c r="AU4624" s="229"/>
      <c r="AV4624" s="229"/>
      <c r="AW4624" s="229"/>
      <c r="AX4624" s="229"/>
      <c r="AY4624" s="229"/>
      <c r="AZ4624" s="229"/>
      <c r="BA4624" s="229"/>
      <c r="BB4624" s="229"/>
      <c r="BC4624" s="229"/>
      <c r="BD4624" s="229"/>
      <c r="BE4624" s="229"/>
      <c r="BF4624" s="229"/>
      <c r="BG4624" s="229"/>
      <c r="BH4624" s="229"/>
      <c r="BI4624" s="229"/>
    </row>
    <row r="4625" spans="3:61">
      <c r="C4625" s="229"/>
      <c r="D4625" s="230"/>
      <c r="E4625" s="229"/>
      <c r="F4625" s="229"/>
      <c r="G4625" s="229"/>
      <c r="H4625" s="229"/>
      <c r="I4625" s="231"/>
      <c r="J4625" s="229"/>
      <c r="K4625" s="232"/>
      <c r="L4625" s="229"/>
      <c r="M4625" s="229"/>
      <c r="N4625" s="229"/>
      <c r="O4625" s="229"/>
      <c r="P4625" s="229"/>
      <c r="Q4625" s="232"/>
      <c r="R4625" s="232"/>
      <c r="S4625" s="229"/>
      <c r="T4625" s="229"/>
      <c r="U4625" s="229"/>
      <c r="V4625" s="229"/>
      <c r="W4625" s="229"/>
      <c r="X4625" s="229"/>
      <c r="Y4625" s="229"/>
      <c r="Z4625" s="229"/>
      <c r="AA4625" s="229"/>
      <c r="AB4625" s="229"/>
      <c r="AC4625" s="229"/>
      <c r="AD4625" s="229"/>
      <c r="AE4625" s="229"/>
      <c r="AF4625" s="229"/>
      <c r="AG4625" s="229"/>
      <c r="AH4625" s="229"/>
      <c r="AI4625" s="229"/>
      <c r="AJ4625" s="229"/>
      <c r="AK4625" s="229"/>
      <c r="AL4625" s="229"/>
      <c r="AM4625" s="229"/>
      <c r="AN4625" s="229"/>
      <c r="AO4625" s="229"/>
      <c r="AP4625" s="229"/>
      <c r="AQ4625" s="229"/>
      <c r="AR4625" s="229"/>
      <c r="AS4625" s="229"/>
      <c r="AT4625" s="229"/>
      <c r="AU4625" s="229"/>
      <c r="AV4625" s="229"/>
      <c r="AW4625" s="229"/>
      <c r="AX4625" s="229"/>
      <c r="AY4625" s="229"/>
      <c r="AZ4625" s="229"/>
      <c r="BA4625" s="229"/>
      <c r="BB4625" s="229"/>
      <c r="BC4625" s="229"/>
      <c r="BD4625" s="229"/>
      <c r="BE4625" s="229"/>
      <c r="BF4625" s="229"/>
      <c r="BG4625" s="229"/>
      <c r="BH4625" s="229"/>
      <c r="BI4625" s="229"/>
    </row>
    <row r="4626" spans="3:61">
      <c r="C4626" s="229"/>
      <c r="D4626" s="230"/>
      <c r="E4626" s="229"/>
      <c r="F4626" s="229"/>
      <c r="G4626" s="229"/>
      <c r="H4626" s="229"/>
      <c r="I4626" s="231"/>
      <c r="J4626" s="229"/>
      <c r="K4626" s="232"/>
      <c r="L4626" s="229"/>
      <c r="M4626" s="229"/>
      <c r="N4626" s="229"/>
      <c r="O4626" s="229"/>
      <c r="P4626" s="229"/>
      <c r="Q4626" s="232"/>
      <c r="R4626" s="232"/>
      <c r="S4626" s="229"/>
      <c r="T4626" s="229"/>
      <c r="U4626" s="229"/>
      <c r="V4626" s="229"/>
      <c r="W4626" s="229"/>
      <c r="X4626" s="229"/>
      <c r="Y4626" s="229"/>
      <c r="Z4626" s="229"/>
      <c r="AA4626" s="229"/>
      <c r="AB4626" s="229"/>
      <c r="AC4626" s="229"/>
      <c r="AD4626" s="229"/>
      <c r="AE4626" s="229"/>
      <c r="AF4626" s="229"/>
      <c r="AG4626" s="229"/>
      <c r="AH4626" s="229"/>
      <c r="AI4626" s="229"/>
      <c r="AJ4626" s="229"/>
      <c r="AK4626" s="229"/>
      <c r="AL4626" s="229"/>
      <c r="AM4626" s="229"/>
      <c r="AN4626" s="229"/>
      <c r="AO4626" s="229"/>
      <c r="AP4626" s="229"/>
      <c r="AQ4626" s="229"/>
      <c r="AR4626" s="229"/>
      <c r="AS4626" s="229"/>
      <c r="AT4626" s="229"/>
      <c r="AU4626" s="229"/>
      <c r="AV4626" s="229"/>
      <c r="AW4626" s="229"/>
      <c r="AX4626" s="229"/>
      <c r="AY4626" s="229"/>
      <c r="AZ4626" s="229"/>
      <c r="BA4626" s="229"/>
      <c r="BB4626" s="229"/>
      <c r="BC4626" s="229"/>
      <c r="BD4626" s="229"/>
      <c r="BE4626" s="229"/>
      <c r="BF4626" s="229"/>
      <c r="BG4626" s="229"/>
      <c r="BH4626" s="229"/>
      <c r="BI4626" s="229"/>
    </row>
    <row r="4627" spans="3:61">
      <c r="C4627" s="229"/>
      <c r="D4627" s="230"/>
      <c r="E4627" s="229"/>
      <c r="F4627" s="229"/>
      <c r="G4627" s="229"/>
      <c r="H4627" s="229"/>
      <c r="I4627" s="231"/>
      <c r="J4627" s="229"/>
      <c r="K4627" s="232"/>
      <c r="L4627" s="229"/>
      <c r="M4627" s="229"/>
      <c r="N4627" s="229"/>
      <c r="O4627" s="229"/>
      <c r="P4627" s="229"/>
      <c r="Q4627" s="232"/>
      <c r="R4627" s="232"/>
      <c r="S4627" s="229"/>
      <c r="T4627" s="229"/>
      <c r="U4627" s="229"/>
      <c r="V4627" s="229"/>
      <c r="W4627" s="229"/>
      <c r="X4627" s="229"/>
      <c r="Y4627" s="229"/>
      <c r="Z4627" s="229"/>
      <c r="AA4627" s="229"/>
      <c r="AB4627" s="229"/>
      <c r="AC4627" s="229"/>
      <c r="AD4627" s="229"/>
      <c r="AE4627" s="229"/>
      <c r="AF4627" s="229"/>
      <c r="AG4627" s="229"/>
      <c r="AH4627" s="229"/>
      <c r="AI4627" s="229"/>
      <c r="AJ4627" s="229"/>
      <c r="AK4627" s="229"/>
      <c r="AL4627" s="229"/>
      <c r="AM4627" s="229"/>
      <c r="AN4627" s="229"/>
      <c r="AO4627" s="229"/>
      <c r="AP4627" s="229"/>
      <c r="AQ4627" s="229"/>
      <c r="AR4627" s="229"/>
      <c r="AS4627" s="229"/>
      <c r="AT4627" s="229"/>
      <c r="AU4627" s="229"/>
      <c r="AV4627" s="229"/>
      <c r="AW4627" s="229"/>
      <c r="AX4627" s="229"/>
      <c r="AY4627" s="229"/>
      <c r="AZ4627" s="229"/>
      <c r="BA4627" s="229"/>
      <c r="BB4627" s="229"/>
      <c r="BC4627" s="229"/>
      <c r="BD4627" s="229"/>
      <c r="BE4627" s="229"/>
      <c r="BF4627" s="229"/>
      <c r="BG4627" s="229"/>
      <c r="BH4627" s="229"/>
      <c r="BI4627" s="229"/>
    </row>
    <row r="4628" spans="3:61">
      <c r="C4628" s="229"/>
      <c r="D4628" s="230"/>
      <c r="E4628" s="229"/>
      <c r="F4628" s="229"/>
      <c r="G4628" s="229"/>
      <c r="H4628" s="229"/>
      <c r="I4628" s="231"/>
      <c r="J4628" s="229"/>
      <c r="K4628" s="232"/>
      <c r="L4628" s="229"/>
      <c r="M4628" s="229"/>
      <c r="N4628" s="229"/>
      <c r="O4628" s="229"/>
      <c r="P4628" s="229"/>
      <c r="Q4628" s="232"/>
      <c r="R4628" s="232"/>
      <c r="S4628" s="229"/>
      <c r="T4628" s="229"/>
      <c r="U4628" s="229"/>
      <c r="V4628" s="229"/>
      <c r="W4628" s="229"/>
      <c r="X4628" s="229"/>
      <c r="Y4628" s="229"/>
      <c r="Z4628" s="229"/>
      <c r="AA4628" s="229"/>
      <c r="AB4628" s="229"/>
      <c r="AC4628" s="229"/>
      <c r="AD4628" s="229"/>
      <c r="AE4628" s="229"/>
      <c r="AF4628" s="229"/>
      <c r="AG4628" s="229"/>
      <c r="AH4628" s="229"/>
      <c r="AI4628" s="229"/>
      <c r="AJ4628" s="229"/>
      <c r="AK4628" s="229"/>
      <c r="AL4628" s="229"/>
      <c r="AM4628" s="229"/>
      <c r="AN4628" s="229"/>
      <c r="AO4628" s="229"/>
      <c r="AP4628" s="229"/>
      <c r="AQ4628" s="229"/>
      <c r="AR4628" s="229"/>
      <c r="AS4628" s="229"/>
      <c r="AT4628" s="229"/>
      <c r="AU4628" s="229"/>
      <c r="AV4628" s="229"/>
      <c r="AW4628" s="229"/>
      <c r="AX4628" s="229"/>
      <c r="AY4628" s="229"/>
      <c r="AZ4628" s="229"/>
      <c r="BA4628" s="229"/>
      <c r="BB4628" s="229"/>
      <c r="BC4628" s="229"/>
      <c r="BD4628" s="229"/>
      <c r="BE4628" s="229"/>
      <c r="BF4628" s="229"/>
      <c r="BG4628" s="229"/>
      <c r="BH4628" s="229"/>
      <c r="BI4628" s="229"/>
    </row>
    <row r="4629" spans="3:61">
      <c r="C4629" s="229"/>
      <c r="D4629" s="230"/>
      <c r="E4629" s="229"/>
      <c r="F4629" s="229"/>
      <c r="G4629" s="229"/>
      <c r="H4629" s="229"/>
      <c r="I4629" s="231"/>
      <c r="J4629" s="229"/>
      <c r="K4629" s="232"/>
      <c r="L4629" s="229"/>
      <c r="M4629" s="229"/>
      <c r="N4629" s="229"/>
      <c r="O4629" s="229"/>
      <c r="P4629" s="229"/>
      <c r="Q4629" s="232"/>
      <c r="R4629" s="232"/>
      <c r="S4629" s="229"/>
      <c r="T4629" s="229"/>
      <c r="U4629" s="229"/>
      <c r="V4629" s="229"/>
      <c r="W4629" s="229"/>
      <c r="X4629" s="229"/>
      <c r="Y4629" s="229"/>
      <c r="Z4629" s="229"/>
      <c r="AA4629" s="229"/>
      <c r="AB4629" s="229"/>
      <c r="AC4629" s="229"/>
      <c r="AD4629" s="229"/>
      <c r="AE4629" s="229"/>
      <c r="AF4629" s="229"/>
      <c r="AG4629" s="229"/>
      <c r="AH4629" s="229"/>
      <c r="AI4629" s="229"/>
      <c r="AJ4629" s="229"/>
      <c r="AK4629" s="229"/>
      <c r="AL4629" s="229"/>
      <c r="AM4629" s="229"/>
      <c r="AN4629" s="229"/>
      <c r="AO4629" s="229"/>
      <c r="AP4629" s="229"/>
      <c r="AQ4629" s="229"/>
      <c r="AR4629" s="229"/>
      <c r="AS4629" s="229"/>
      <c r="AT4629" s="229"/>
      <c r="AU4629" s="229"/>
      <c r="AV4629" s="229"/>
      <c r="AW4629" s="229"/>
      <c r="AX4629" s="229"/>
      <c r="AY4629" s="229"/>
      <c r="AZ4629" s="229"/>
      <c r="BA4629" s="229"/>
      <c r="BB4629" s="229"/>
      <c r="BC4629" s="229"/>
      <c r="BD4629" s="229"/>
      <c r="BE4629" s="229"/>
      <c r="BF4629" s="229"/>
      <c r="BG4629" s="229"/>
      <c r="BH4629" s="229"/>
      <c r="BI4629" s="229"/>
    </row>
    <row r="4630" spans="3:61">
      <c r="C4630" s="229"/>
      <c r="D4630" s="230"/>
      <c r="E4630" s="229"/>
      <c r="F4630" s="229"/>
      <c r="G4630" s="229"/>
      <c r="H4630" s="229"/>
      <c r="I4630" s="231"/>
      <c r="J4630" s="229"/>
      <c r="K4630" s="232"/>
      <c r="L4630" s="229"/>
      <c r="M4630" s="229"/>
      <c r="N4630" s="229"/>
      <c r="O4630" s="229"/>
      <c r="P4630" s="229"/>
      <c r="Q4630" s="232"/>
      <c r="R4630" s="232"/>
      <c r="S4630" s="229"/>
      <c r="T4630" s="229"/>
      <c r="U4630" s="229"/>
      <c r="V4630" s="229"/>
      <c r="W4630" s="229"/>
      <c r="X4630" s="229"/>
      <c r="Y4630" s="229"/>
      <c r="Z4630" s="229"/>
      <c r="AA4630" s="229"/>
      <c r="AB4630" s="229"/>
      <c r="AC4630" s="229"/>
      <c r="AD4630" s="229"/>
      <c r="AE4630" s="229"/>
      <c r="AF4630" s="229"/>
      <c r="AG4630" s="229"/>
      <c r="AH4630" s="229"/>
      <c r="AI4630" s="229"/>
      <c r="AJ4630" s="229"/>
      <c r="AK4630" s="229"/>
      <c r="AL4630" s="229"/>
      <c r="AM4630" s="229"/>
      <c r="AN4630" s="229"/>
      <c r="AO4630" s="229"/>
      <c r="AP4630" s="229"/>
      <c r="AQ4630" s="229"/>
      <c r="AR4630" s="229"/>
      <c r="AS4630" s="229"/>
      <c r="AT4630" s="229"/>
      <c r="AU4630" s="229"/>
      <c r="AV4630" s="229"/>
      <c r="AW4630" s="229"/>
      <c r="AX4630" s="229"/>
      <c r="AY4630" s="229"/>
      <c r="AZ4630" s="229"/>
      <c r="BA4630" s="229"/>
      <c r="BB4630" s="229"/>
      <c r="BC4630" s="229"/>
      <c r="BD4630" s="229"/>
      <c r="BE4630" s="229"/>
      <c r="BF4630" s="229"/>
      <c r="BG4630" s="229"/>
      <c r="BH4630" s="229"/>
      <c r="BI4630" s="229"/>
    </row>
    <row r="4631" spans="3:61">
      <c r="C4631" s="229"/>
      <c r="D4631" s="230"/>
      <c r="E4631" s="229"/>
      <c r="F4631" s="229"/>
      <c r="G4631" s="229"/>
      <c r="H4631" s="229"/>
      <c r="I4631" s="231"/>
      <c r="J4631" s="229"/>
      <c r="K4631" s="232"/>
      <c r="L4631" s="229"/>
      <c r="M4631" s="229"/>
      <c r="N4631" s="229"/>
      <c r="O4631" s="229"/>
      <c r="P4631" s="229"/>
      <c r="Q4631" s="232"/>
      <c r="R4631" s="232"/>
      <c r="S4631" s="229"/>
      <c r="T4631" s="229"/>
      <c r="U4631" s="229"/>
      <c r="V4631" s="229"/>
      <c r="W4631" s="229"/>
      <c r="X4631" s="229"/>
      <c r="Y4631" s="229"/>
      <c r="Z4631" s="229"/>
      <c r="AA4631" s="229"/>
      <c r="AB4631" s="229"/>
      <c r="AC4631" s="229"/>
      <c r="AD4631" s="229"/>
      <c r="AE4631" s="229"/>
      <c r="AF4631" s="229"/>
      <c r="AG4631" s="229"/>
      <c r="AH4631" s="229"/>
      <c r="AI4631" s="229"/>
      <c r="AJ4631" s="229"/>
      <c r="AK4631" s="229"/>
      <c r="AL4631" s="229"/>
      <c r="AM4631" s="229"/>
      <c r="AN4631" s="229"/>
      <c r="AO4631" s="229"/>
      <c r="AP4631" s="229"/>
      <c r="AQ4631" s="229"/>
      <c r="AR4631" s="229"/>
      <c r="AS4631" s="229"/>
      <c r="AT4631" s="229"/>
      <c r="AU4631" s="229"/>
      <c r="AV4631" s="229"/>
      <c r="AW4631" s="229"/>
      <c r="AX4631" s="229"/>
      <c r="AY4631" s="229"/>
      <c r="AZ4631" s="229"/>
      <c r="BA4631" s="229"/>
      <c r="BB4631" s="229"/>
      <c r="BC4631" s="229"/>
      <c r="BD4631" s="229"/>
      <c r="BE4631" s="229"/>
      <c r="BF4631" s="229"/>
      <c r="BG4631" s="229"/>
      <c r="BH4631" s="229"/>
      <c r="BI4631" s="229"/>
    </row>
    <row r="4632" spans="3:61">
      <c r="C4632" s="229"/>
      <c r="D4632" s="230"/>
      <c r="E4632" s="229"/>
      <c r="F4632" s="229"/>
      <c r="G4632" s="229"/>
      <c r="H4632" s="229"/>
      <c r="I4632" s="231"/>
      <c r="J4632" s="229"/>
      <c r="K4632" s="232"/>
      <c r="L4632" s="229"/>
      <c r="M4632" s="229"/>
      <c r="N4632" s="229"/>
      <c r="O4632" s="229"/>
      <c r="P4632" s="229"/>
      <c r="Q4632" s="232"/>
      <c r="R4632" s="232"/>
      <c r="S4632" s="229"/>
      <c r="T4632" s="229"/>
      <c r="U4632" s="229"/>
      <c r="V4632" s="229"/>
      <c r="W4632" s="229"/>
      <c r="X4632" s="229"/>
      <c r="Y4632" s="229"/>
      <c r="Z4632" s="229"/>
      <c r="AA4632" s="229"/>
      <c r="AB4632" s="229"/>
      <c r="AC4632" s="229"/>
      <c r="AD4632" s="229"/>
      <c r="AE4632" s="229"/>
      <c r="AF4632" s="229"/>
      <c r="AG4632" s="229"/>
      <c r="AH4632" s="229"/>
      <c r="AI4632" s="229"/>
      <c r="AJ4632" s="229"/>
      <c r="AK4632" s="229"/>
      <c r="AL4632" s="229"/>
      <c r="AM4632" s="229"/>
      <c r="AN4632" s="229"/>
      <c r="AO4632" s="229"/>
      <c r="AP4632" s="229"/>
      <c r="AQ4632" s="229"/>
      <c r="AR4632" s="229"/>
      <c r="AS4632" s="229"/>
      <c r="AT4632" s="229"/>
      <c r="AU4632" s="229"/>
      <c r="AV4632" s="229"/>
      <c r="AW4632" s="229"/>
      <c r="AX4632" s="229"/>
      <c r="AY4632" s="229"/>
      <c r="AZ4632" s="229"/>
      <c r="BA4632" s="229"/>
      <c r="BB4632" s="229"/>
      <c r="BC4632" s="229"/>
      <c r="BD4632" s="229"/>
      <c r="BE4632" s="229"/>
      <c r="BF4632" s="229"/>
      <c r="BG4632" s="229"/>
      <c r="BH4632" s="229"/>
      <c r="BI4632" s="229"/>
    </row>
    <row r="4633" spans="3:61">
      <c r="C4633" s="229"/>
      <c r="D4633" s="230"/>
      <c r="E4633" s="229"/>
      <c r="F4633" s="229"/>
      <c r="G4633" s="229"/>
      <c r="H4633" s="229"/>
      <c r="I4633" s="231"/>
      <c r="J4633" s="229"/>
      <c r="K4633" s="232"/>
      <c r="L4633" s="229"/>
      <c r="M4633" s="229"/>
      <c r="N4633" s="229"/>
      <c r="O4633" s="229"/>
      <c r="P4633" s="229"/>
      <c r="Q4633" s="232"/>
      <c r="R4633" s="232"/>
      <c r="S4633" s="229"/>
      <c r="T4633" s="229"/>
      <c r="U4633" s="229"/>
      <c r="V4633" s="229"/>
      <c r="W4633" s="229"/>
      <c r="X4633" s="229"/>
      <c r="Y4633" s="229"/>
      <c r="Z4633" s="229"/>
      <c r="AA4633" s="229"/>
      <c r="AB4633" s="229"/>
      <c r="AC4633" s="229"/>
      <c r="AD4633" s="229"/>
      <c r="AE4633" s="229"/>
      <c r="AF4633" s="229"/>
      <c r="AG4633" s="229"/>
      <c r="AH4633" s="229"/>
      <c r="AI4633" s="229"/>
      <c r="AJ4633" s="229"/>
      <c r="AK4633" s="229"/>
      <c r="AL4633" s="229"/>
      <c r="AM4633" s="229"/>
      <c r="AN4633" s="229"/>
      <c r="AO4633" s="229"/>
      <c r="AP4633" s="229"/>
      <c r="AQ4633" s="229"/>
      <c r="AR4633" s="229"/>
      <c r="AS4633" s="229"/>
      <c r="AT4633" s="229"/>
      <c r="AU4633" s="229"/>
      <c r="AV4633" s="229"/>
      <c r="AW4633" s="229"/>
      <c r="AX4633" s="229"/>
      <c r="AY4633" s="229"/>
      <c r="AZ4633" s="229"/>
      <c r="BA4633" s="229"/>
      <c r="BB4633" s="229"/>
      <c r="BC4633" s="229"/>
      <c r="BD4633" s="229"/>
      <c r="BE4633" s="229"/>
      <c r="BF4633" s="229"/>
      <c r="BG4633" s="229"/>
      <c r="BH4633" s="229"/>
      <c r="BI4633" s="229"/>
    </row>
    <row r="4634" spans="3:61">
      <c r="C4634" s="229"/>
      <c r="D4634" s="230"/>
      <c r="E4634" s="229"/>
      <c r="F4634" s="229"/>
      <c r="G4634" s="229"/>
      <c r="H4634" s="229"/>
      <c r="I4634" s="231"/>
      <c r="J4634" s="229"/>
      <c r="K4634" s="232"/>
      <c r="L4634" s="229"/>
      <c r="M4634" s="229"/>
      <c r="N4634" s="229"/>
      <c r="O4634" s="229"/>
      <c r="P4634" s="229"/>
      <c r="Q4634" s="232"/>
      <c r="R4634" s="232"/>
      <c r="S4634" s="229"/>
      <c r="T4634" s="229"/>
      <c r="U4634" s="229"/>
      <c r="V4634" s="229"/>
      <c r="W4634" s="229"/>
      <c r="X4634" s="229"/>
      <c r="Y4634" s="229"/>
      <c r="Z4634" s="229"/>
      <c r="AA4634" s="229"/>
      <c r="AB4634" s="229"/>
      <c r="AC4634" s="229"/>
      <c r="AD4634" s="229"/>
      <c r="AE4634" s="229"/>
      <c r="AF4634" s="229"/>
      <c r="AG4634" s="229"/>
      <c r="AH4634" s="229"/>
      <c r="AI4634" s="229"/>
      <c r="AJ4634" s="229"/>
      <c r="AK4634" s="229"/>
      <c r="AL4634" s="229"/>
      <c r="AM4634" s="229"/>
      <c r="AN4634" s="229"/>
      <c r="AO4634" s="229"/>
      <c r="AP4634" s="229"/>
      <c r="AQ4634" s="229"/>
      <c r="AR4634" s="229"/>
      <c r="AS4634" s="229"/>
      <c r="AT4634" s="229"/>
      <c r="AU4634" s="229"/>
      <c r="AV4634" s="229"/>
      <c r="AW4634" s="229"/>
      <c r="AX4634" s="229"/>
      <c r="AY4634" s="229"/>
      <c r="AZ4634" s="229"/>
      <c r="BA4634" s="229"/>
      <c r="BB4634" s="229"/>
      <c r="BC4634" s="229"/>
      <c r="BD4634" s="229"/>
      <c r="BE4634" s="229"/>
      <c r="BF4634" s="229"/>
      <c r="BG4634" s="229"/>
      <c r="BH4634" s="229"/>
      <c r="BI4634" s="229"/>
    </row>
    <row r="4635" spans="3:61">
      <c r="C4635" s="229"/>
      <c r="D4635" s="230"/>
      <c r="E4635" s="229"/>
      <c r="F4635" s="229"/>
      <c r="G4635" s="229"/>
      <c r="H4635" s="229"/>
      <c r="I4635" s="231"/>
      <c r="J4635" s="229"/>
      <c r="K4635" s="232"/>
      <c r="L4635" s="229"/>
      <c r="M4635" s="229"/>
      <c r="N4635" s="229"/>
      <c r="O4635" s="229"/>
      <c r="P4635" s="229"/>
      <c r="Q4635" s="232"/>
      <c r="R4635" s="232"/>
      <c r="S4635" s="229"/>
      <c r="T4635" s="229"/>
      <c r="U4635" s="229"/>
      <c r="V4635" s="229"/>
      <c r="W4635" s="229"/>
      <c r="X4635" s="229"/>
      <c r="Y4635" s="229"/>
      <c r="Z4635" s="229"/>
      <c r="AA4635" s="229"/>
      <c r="AB4635" s="229"/>
      <c r="AC4635" s="229"/>
      <c r="AD4635" s="229"/>
      <c r="AE4635" s="229"/>
      <c r="AF4635" s="229"/>
      <c r="AG4635" s="229"/>
      <c r="AH4635" s="229"/>
      <c r="AI4635" s="229"/>
      <c r="AJ4635" s="229"/>
      <c r="AK4635" s="229"/>
      <c r="AL4635" s="229"/>
      <c r="AM4635" s="229"/>
      <c r="AN4635" s="229"/>
      <c r="AO4635" s="229"/>
      <c r="AP4635" s="229"/>
      <c r="AQ4635" s="229"/>
      <c r="AR4635" s="229"/>
      <c r="AS4635" s="229"/>
      <c r="AT4635" s="229"/>
      <c r="AU4635" s="229"/>
      <c r="AV4635" s="229"/>
      <c r="AW4635" s="229"/>
      <c r="AX4635" s="229"/>
      <c r="AY4635" s="229"/>
      <c r="AZ4635" s="229"/>
      <c r="BA4635" s="229"/>
      <c r="BB4635" s="229"/>
      <c r="BC4635" s="229"/>
      <c r="BD4635" s="229"/>
      <c r="BE4635" s="229"/>
      <c r="BF4635" s="229"/>
      <c r="BG4635" s="229"/>
      <c r="BH4635" s="229"/>
      <c r="BI4635" s="229"/>
    </row>
    <row r="4636" spans="3:61">
      <c r="C4636" s="229"/>
      <c r="D4636" s="230"/>
      <c r="E4636" s="229"/>
      <c r="F4636" s="229"/>
      <c r="G4636" s="229"/>
      <c r="H4636" s="229"/>
      <c r="I4636" s="231"/>
      <c r="J4636" s="229"/>
      <c r="K4636" s="232"/>
      <c r="L4636" s="229"/>
      <c r="M4636" s="229"/>
      <c r="N4636" s="229"/>
      <c r="O4636" s="229"/>
      <c r="P4636" s="229"/>
      <c r="Q4636" s="232"/>
      <c r="R4636" s="232"/>
      <c r="S4636" s="229"/>
      <c r="T4636" s="229"/>
      <c r="U4636" s="229"/>
      <c r="V4636" s="229"/>
      <c r="W4636" s="229"/>
      <c r="X4636" s="229"/>
      <c r="Y4636" s="229"/>
      <c r="Z4636" s="229"/>
      <c r="AA4636" s="229"/>
      <c r="AB4636" s="229"/>
      <c r="AC4636" s="229"/>
      <c r="AD4636" s="229"/>
      <c r="AE4636" s="229"/>
      <c r="AF4636" s="229"/>
      <c r="AG4636" s="229"/>
      <c r="AH4636" s="229"/>
      <c r="AI4636" s="229"/>
      <c r="AJ4636" s="229"/>
      <c r="AK4636" s="229"/>
      <c r="AL4636" s="229"/>
      <c r="AM4636" s="229"/>
      <c r="AN4636" s="229"/>
      <c r="AO4636" s="229"/>
      <c r="AP4636" s="229"/>
      <c r="AQ4636" s="229"/>
      <c r="AR4636" s="229"/>
      <c r="AS4636" s="229"/>
      <c r="AT4636" s="229"/>
      <c r="AU4636" s="229"/>
      <c r="AV4636" s="229"/>
      <c r="AW4636" s="229"/>
      <c r="AX4636" s="229"/>
      <c r="AY4636" s="229"/>
      <c r="AZ4636" s="229"/>
      <c r="BA4636" s="229"/>
      <c r="BB4636" s="229"/>
      <c r="BC4636" s="229"/>
      <c r="BD4636" s="229"/>
      <c r="BE4636" s="229"/>
      <c r="BF4636" s="229"/>
      <c r="BG4636" s="229"/>
      <c r="BH4636" s="229"/>
      <c r="BI4636" s="229"/>
    </row>
    <row r="4637" spans="3:61">
      <c r="C4637" s="229"/>
      <c r="D4637" s="230"/>
      <c r="E4637" s="229"/>
      <c r="F4637" s="229"/>
      <c r="G4637" s="229"/>
      <c r="H4637" s="229"/>
      <c r="I4637" s="231"/>
      <c r="J4637" s="229"/>
      <c r="K4637" s="232"/>
      <c r="L4637" s="229"/>
      <c r="M4637" s="229"/>
      <c r="N4637" s="229"/>
      <c r="O4637" s="229"/>
      <c r="P4637" s="229"/>
      <c r="Q4637" s="232"/>
      <c r="R4637" s="232"/>
      <c r="S4637" s="229"/>
      <c r="T4637" s="229"/>
      <c r="U4637" s="229"/>
      <c r="V4637" s="229"/>
      <c r="W4637" s="229"/>
      <c r="X4637" s="229"/>
      <c r="Y4637" s="229"/>
      <c r="Z4637" s="229"/>
      <c r="AA4637" s="229"/>
      <c r="AB4637" s="229"/>
      <c r="AC4637" s="229"/>
      <c r="AD4637" s="229"/>
      <c r="AE4637" s="229"/>
      <c r="AF4637" s="229"/>
      <c r="AG4637" s="229"/>
      <c r="AH4637" s="229"/>
      <c r="AI4637" s="229"/>
      <c r="AJ4637" s="229"/>
      <c r="AK4637" s="229"/>
      <c r="AL4637" s="229"/>
      <c r="AM4637" s="229"/>
      <c r="AN4637" s="229"/>
      <c r="AO4637" s="229"/>
      <c r="AP4637" s="229"/>
      <c r="AQ4637" s="229"/>
      <c r="AR4637" s="229"/>
      <c r="AS4637" s="229"/>
      <c r="AT4637" s="229"/>
      <c r="AU4637" s="229"/>
      <c r="AV4637" s="229"/>
      <c r="AW4637" s="229"/>
      <c r="AX4637" s="229"/>
      <c r="AY4637" s="229"/>
      <c r="AZ4637" s="229"/>
      <c r="BA4637" s="229"/>
      <c r="BB4637" s="229"/>
      <c r="BC4637" s="229"/>
      <c r="BD4637" s="229"/>
      <c r="BE4637" s="229"/>
      <c r="BF4637" s="229"/>
      <c r="BG4637" s="229"/>
      <c r="BH4637" s="229"/>
      <c r="BI4637" s="229"/>
    </row>
    <row r="4638" spans="3:61">
      <c r="C4638" s="229"/>
      <c r="D4638" s="230"/>
      <c r="E4638" s="229"/>
      <c r="F4638" s="229"/>
      <c r="G4638" s="229"/>
      <c r="H4638" s="229"/>
      <c r="I4638" s="231"/>
      <c r="J4638" s="229"/>
      <c r="K4638" s="232"/>
      <c r="L4638" s="229"/>
      <c r="M4638" s="229"/>
      <c r="N4638" s="229"/>
      <c r="O4638" s="229"/>
      <c r="P4638" s="229"/>
      <c r="Q4638" s="232"/>
      <c r="R4638" s="232"/>
      <c r="S4638" s="229"/>
      <c r="T4638" s="229"/>
      <c r="U4638" s="229"/>
      <c r="V4638" s="229"/>
      <c r="W4638" s="229"/>
      <c r="X4638" s="229"/>
      <c r="Y4638" s="229"/>
      <c r="Z4638" s="229"/>
      <c r="AA4638" s="229"/>
      <c r="AB4638" s="229"/>
      <c r="AC4638" s="229"/>
      <c r="AD4638" s="229"/>
      <c r="AE4638" s="229"/>
      <c r="AF4638" s="229"/>
      <c r="AG4638" s="229"/>
      <c r="AH4638" s="229"/>
      <c r="AI4638" s="229"/>
      <c r="AJ4638" s="229"/>
      <c r="AK4638" s="229"/>
      <c r="AL4638" s="229"/>
      <c r="AM4638" s="229"/>
      <c r="AN4638" s="229"/>
      <c r="AO4638" s="229"/>
      <c r="AP4638" s="229"/>
      <c r="AQ4638" s="229"/>
      <c r="AR4638" s="229"/>
      <c r="AS4638" s="229"/>
      <c r="AT4638" s="229"/>
      <c r="AU4638" s="229"/>
      <c r="AV4638" s="229"/>
      <c r="AW4638" s="229"/>
      <c r="AX4638" s="229"/>
      <c r="AY4638" s="229"/>
      <c r="AZ4638" s="229"/>
      <c r="BA4638" s="229"/>
      <c r="BB4638" s="229"/>
      <c r="BC4638" s="229"/>
      <c r="BD4638" s="229"/>
      <c r="BE4638" s="229"/>
      <c r="BF4638" s="229"/>
      <c r="BG4638" s="229"/>
      <c r="BH4638" s="229"/>
      <c r="BI4638" s="229"/>
    </row>
    <row r="4639" spans="3:61">
      <c r="C4639" s="229"/>
      <c r="D4639" s="230"/>
      <c r="E4639" s="229"/>
      <c r="F4639" s="229"/>
      <c r="G4639" s="229"/>
      <c r="H4639" s="229"/>
      <c r="I4639" s="231"/>
      <c r="J4639" s="229"/>
      <c r="K4639" s="232"/>
      <c r="L4639" s="229"/>
      <c r="M4639" s="229"/>
      <c r="N4639" s="229"/>
      <c r="O4639" s="229"/>
      <c r="P4639" s="229"/>
      <c r="Q4639" s="232"/>
      <c r="R4639" s="232"/>
      <c r="S4639" s="229"/>
      <c r="T4639" s="229"/>
      <c r="U4639" s="229"/>
      <c r="V4639" s="229"/>
      <c r="W4639" s="229"/>
      <c r="X4639" s="229"/>
      <c r="Y4639" s="229"/>
      <c r="Z4639" s="229"/>
      <c r="AA4639" s="229"/>
      <c r="AB4639" s="229"/>
      <c r="AC4639" s="229"/>
      <c r="AD4639" s="229"/>
      <c r="AE4639" s="229"/>
      <c r="AF4639" s="229"/>
      <c r="AG4639" s="229"/>
      <c r="AH4639" s="229"/>
      <c r="AI4639" s="229"/>
      <c r="AJ4639" s="229"/>
      <c r="AK4639" s="229"/>
      <c r="AL4639" s="229"/>
      <c r="AM4639" s="229"/>
      <c r="AN4639" s="229"/>
      <c r="AO4639" s="229"/>
      <c r="AP4639" s="229"/>
      <c r="AQ4639" s="229"/>
      <c r="AR4639" s="229"/>
      <c r="AS4639" s="229"/>
      <c r="AT4639" s="229"/>
      <c r="AU4639" s="229"/>
      <c r="AV4639" s="229"/>
      <c r="AW4639" s="229"/>
      <c r="AX4639" s="229"/>
      <c r="AY4639" s="229"/>
      <c r="AZ4639" s="229"/>
      <c r="BA4639" s="229"/>
      <c r="BB4639" s="229"/>
      <c r="BC4639" s="229"/>
      <c r="BD4639" s="229"/>
      <c r="BE4639" s="229"/>
      <c r="BF4639" s="229"/>
      <c r="BG4639" s="229"/>
      <c r="BH4639" s="229"/>
      <c r="BI4639" s="229"/>
    </row>
    <row r="4640" spans="3:61">
      <c r="C4640" s="229"/>
      <c r="D4640" s="230"/>
      <c r="E4640" s="229"/>
      <c r="F4640" s="229"/>
      <c r="G4640" s="229"/>
      <c r="H4640" s="229"/>
      <c r="I4640" s="231"/>
      <c r="J4640" s="229"/>
      <c r="K4640" s="232"/>
      <c r="L4640" s="229"/>
      <c r="M4640" s="229"/>
      <c r="N4640" s="229"/>
      <c r="O4640" s="229"/>
      <c r="P4640" s="229"/>
      <c r="Q4640" s="232"/>
      <c r="R4640" s="232"/>
      <c r="S4640" s="229"/>
      <c r="T4640" s="229"/>
      <c r="U4640" s="229"/>
      <c r="V4640" s="229"/>
      <c r="W4640" s="229"/>
      <c r="X4640" s="229"/>
      <c r="Y4640" s="229"/>
      <c r="Z4640" s="229"/>
      <c r="AA4640" s="229"/>
      <c r="AB4640" s="229"/>
      <c r="AC4640" s="229"/>
      <c r="AD4640" s="229"/>
      <c r="AE4640" s="229"/>
      <c r="AF4640" s="229"/>
      <c r="AG4640" s="229"/>
      <c r="AH4640" s="229"/>
      <c r="AI4640" s="229"/>
      <c r="AJ4640" s="229"/>
      <c r="AK4640" s="229"/>
      <c r="AL4640" s="229"/>
      <c r="AM4640" s="229"/>
      <c r="AN4640" s="229"/>
      <c r="AO4640" s="229"/>
      <c r="AP4640" s="229"/>
      <c r="AQ4640" s="229"/>
      <c r="AR4640" s="229"/>
      <c r="AS4640" s="229"/>
      <c r="AT4640" s="229"/>
      <c r="AU4640" s="229"/>
      <c r="AV4640" s="229"/>
      <c r="AW4640" s="229"/>
      <c r="AX4640" s="229"/>
      <c r="AY4640" s="229"/>
      <c r="AZ4640" s="229"/>
      <c r="BA4640" s="229"/>
      <c r="BB4640" s="229"/>
      <c r="BC4640" s="229"/>
      <c r="BD4640" s="229"/>
      <c r="BE4640" s="229"/>
      <c r="BF4640" s="229"/>
      <c r="BG4640" s="229"/>
      <c r="BH4640" s="229"/>
      <c r="BI4640" s="229"/>
    </row>
    <row r="4641" spans="3:61">
      <c r="C4641" s="229"/>
      <c r="D4641" s="230"/>
      <c r="E4641" s="229"/>
      <c r="F4641" s="229"/>
      <c r="G4641" s="229"/>
      <c r="H4641" s="229"/>
      <c r="I4641" s="231"/>
      <c r="J4641" s="229"/>
      <c r="K4641" s="232"/>
      <c r="L4641" s="229"/>
      <c r="M4641" s="229"/>
      <c r="N4641" s="229"/>
      <c r="O4641" s="229"/>
      <c r="P4641" s="229"/>
      <c r="Q4641" s="232"/>
      <c r="R4641" s="232"/>
      <c r="S4641" s="229"/>
      <c r="T4641" s="229"/>
      <c r="U4641" s="229"/>
      <c r="V4641" s="229"/>
      <c r="W4641" s="229"/>
      <c r="X4641" s="229"/>
      <c r="Y4641" s="229"/>
      <c r="Z4641" s="229"/>
      <c r="AA4641" s="229"/>
      <c r="AB4641" s="229"/>
      <c r="AC4641" s="229"/>
      <c r="AD4641" s="229"/>
      <c r="AE4641" s="229"/>
      <c r="AF4641" s="229"/>
      <c r="AG4641" s="229"/>
      <c r="AH4641" s="229"/>
      <c r="AI4641" s="229"/>
      <c r="AJ4641" s="229"/>
      <c r="AK4641" s="229"/>
      <c r="AL4641" s="229"/>
      <c r="AM4641" s="229"/>
      <c r="AN4641" s="229"/>
      <c r="AO4641" s="229"/>
      <c r="AP4641" s="229"/>
      <c r="AQ4641" s="229"/>
      <c r="AR4641" s="229"/>
      <c r="AS4641" s="229"/>
      <c r="AT4641" s="229"/>
      <c r="AU4641" s="229"/>
      <c r="AV4641" s="229"/>
      <c r="AW4641" s="229"/>
      <c r="AX4641" s="229"/>
      <c r="AY4641" s="229"/>
      <c r="AZ4641" s="229"/>
      <c r="BA4641" s="229"/>
      <c r="BB4641" s="229"/>
      <c r="BC4641" s="229"/>
      <c r="BD4641" s="229"/>
      <c r="BE4641" s="229"/>
      <c r="BF4641" s="229"/>
      <c r="BG4641" s="229"/>
      <c r="BH4641" s="229"/>
      <c r="BI4641" s="229"/>
    </row>
    <row r="4642" spans="3:61">
      <c r="C4642" s="229"/>
      <c r="D4642" s="230"/>
      <c r="E4642" s="229"/>
      <c r="F4642" s="229"/>
      <c r="G4642" s="229"/>
      <c r="H4642" s="229"/>
      <c r="I4642" s="231"/>
      <c r="J4642" s="229"/>
      <c r="K4642" s="232"/>
      <c r="L4642" s="229"/>
      <c r="M4642" s="229"/>
      <c r="N4642" s="229"/>
      <c r="O4642" s="229"/>
      <c r="P4642" s="229"/>
      <c r="Q4642" s="232"/>
      <c r="R4642" s="232"/>
      <c r="S4642" s="229"/>
      <c r="T4642" s="229"/>
      <c r="U4642" s="229"/>
      <c r="V4642" s="229"/>
      <c r="W4642" s="229"/>
      <c r="X4642" s="229"/>
      <c r="Y4642" s="229"/>
      <c r="Z4642" s="229"/>
      <c r="AA4642" s="229"/>
      <c r="AB4642" s="229"/>
      <c r="AC4642" s="229"/>
      <c r="AD4642" s="229"/>
      <c r="AE4642" s="229"/>
      <c r="AF4642" s="229"/>
      <c r="AG4642" s="229"/>
      <c r="AH4642" s="229"/>
      <c r="AI4642" s="229"/>
      <c r="AJ4642" s="229"/>
      <c r="AK4642" s="229"/>
      <c r="AL4642" s="229"/>
      <c r="AM4642" s="229"/>
      <c r="AN4642" s="229"/>
      <c r="AO4642" s="229"/>
      <c r="AP4642" s="229"/>
      <c r="AQ4642" s="229"/>
      <c r="AR4642" s="229"/>
      <c r="AS4642" s="229"/>
      <c r="AT4642" s="229"/>
      <c r="AU4642" s="229"/>
      <c r="AV4642" s="229"/>
      <c r="AW4642" s="229"/>
      <c r="AX4642" s="229"/>
      <c r="AY4642" s="229"/>
      <c r="AZ4642" s="229"/>
      <c r="BA4642" s="229"/>
      <c r="BB4642" s="229"/>
      <c r="BC4642" s="229"/>
      <c r="BD4642" s="229"/>
      <c r="BE4642" s="229"/>
      <c r="BF4642" s="229"/>
      <c r="BG4642" s="229"/>
      <c r="BH4642" s="229"/>
      <c r="BI4642" s="229"/>
    </row>
    <row r="4643" spans="3:61">
      <c r="C4643" s="229"/>
      <c r="D4643" s="230"/>
      <c r="E4643" s="229"/>
      <c r="F4643" s="229"/>
      <c r="G4643" s="229"/>
      <c r="H4643" s="229"/>
      <c r="I4643" s="231"/>
      <c r="J4643" s="229"/>
      <c r="K4643" s="232"/>
      <c r="L4643" s="229"/>
      <c r="M4643" s="229"/>
      <c r="N4643" s="229"/>
      <c r="O4643" s="229"/>
      <c r="P4643" s="229"/>
      <c r="Q4643" s="232"/>
      <c r="R4643" s="232"/>
      <c r="S4643" s="229"/>
      <c r="T4643" s="229"/>
      <c r="U4643" s="229"/>
      <c r="V4643" s="229"/>
      <c r="W4643" s="229"/>
      <c r="X4643" s="229"/>
      <c r="Y4643" s="229"/>
      <c r="Z4643" s="229"/>
      <c r="AA4643" s="229"/>
      <c r="AB4643" s="229"/>
      <c r="AC4643" s="229"/>
      <c r="AD4643" s="229"/>
      <c r="AE4643" s="229"/>
      <c r="AF4643" s="229"/>
      <c r="AG4643" s="229"/>
      <c r="AH4643" s="229"/>
      <c r="AI4643" s="229"/>
      <c r="AJ4643" s="229"/>
      <c r="AK4643" s="229"/>
      <c r="AL4643" s="229"/>
      <c r="AM4643" s="229"/>
      <c r="AN4643" s="229"/>
      <c r="AO4643" s="229"/>
      <c r="AP4643" s="229"/>
      <c r="AQ4643" s="229"/>
      <c r="AR4643" s="229"/>
      <c r="AS4643" s="229"/>
      <c r="AT4643" s="229"/>
      <c r="AU4643" s="229"/>
      <c r="AV4643" s="229"/>
      <c r="AW4643" s="229"/>
      <c r="AX4643" s="229"/>
      <c r="AY4643" s="229"/>
      <c r="AZ4643" s="229"/>
      <c r="BA4643" s="229"/>
      <c r="BB4643" s="229"/>
      <c r="BC4643" s="229"/>
      <c r="BD4643" s="229"/>
      <c r="BE4643" s="229"/>
      <c r="BF4643" s="229"/>
      <c r="BG4643" s="229"/>
      <c r="BH4643" s="229"/>
      <c r="BI4643" s="229"/>
    </row>
    <row r="4644" spans="3:61">
      <c r="C4644" s="229"/>
      <c r="D4644" s="230"/>
      <c r="E4644" s="229"/>
      <c r="F4644" s="229"/>
      <c r="G4644" s="229"/>
      <c r="H4644" s="229"/>
      <c r="I4644" s="231"/>
      <c r="J4644" s="229"/>
      <c r="K4644" s="232"/>
      <c r="L4644" s="229"/>
      <c r="M4644" s="229"/>
      <c r="N4644" s="229"/>
      <c r="O4644" s="229"/>
      <c r="P4644" s="229"/>
      <c r="Q4644" s="232"/>
      <c r="R4644" s="232"/>
      <c r="S4644" s="229"/>
      <c r="T4644" s="229"/>
      <c r="U4644" s="229"/>
      <c r="V4644" s="229"/>
      <c r="W4644" s="229"/>
      <c r="X4644" s="229"/>
      <c r="Y4644" s="229"/>
      <c r="Z4644" s="229"/>
      <c r="AA4644" s="229"/>
      <c r="AB4644" s="229"/>
      <c r="AC4644" s="229"/>
      <c r="AD4644" s="229"/>
      <c r="AE4644" s="229"/>
      <c r="AF4644" s="229"/>
      <c r="AG4644" s="229"/>
      <c r="AH4644" s="229"/>
      <c r="AI4644" s="229"/>
      <c r="AJ4644" s="229"/>
      <c r="AK4644" s="229"/>
      <c r="AL4644" s="229"/>
      <c r="AM4644" s="229"/>
      <c r="AN4644" s="229"/>
      <c r="AO4644" s="229"/>
      <c r="AP4644" s="229"/>
      <c r="AQ4644" s="229"/>
      <c r="AR4644" s="229"/>
      <c r="AS4644" s="229"/>
      <c r="AT4644" s="229"/>
      <c r="AU4644" s="229"/>
      <c r="AV4644" s="229"/>
      <c r="AW4644" s="229"/>
      <c r="AX4644" s="229"/>
      <c r="AY4644" s="229"/>
      <c r="AZ4644" s="229"/>
      <c r="BA4644" s="229"/>
      <c r="BB4644" s="229"/>
      <c r="BC4644" s="229"/>
      <c r="BD4644" s="229"/>
      <c r="BE4644" s="229"/>
      <c r="BF4644" s="229"/>
      <c r="BG4644" s="229"/>
      <c r="BH4644" s="229"/>
      <c r="BI4644" s="229"/>
    </row>
    <row r="4645" spans="3:61">
      <c r="C4645" s="229"/>
      <c r="D4645" s="230"/>
      <c r="E4645" s="229"/>
      <c r="F4645" s="229"/>
      <c r="G4645" s="229"/>
      <c r="H4645" s="229"/>
      <c r="I4645" s="231"/>
      <c r="J4645" s="229"/>
      <c r="K4645" s="232"/>
      <c r="L4645" s="229"/>
      <c r="M4645" s="229"/>
      <c r="N4645" s="229"/>
      <c r="O4645" s="229"/>
      <c r="P4645" s="229"/>
      <c r="Q4645" s="232"/>
      <c r="R4645" s="232"/>
      <c r="S4645" s="229"/>
      <c r="T4645" s="229"/>
      <c r="U4645" s="229"/>
      <c r="V4645" s="229"/>
      <c r="W4645" s="229"/>
      <c r="X4645" s="229"/>
      <c r="Y4645" s="229"/>
      <c r="Z4645" s="229"/>
      <c r="AA4645" s="229"/>
      <c r="AB4645" s="229"/>
      <c r="AC4645" s="229"/>
      <c r="AD4645" s="229"/>
      <c r="AE4645" s="229"/>
      <c r="AF4645" s="229"/>
      <c r="AG4645" s="229"/>
      <c r="AH4645" s="229"/>
      <c r="AI4645" s="229"/>
      <c r="AJ4645" s="229"/>
      <c r="AK4645" s="229"/>
      <c r="AL4645" s="229"/>
      <c r="AM4645" s="229"/>
      <c r="AN4645" s="229"/>
      <c r="AO4645" s="229"/>
      <c r="AP4645" s="229"/>
      <c r="AQ4645" s="229"/>
      <c r="AR4645" s="229"/>
      <c r="AS4645" s="229"/>
      <c r="AT4645" s="229"/>
      <c r="AU4645" s="229"/>
      <c r="AV4645" s="229"/>
      <c r="AW4645" s="229"/>
      <c r="AX4645" s="229"/>
      <c r="AY4645" s="229"/>
      <c r="AZ4645" s="229"/>
      <c r="BA4645" s="229"/>
      <c r="BB4645" s="229"/>
      <c r="BC4645" s="229"/>
      <c r="BD4645" s="229"/>
      <c r="BE4645" s="229"/>
      <c r="BF4645" s="229"/>
      <c r="BG4645" s="229"/>
      <c r="BH4645" s="229"/>
      <c r="BI4645" s="229"/>
    </row>
    <row r="4646" spans="3:61">
      <c r="C4646" s="229"/>
      <c r="D4646" s="230"/>
      <c r="E4646" s="229"/>
      <c r="F4646" s="229"/>
      <c r="G4646" s="229"/>
      <c r="H4646" s="229"/>
      <c r="I4646" s="231"/>
      <c r="J4646" s="229"/>
      <c r="K4646" s="232"/>
      <c r="L4646" s="229"/>
      <c r="M4646" s="229"/>
      <c r="N4646" s="229"/>
      <c r="O4646" s="229"/>
      <c r="P4646" s="229"/>
      <c r="Q4646" s="232"/>
      <c r="R4646" s="232"/>
      <c r="S4646" s="229"/>
      <c r="T4646" s="229"/>
      <c r="U4646" s="229"/>
      <c r="V4646" s="229"/>
      <c r="W4646" s="229"/>
      <c r="X4646" s="229"/>
      <c r="Y4646" s="229"/>
      <c r="Z4646" s="229"/>
      <c r="AA4646" s="229"/>
      <c r="AB4646" s="229"/>
      <c r="AC4646" s="229"/>
      <c r="AD4646" s="229"/>
      <c r="AE4646" s="229"/>
      <c r="AF4646" s="229"/>
      <c r="AG4646" s="229"/>
      <c r="AH4646" s="229"/>
      <c r="AI4646" s="229"/>
      <c r="AJ4646" s="229"/>
      <c r="AK4646" s="229"/>
      <c r="AL4646" s="229"/>
      <c r="AM4646" s="229"/>
      <c r="AN4646" s="229"/>
      <c r="AO4646" s="229"/>
      <c r="AP4646" s="229"/>
      <c r="AQ4646" s="229"/>
      <c r="AR4646" s="229"/>
      <c r="AS4646" s="229"/>
      <c r="AT4646" s="229"/>
      <c r="AU4646" s="229"/>
      <c r="AV4646" s="229"/>
      <c r="AW4646" s="229"/>
      <c r="AX4646" s="229"/>
      <c r="AY4646" s="229"/>
      <c r="AZ4646" s="229"/>
      <c r="BA4646" s="229"/>
      <c r="BB4646" s="229"/>
      <c r="BC4646" s="229"/>
      <c r="BD4646" s="229"/>
      <c r="BE4646" s="229"/>
      <c r="BF4646" s="229"/>
      <c r="BG4646" s="229"/>
      <c r="BH4646" s="229"/>
      <c r="BI4646" s="229"/>
    </row>
    <row r="4647" spans="3:61">
      <c r="C4647" s="229"/>
      <c r="D4647" s="230"/>
      <c r="E4647" s="229"/>
      <c r="F4647" s="229"/>
      <c r="G4647" s="229"/>
      <c r="H4647" s="229"/>
      <c r="I4647" s="231"/>
      <c r="J4647" s="229"/>
      <c r="K4647" s="232"/>
      <c r="L4647" s="229"/>
      <c r="M4647" s="229"/>
      <c r="N4647" s="229"/>
      <c r="O4647" s="229"/>
      <c r="P4647" s="229"/>
      <c r="Q4647" s="232"/>
      <c r="R4647" s="232"/>
      <c r="S4647" s="229"/>
      <c r="T4647" s="229"/>
      <c r="U4647" s="229"/>
      <c r="V4647" s="229"/>
      <c r="W4647" s="229"/>
      <c r="X4647" s="229"/>
      <c r="Y4647" s="229"/>
      <c r="Z4647" s="229"/>
      <c r="AA4647" s="229"/>
      <c r="AB4647" s="229"/>
      <c r="AC4647" s="229"/>
      <c r="AD4647" s="229"/>
      <c r="AE4647" s="229"/>
      <c r="AF4647" s="229"/>
      <c r="AG4647" s="229"/>
      <c r="AH4647" s="229"/>
      <c r="AI4647" s="229"/>
      <c r="AJ4647" s="229"/>
      <c r="AK4647" s="229"/>
      <c r="AL4647" s="229"/>
      <c r="AM4647" s="229"/>
      <c r="AN4647" s="229"/>
      <c r="AO4647" s="229"/>
      <c r="AP4647" s="229"/>
      <c r="AQ4647" s="229"/>
      <c r="AR4647" s="229"/>
      <c r="AS4647" s="229"/>
      <c r="AT4647" s="229"/>
      <c r="AU4647" s="229"/>
      <c r="AV4647" s="229"/>
      <c r="AW4647" s="229"/>
      <c r="AX4647" s="229"/>
      <c r="AY4647" s="229"/>
      <c r="AZ4647" s="229"/>
      <c r="BA4647" s="229"/>
      <c r="BB4647" s="229"/>
      <c r="BC4647" s="229"/>
      <c r="BD4647" s="229"/>
      <c r="BE4647" s="229"/>
      <c r="BF4647" s="229"/>
      <c r="BG4647" s="229"/>
      <c r="BH4647" s="229"/>
      <c r="BI4647" s="229"/>
    </row>
    <row r="4648" spans="3:61">
      <c r="C4648" s="229"/>
      <c r="D4648" s="230"/>
      <c r="E4648" s="229"/>
      <c r="F4648" s="229"/>
      <c r="G4648" s="229"/>
      <c r="H4648" s="229"/>
      <c r="I4648" s="231"/>
      <c r="J4648" s="229"/>
      <c r="K4648" s="232"/>
      <c r="L4648" s="229"/>
      <c r="M4648" s="229"/>
      <c r="N4648" s="229"/>
      <c r="O4648" s="229"/>
      <c r="P4648" s="229"/>
      <c r="Q4648" s="232"/>
      <c r="R4648" s="232"/>
      <c r="S4648" s="229"/>
      <c r="T4648" s="229"/>
      <c r="U4648" s="229"/>
      <c r="V4648" s="229"/>
      <c r="W4648" s="229"/>
      <c r="X4648" s="229"/>
      <c r="Y4648" s="229"/>
      <c r="Z4648" s="229"/>
      <c r="AA4648" s="229"/>
      <c r="AB4648" s="229"/>
      <c r="AC4648" s="229"/>
      <c r="AD4648" s="229"/>
      <c r="AE4648" s="229"/>
      <c r="AF4648" s="229"/>
      <c r="AG4648" s="229"/>
      <c r="AH4648" s="229"/>
      <c r="AI4648" s="229"/>
      <c r="AJ4648" s="229"/>
      <c r="AK4648" s="229"/>
      <c r="AL4648" s="229"/>
      <c r="AM4648" s="229"/>
      <c r="AN4648" s="229"/>
      <c r="AO4648" s="229"/>
      <c r="AP4648" s="229"/>
      <c r="AQ4648" s="229"/>
      <c r="AR4648" s="229"/>
      <c r="AS4648" s="229"/>
      <c r="AT4648" s="229"/>
      <c r="AU4648" s="229"/>
      <c r="AV4648" s="229"/>
      <c r="AW4648" s="229"/>
      <c r="AX4648" s="229"/>
      <c r="AY4648" s="229"/>
      <c r="AZ4648" s="229"/>
      <c r="BA4648" s="229"/>
      <c r="BB4648" s="229"/>
      <c r="BC4648" s="229"/>
      <c r="BD4648" s="229"/>
      <c r="BE4648" s="229"/>
      <c r="BF4648" s="229"/>
      <c r="BG4648" s="229"/>
      <c r="BH4648" s="229"/>
      <c r="BI4648" s="229"/>
    </row>
    <row r="4649" spans="3:61">
      <c r="C4649" s="229"/>
      <c r="D4649" s="230"/>
      <c r="E4649" s="229"/>
      <c r="F4649" s="229"/>
      <c r="G4649" s="229"/>
      <c r="H4649" s="229"/>
      <c r="I4649" s="231"/>
      <c r="J4649" s="229"/>
      <c r="K4649" s="232"/>
      <c r="L4649" s="229"/>
      <c r="M4649" s="229"/>
      <c r="N4649" s="229"/>
      <c r="O4649" s="229"/>
      <c r="P4649" s="229"/>
      <c r="Q4649" s="232"/>
      <c r="R4649" s="232"/>
      <c r="S4649" s="229"/>
      <c r="T4649" s="229"/>
      <c r="U4649" s="229"/>
      <c r="V4649" s="229"/>
      <c r="W4649" s="229"/>
      <c r="X4649" s="229"/>
      <c r="Y4649" s="229"/>
      <c r="Z4649" s="229"/>
      <c r="AA4649" s="229"/>
      <c r="AB4649" s="229"/>
      <c r="AC4649" s="229"/>
      <c r="AD4649" s="229"/>
      <c r="AE4649" s="229"/>
      <c r="AF4649" s="229"/>
      <c r="AG4649" s="229"/>
      <c r="AH4649" s="229"/>
      <c r="AI4649" s="229"/>
      <c r="AJ4649" s="229"/>
      <c r="AK4649" s="229"/>
      <c r="AL4649" s="229"/>
      <c r="AM4649" s="229"/>
      <c r="AN4649" s="229"/>
      <c r="AO4649" s="229"/>
      <c r="AP4649" s="229"/>
      <c r="AQ4649" s="229"/>
      <c r="AR4649" s="229"/>
      <c r="AS4649" s="229"/>
      <c r="AT4649" s="229"/>
      <c r="AU4649" s="229"/>
      <c r="AV4649" s="229"/>
      <c r="AW4649" s="229"/>
      <c r="AX4649" s="229"/>
      <c r="AY4649" s="229"/>
      <c r="AZ4649" s="229"/>
      <c r="BA4649" s="229"/>
      <c r="BB4649" s="229"/>
      <c r="BC4649" s="229"/>
      <c r="BD4649" s="229"/>
      <c r="BE4649" s="229"/>
      <c r="BF4649" s="229"/>
      <c r="BG4649" s="229"/>
      <c r="BH4649" s="229"/>
      <c r="BI4649" s="229"/>
    </row>
    <row r="4650" spans="3:61">
      <c r="C4650" s="229"/>
      <c r="D4650" s="230"/>
      <c r="E4650" s="229"/>
      <c r="F4650" s="229"/>
      <c r="G4650" s="229"/>
      <c r="H4650" s="229"/>
      <c r="I4650" s="231"/>
      <c r="J4650" s="229"/>
      <c r="K4650" s="232"/>
      <c r="L4650" s="229"/>
      <c r="M4650" s="229"/>
      <c r="N4650" s="229"/>
      <c r="O4650" s="229"/>
      <c r="P4650" s="229"/>
      <c r="Q4650" s="232"/>
      <c r="R4650" s="232"/>
      <c r="S4650" s="229"/>
      <c r="T4650" s="229"/>
      <c r="U4650" s="229"/>
      <c r="V4650" s="229"/>
      <c r="W4650" s="229"/>
      <c r="X4650" s="229"/>
      <c r="Y4650" s="229"/>
      <c r="Z4650" s="229"/>
      <c r="AA4650" s="229"/>
      <c r="AB4650" s="229"/>
      <c r="AC4650" s="229"/>
      <c r="AD4650" s="229"/>
      <c r="AE4650" s="229"/>
      <c r="AF4650" s="229"/>
      <c r="AG4650" s="229"/>
      <c r="AH4650" s="229"/>
      <c r="AI4650" s="229"/>
      <c r="AJ4650" s="229"/>
      <c r="AK4650" s="229"/>
      <c r="AL4650" s="229"/>
      <c r="AM4650" s="229"/>
      <c r="AN4650" s="229"/>
      <c r="AO4650" s="229"/>
      <c r="AP4650" s="229"/>
      <c r="AQ4650" s="229"/>
      <c r="AR4650" s="229"/>
      <c r="AS4650" s="229"/>
      <c r="AT4650" s="229"/>
      <c r="AU4650" s="229"/>
      <c r="AV4650" s="229"/>
      <c r="AW4650" s="229"/>
      <c r="AX4650" s="229"/>
      <c r="AY4650" s="229"/>
      <c r="AZ4650" s="229"/>
      <c r="BA4650" s="229"/>
      <c r="BB4650" s="229"/>
      <c r="BC4650" s="229"/>
      <c r="BD4650" s="229"/>
      <c r="BE4650" s="229"/>
      <c r="BF4650" s="229"/>
      <c r="BG4650" s="229"/>
      <c r="BH4650" s="229"/>
      <c r="BI4650" s="229"/>
    </row>
    <row r="4651" spans="3:61">
      <c r="C4651" s="229"/>
      <c r="D4651" s="230"/>
      <c r="E4651" s="229"/>
      <c r="F4651" s="229"/>
      <c r="G4651" s="229"/>
      <c r="H4651" s="229"/>
      <c r="I4651" s="231"/>
      <c r="J4651" s="229"/>
      <c r="K4651" s="232"/>
      <c r="L4651" s="229"/>
      <c r="M4651" s="229"/>
      <c r="N4651" s="229"/>
      <c r="O4651" s="229"/>
      <c r="P4651" s="229"/>
      <c r="Q4651" s="232"/>
      <c r="R4651" s="232"/>
      <c r="S4651" s="229"/>
      <c r="T4651" s="229"/>
      <c r="U4651" s="229"/>
      <c r="V4651" s="229"/>
      <c r="W4651" s="229"/>
      <c r="X4651" s="229"/>
      <c r="Y4651" s="229"/>
      <c r="Z4651" s="229"/>
      <c r="AA4651" s="229"/>
      <c r="AB4651" s="229"/>
      <c r="AC4651" s="229"/>
      <c r="AD4651" s="229"/>
      <c r="AE4651" s="229"/>
      <c r="AF4651" s="229"/>
      <c r="AG4651" s="229"/>
      <c r="AH4651" s="229"/>
      <c r="AI4651" s="229"/>
      <c r="AJ4651" s="229"/>
      <c r="AK4651" s="229"/>
      <c r="AL4651" s="229"/>
      <c r="AM4651" s="229"/>
      <c r="AN4651" s="229"/>
      <c r="AO4651" s="229"/>
      <c r="AP4651" s="229"/>
      <c r="AQ4651" s="229"/>
      <c r="AR4651" s="229"/>
      <c r="AS4651" s="229"/>
      <c r="AT4651" s="229"/>
      <c r="AU4651" s="229"/>
      <c r="AV4651" s="229"/>
      <c r="AW4651" s="229"/>
      <c r="AX4651" s="229"/>
      <c r="AY4651" s="229"/>
      <c r="AZ4651" s="229"/>
      <c r="BA4651" s="229"/>
      <c r="BB4651" s="229"/>
      <c r="BC4651" s="229"/>
      <c r="BD4651" s="229"/>
      <c r="BE4651" s="229"/>
      <c r="BF4651" s="229"/>
      <c r="BG4651" s="229"/>
      <c r="BH4651" s="229"/>
      <c r="BI4651" s="229"/>
    </row>
    <row r="4652" spans="3:61">
      <c r="C4652" s="229"/>
      <c r="D4652" s="230"/>
      <c r="E4652" s="229"/>
      <c r="F4652" s="229"/>
      <c r="G4652" s="229"/>
      <c r="H4652" s="229"/>
      <c r="I4652" s="231"/>
      <c r="J4652" s="229"/>
      <c r="K4652" s="232"/>
      <c r="L4652" s="229"/>
      <c r="M4652" s="229"/>
      <c r="N4652" s="229"/>
      <c r="O4652" s="229"/>
      <c r="P4652" s="229"/>
      <c r="Q4652" s="232"/>
      <c r="R4652" s="232"/>
      <c r="S4652" s="229"/>
      <c r="T4652" s="229"/>
      <c r="U4652" s="229"/>
      <c r="V4652" s="229"/>
      <c r="W4652" s="229"/>
      <c r="X4652" s="229"/>
      <c r="Y4652" s="229"/>
      <c r="Z4652" s="229"/>
      <c r="AA4652" s="229"/>
      <c r="AB4652" s="229"/>
      <c r="AC4652" s="229"/>
      <c r="AD4652" s="229"/>
      <c r="AE4652" s="229"/>
      <c r="AF4652" s="229"/>
      <c r="AG4652" s="229"/>
      <c r="AH4652" s="229"/>
      <c r="AI4652" s="229"/>
      <c r="AJ4652" s="229"/>
      <c r="AK4652" s="229"/>
      <c r="AL4652" s="229"/>
      <c r="AM4652" s="229"/>
      <c r="AN4652" s="229"/>
      <c r="AO4652" s="229"/>
      <c r="AP4652" s="229"/>
      <c r="AQ4652" s="229"/>
      <c r="AR4652" s="229"/>
      <c r="AS4652" s="229"/>
      <c r="AT4652" s="229"/>
      <c r="AU4652" s="229"/>
      <c r="AV4652" s="229"/>
      <c r="AW4652" s="229"/>
      <c r="AX4652" s="229"/>
      <c r="AY4652" s="229"/>
      <c r="AZ4652" s="229"/>
      <c r="BA4652" s="229"/>
      <c r="BB4652" s="229"/>
      <c r="BC4652" s="229"/>
      <c r="BD4652" s="229"/>
      <c r="BE4652" s="229"/>
      <c r="BF4652" s="229"/>
      <c r="BG4652" s="229"/>
      <c r="BH4652" s="229"/>
      <c r="BI4652" s="229"/>
    </row>
    <row r="4653" spans="3:61">
      <c r="C4653" s="229"/>
      <c r="D4653" s="230"/>
      <c r="E4653" s="229"/>
      <c r="F4653" s="229"/>
      <c r="G4653" s="229"/>
      <c r="H4653" s="229"/>
      <c r="I4653" s="231"/>
      <c r="J4653" s="229"/>
      <c r="K4653" s="232"/>
      <c r="L4653" s="229"/>
      <c r="M4653" s="229"/>
      <c r="N4653" s="229"/>
      <c r="O4653" s="229"/>
      <c r="P4653" s="229"/>
      <c r="Q4653" s="232"/>
      <c r="R4653" s="232"/>
      <c r="S4653" s="229"/>
      <c r="T4653" s="229"/>
      <c r="U4653" s="229"/>
      <c r="V4653" s="229"/>
      <c r="W4653" s="229"/>
      <c r="X4653" s="229"/>
      <c r="Y4653" s="229"/>
      <c r="Z4653" s="229"/>
      <c r="AA4653" s="229"/>
      <c r="AB4653" s="229"/>
      <c r="AC4653" s="229"/>
      <c r="AD4653" s="229"/>
      <c r="AE4653" s="229"/>
      <c r="AF4653" s="229"/>
      <c r="AG4653" s="229"/>
      <c r="AH4653" s="229"/>
      <c r="AI4653" s="229"/>
      <c r="AJ4653" s="229"/>
      <c r="AK4653" s="229"/>
      <c r="AL4653" s="229"/>
      <c r="AM4653" s="229"/>
      <c r="AN4653" s="229"/>
      <c r="AO4653" s="229"/>
      <c r="AP4653" s="229"/>
      <c r="AQ4653" s="229"/>
      <c r="AR4653" s="229"/>
      <c r="AS4653" s="229"/>
      <c r="AT4653" s="229"/>
      <c r="AU4653" s="229"/>
      <c r="AV4653" s="229"/>
      <c r="AW4653" s="229"/>
      <c r="AX4653" s="229"/>
      <c r="AY4653" s="229"/>
      <c r="AZ4653" s="229"/>
      <c r="BA4653" s="229"/>
      <c r="BB4653" s="229"/>
      <c r="BC4653" s="229"/>
      <c r="BD4653" s="229"/>
      <c r="BE4653" s="229"/>
      <c r="BF4653" s="229"/>
      <c r="BG4653" s="229"/>
      <c r="BH4653" s="229"/>
      <c r="BI4653" s="229"/>
    </row>
    <row r="4654" spans="3:61">
      <c r="C4654" s="229"/>
      <c r="D4654" s="230"/>
      <c r="E4654" s="229"/>
      <c r="F4654" s="229"/>
      <c r="G4654" s="229"/>
      <c r="H4654" s="229"/>
      <c r="I4654" s="231"/>
      <c r="J4654" s="229"/>
      <c r="K4654" s="232"/>
      <c r="L4654" s="229"/>
      <c r="M4654" s="229"/>
      <c r="N4654" s="229"/>
      <c r="O4654" s="229"/>
      <c r="P4654" s="229"/>
      <c r="Q4654" s="232"/>
      <c r="R4654" s="232"/>
      <c r="S4654" s="229"/>
      <c r="T4654" s="229"/>
      <c r="U4654" s="229"/>
      <c r="V4654" s="229"/>
      <c r="W4654" s="229"/>
      <c r="X4654" s="229"/>
      <c r="Y4654" s="229"/>
      <c r="Z4654" s="229"/>
      <c r="AA4654" s="229"/>
      <c r="AB4654" s="229"/>
      <c r="AC4654" s="229"/>
      <c r="AD4654" s="229"/>
      <c r="AE4654" s="229"/>
      <c r="AF4654" s="229"/>
      <c r="AG4654" s="229"/>
      <c r="AH4654" s="229"/>
      <c r="AI4654" s="229"/>
      <c r="AJ4654" s="229"/>
      <c r="AK4654" s="229"/>
      <c r="AL4654" s="229"/>
      <c r="AM4654" s="229"/>
      <c r="AN4654" s="229"/>
      <c r="AO4654" s="229"/>
      <c r="AP4654" s="229"/>
      <c r="AQ4654" s="229"/>
      <c r="AR4654" s="229"/>
      <c r="AS4654" s="229"/>
      <c r="AT4654" s="229"/>
      <c r="AU4654" s="229"/>
      <c r="AV4654" s="229"/>
      <c r="AW4654" s="229"/>
      <c r="AX4654" s="229"/>
      <c r="AY4654" s="229"/>
      <c r="AZ4654" s="229"/>
      <c r="BA4654" s="229"/>
      <c r="BB4654" s="229"/>
      <c r="BC4654" s="229"/>
      <c r="BD4654" s="229"/>
      <c r="BE4654" s="229"/>
      <c r="BF4654" s="229"/>
      <c r="BG4654" s="229"/>
      <c r="BH4654" s="229"/>
      <c r="BI4654" s="229"/>
    </row>
    <row r="4655" spans="3:61">
      <c r="C4655" s="229"/>
      <c r="D4655" s="230"/>
      <c r="E4655" s="229"/>
      <c r="F4655" s="229"/>
      <c r="G4655" s="229"/>
      <c r="H4655" s="229"/>
      <c r="I4655" s="231"/>
      <c r="J4655" s="229"/>
      <c r="K4655" s="232"/>
      <c r="L4655" s="229"/>
      <c r="M4655" s="229"/>
      <c r="N4655" s="229"/>
      <c r="O4655" s="229"/>
      <c r="P4655" s="229"/>
      <c r="Q4655" s="232"/>
      <c r="R4655" s="232"/>
      <c r="S4655" s="229"/>
      <c r="T4655" s="229"/>
      <c r="U4655" s="229"/>
      <c r="V4655" s="229"/>
      <c r="W4655" s="229"/>
      <c r="X4655" s="229"/>
      <c r="Y4655" s="229"/>
      <c r="Z4655" s="229"/>
      <c r="AA4655" s="229"/>
      <c r="AB4655" s="229"/>
      <c r="AC4655" s="229"/>
      <c r="AD4655" s="229"/>
      <c r="AE4655" s="229"/>
      <c r="AF4655" s="229"/>
      <c r="AG4655" s="229"/>
      <c r="AH4655" s="229"/>
      <c r="AI4655" s="229"/>
      <c r="AJ4655" s="229"/>
      <c r="AK4655" s="229"/>
      <c r="AL4655" s="229"/>
      <c r="AM4655" s="229"/>
      <c r="AN4655" s="229"/>
      <c r="AO4655" s="229"/>
      <c r="AP4655" s="229"/>
      <c r="AQ4655" s="229"/>
      <c r="AR4655" s="229"/>
      <c r="AS4655" s="229"/>
      <c r="AT4655" s="229"/>
      <c r="AU4655" s="229"/>
      <c r="AV4655" s="229"/>
      <c r="AW4655" s="229"/>
      <c r="AX4655" s="229"/>
      <c r="AY4655" s="229"/>
      <c r="AZ4655" s="229"/>
      <c r="BA4655" s="229"/>
      <c r="BB4655" s="229"/>
      <c r="BC4655" s="229"/>
      <c r="BD4655" s="229"/>
      <c r="BE4655" s="229"/>
      <c r="BF4655" s="229"/>
      <c r="BG4655" s="229"/>
      <c r="BH4655" s="229"/>
      <c r="BI4655" s="229"/>
    </row>
    <row r="4656" spans="3:61">
      <c r="C4656" s="229"/>
      <c r="D4656" s="230"/>
      <c r="E4656" s="229"/>
      <c r="F4656" s="229"/>
      <c r="G4656" s="229"/>
      <c r="H4656" s="229"/>
      <c r="I4656" s="231"/>
      <c r="J4656" s="229"/>
      <c r="K4656" s="232"/>
      <c r="L4656" s="229"/>
      <c r="M4656" s="229"/>
      <c r="N4656" s="229"/>
      <c r="O4656" s="229"/>
      <c r="P4656" s="229"/>
      <c r="Q4656" s="232"/>
      <c r="R4656" s="232"/>
      <c r="S4656" s="229"/>
      <c r="T4656" s="229"/>
      <c r="U4656" s="229"/>
      <c r="V4656" s="229"/>
      <c r="W4656" s="229"/>
      <c r="X4656" s="229"/>
      <c r="Y4656" s="229"/>
      <c r="Z4656" s="229"/>
      <c r="AA4656" s="229"/>
      <c r="AB4656" s="229"/>
      <c r="AC4656" s="229"/>
      <c r="AD4656" s="229"/>
      <c r="AE4656" s="229"/>
      <c r="AF4656" s="229"/>
      <c r="AG4656" s="229"/>
      <c r="AH4656" s="229"/>
      <c r="AI4656" s="229"/>
      <c r="AJ4656" s="229"/>
      <c r="AK4656" s="229"/>
      <c r="AL4656" s="229"/>
      <c r="AM4656" s="229"/>
      <c r="AN4656" s="229"/>
      <c r="AO4656" s="229"/>
      <c r="AP4656" s="229"/>
      <c r="AQ4656" s="229"/>
      <c r="AR4656" s="229"/>
      <c r="AS4656" s="229"/>
      <c r="AT4656" s="229"/>
      <c r="AU4656" s="229"/>
      <c r="AV4656" s="229"/>
      <c r="AW4656" s="229"/>
      <c r="AX4656" s="229"/>
      <c r="AY4656" s="229"/>
      <c r="AZ4656" s="229"/>
      <c r="BA4656" s="229"/>
      <c r="BB4656" s="229"/>
      <c r="BC4656" s="229"/>
      <c r="BD4656" s="229"/>
      <c r="BE4656" s="229"/>
      <c r="BF4656" s="229"/>
      <c r="BG4656" s="229"/>
      <c r="BH4656" s="229"/>
      <c r="BI4656" s="229"/>
    </row>
    <row r="4657" spans="3:61">
      <c r="C4657" s="229"/>
      <c r="D4657" s="230"/>
      <c r="E4657" s="229"/>
      <c r="F4657" s="229"/>
      <c r="G4657" s="229"/>
      <c r="H4657" s="229"/>
      <c r="I4657" s="231"/>
      <c r="J4657" s="229"/>
      <c r="K4657" s="232"/>
      <c r="L4657" s="229"/>
      <c r="M4657" s="229"/>
      <c r="N4657" s="229"/>
      <c r="O4657" s="229"/>
      <c r="P4657" s="229"/>
      <c r="Q4657" s="232"/>
      <c r="R4657" s="232"/>
      <c r="S4657" s="229"/>
      <c r="T4657" s="229"/>
      <c r="U4657" s="229"/>
      <c r="V4657" s="229"/>
      <c r="W4657" s="229"/>
      <c r="X4657" s="229"/>
      <c r="Y4657" s="229"/>
      <c r="Z4657" s="229"/>
      <c r="AA4657" s="229"/>
      <c r="AB4657" s="229"/>
      <c r="AC4657" s="229"/>
      <c r="AD4657" s="229"/>
      <c r="AE4657" s="229"/>
      <c r="AF4657" s="229"/>
      <c r="AG4657" s="229"/>
      <c r="AH4657" s="229"/>
      <c r="AI4657" s="229"/>
      <c r="AJ4657" s="229"/>
      <c r="AK4657" s="229"/>
      <c r="AL4657" s="229"/>
      <c r="AM4657" s="229"/>
      <c r="AN4657" s="229"/>
      <c r="AO4657" s="229"/>
      <c r="AP4657" s="229"/>
      <c r="AQ4657" s="229"/>
      <c r="AR4657" s="229"/>
      <c r="AS4657" s="229"/>
      <c r="AT4657" s="229"/>
      <c r="AU4657" s="229"/>
      <c r="AV4657" s="229"/>
      <c r="AW4657" s="229"/>
      <c r="AX4657" s="229"/>
      <c r="AY4657" s="229"/>
      <c r="AZ4657" s="229"/>
      <c r="BA4657" s="229"/>
      <c r="BB4657" s="229"/>
      <c r="BC4657" s="229"/>
      <c r="BD4657" s="229"/>
      <c r="BE4657" s="229"/>
      <c r="BF4657" s="229"/>
      <c r="BG4657" s="229"/>
      <c r="BH4657" s="229"/>
      <c r="BI4657" s="229"/>
    </row>
    <row r="4658" spans="3:61">
      <c r="C4658" s="229"/>
      <c r="D4658" s="230"/>
      <c r="E4658" s="229"/>
      <c r="F4658" s="229"/>
      <c r="G4658" s="229"/>
      <c r="H4658" s="229"/>
      <c r="I4658" s="231"/>
      <c r="J4658" s="229"/>
      <c r="K4658" s="232"/>
      <c r="L4658" s="229"/>
      <c r="M4658" s="229"/>
      <c r="N4658" s="229"/>
      <c r="O4658" s="229"/>
      <c r="P4658" s="229"/>
      <c r="Q4658" s="232"/>
      <c r="R4658" s="232"/>
      <c r="S4658" s="229"/>
      <c r="T4658" s="229"/>
      <c r="U4658" s="229"/>
      <c r="V4658" s="229"/>
      <c r="W4658" s="229"/>
      <c r="X4658" s="229"/>
      <c r="Y4658" s="229"/>
      <c r="Z4658" s="229"/>
      <c r="AA4658" s="229"/>
      <c r="AB4658" s="229"/>
      <c r="AC4658" s="229"/>
      <c r="AD4658" s="229"/>
      <c r="AE4658" s="229"/>
      <c r="AF4658" s="229"/>
      <c r="AG4658" s="229"/>
      <c r="AH4658" s="229"/>
      <c r="AI4658" s="229"/>
      <c r="AJ4658" s="229"/>
      <c r="AK4658" s="229"/>
      <c r="AL4658" s="229"/>
      <c r="AM4658" s="229"/>
      <c r="AN4658" s="229"/>
      <c r="AO4658" s="229"/>
      <c r="AP4658" s="229"/>
      <c r="AQ4658" s="229"/>
      <c r="AR4658" s="229"/>
      <c r="AS4658" s="229"/>
      <c r="AT4658" s="229"/>
      <c r="AU4658" s="229"/>
      <c r="AV4658" s="229"/>
      <c r="AW4658" s="229"/>
      <c r="AX4658" s="229"/>
      <c r="AY4658" s="229"/>
      <c r="AZ4658" s="229"/>
      <c r="BA4658" s="229"/>
      <c r="BB4658" s="229"/>
      <c r="BC4658" s="229"/>
      <c r="BD4658" s="229"/>
      <c r="BE4658" s="229"/>
      <c r="BF4658" s="229"/>
      <c r="BG4658" s="229"/>
      <c r="BH4658" s="229"/>
      <c r="BI4658" s="229"/>
    </row>
    <row r="4659" spans="3:61">
      <c r="C4659" s="229"/>
      <c r="D4659" s="230"/>
      <c r="E4659" s="229"/>
      <c r="F4659" s="229"/>
      <c r="G4659" s="229"/>
      <c r="H4659" s="229"/>
      <c r="I4659" s="231"/>
      <c r="J4659" s="229"/>
      <c r="K4659" s="232"/>
      <c r="L4659" s="229"/>
      <c r="M4659" s="229"/>
      <c r="N4659" s="229"/>
      <c r="O4659" s="229"/>
      <c r="P4659" s="229"/>
      <c r="Q4659" s="232"/>
      <c r="R4659" s="232"/>
      <c r="S4659" s="229"/>
      <c r="T4659" s="229"/>
      <c r="U4659" s="229"/>
      <c r="V4659" s="229"/>
      <c r="W4659" s="229"/>
      <c r="X4659" s="229"/>
      <c r="Y4659" s="229"/>
      <c r="Z4659" s="229"/>
      <c r="AA4659" s="229"/>
      <c r="AB4659" s="229"/>
      <c r="AC4659" s="229"/>
      <c r="AD4659" s="229"/>
      <c r="AE4659" s="229"/>
      <c r="AF4659" s="229"/>
      <c r="AG4659" s="229"/>
      <c r="AH4659" s="229"/>
      <c r="AI4659" s="229"/>
      <c r="AJ4659" s="229"/>
      <c r="AK4659" s="229"/>
      <c r="AL4659" s="229"/>
      <c r="AM4659" s="229"/>
      <c r="AN4659" s="229"/>
      <c r="AO4659" s="229"/>
      <c r="AP4659" s="229"/>
      <c r="AQ4659" s="229"/>
      <c r="AR4659" s="229"/>
      <c r="AS4659" s="229"/>
      <c r="AT4659" s="229"/>
      <c r="AU4659" s="229"/>
      <c r="AV4659" s="229"/>
      <c r="AW4659" s="229"/>
      <c r="AX4659" s="229"/>
      <c r="AY4659" s="229"/>
      <c r="AZ4659" s="229"/>
      <c r="BA4659" s="229"/>
      <c r="BB4659" s="229"/>
      <c r="BC4659" s="229"/>
      <c r="BD4659" s="229"/>
      <c r="BE4659" s="229"/>
      <c r="BF4659" s="229"/>
      <c r="BG4659" s="229"/>
      <c r="BH4659" s="229"/>
      <c r="BI4659" s="229"/>
    </row>
    <row r="4660" spans="3:61">
      <c r="C4660" s="229"/>
      <c r="D4660" s="230"/>
      <c r="E4660" s="229"/>
      <c r="F4660" s="229"/>
      <c r="G4660" s="229"/>
      <c r="H4660" s="229"/>
      <c r="I4660" s="231"/>
      <c r="J4660" s="229"/>
      <c r="K4660" s="232"/>
      <c r="L4660" s="229"/>
      <c r="M4660" s="229"/>
      <c r="N4660" s="229"/>
      <c r="O4660" s="229"/>
      <c r="P4660" s="229"/>
      <c r="Q4660" s="232"/>
      <c r="R4660" s="232"/>
      <c r="S4660" s="229"/>
      <c r="T4660" s="229"/>
      <c r="U4660" s="229"/>
      <c r="V4660" s="229"/>
      <c r="W4660" s="229"/>
      <c r="X4660" s="229"/>
      <c r="Y4660" s="229"/>
      <c r="Z4660" s="229"/>
      <c r="AA4660" s="229"/>
      <c r="AB4660" s="229"/>
      <c r="AC4660" s="229"/>
      <c r="AD4660" s="229"/>
      <c r="AE4660" s="229"/>
      <c r="AF4660" s="229"/>
      <c r="AG4660" s="229"/>
      <c r="AH4660" s="229"/>
      <c r="AI4660" s="229"/>
      <c r="AJ4660" s="229"/>
      <c r="AK4660" s="229"/>
      <c r="AL4660" s="229"/>
      <c r="AM4660" s="229"/>
      <c r="AN4660" s="229"/>
      <c r="AO4660" s="229"/>
      <c r="AP4660" s="229"/>
      <c r="AQ4660" s="229"/>
      <c r="AR4660" s="229"/>
      <c r="AS4660" s="229"/>
      <c r="AT4660" s="229"/>
      <c r="AU4660" s="229"/>
      <c r="AV4660" s="229"/>
      <c r="AW4660" s="229"/>
      <c r="AX4660" s="229"/>
      <c r="AY4660" s="229"/>
      <c r="AZ4660" s="229"/>
      <c r="BA4660" s="229"/>
      <c r="BB4660" s="229"/>
      <c r="BC4660" s="229"/>
      <c r="BD4660" s="229"/>
      <c r="BE4660" s="229"/>
      <c r="BF4660" s="229"/>
      <c r="BG4660" s="229"/>
      <c r="BH4660" s="229"/>
      <c r="BI4660" s="229"/>
    </row>
    <row r="4661" spans="3:61">
      <c r="C4661" s="229"/>
      <c r="D4661" s="230"/>
      <c r="E4661" s="229"/>
      <c r="F4661" s="229"/>
      <c r="G4661" s="229"/>
      <c r="H4661" s="229"/>
      <c r="I4661" s="231"/>
      <c r="J4661" s="229"/>
      <c r="K4661" s="232"/>
      <c r="L4661" s="229"/>
      <c r="M4661" s="229"/>
      <c r="N4661" s="229"/>
      <c r="O4661" s="229"/>
      <c r="P4661" s="229"/>
      <c r="Q4661" s="232"/>
      <c r="R4661" s="232"/>
      <c r="S4661" s="229"/>
      <c r="T4661" s="229"/>
      <c r="U4661" s="229"/>
      <c r="V4661" s="229"/>
      <c r="W4661" s="229"/>
      <c r="X4661" s="229"/>
      <c r="Y4661" s="229"/>
      <c r="Z4661" s="229"/>
      <c r="AA4661" s="229"/>
      <c r="AB4661" s="229"/>
      <c r="AC4661" s="229"/>
      <c r="AD4661" s="229"/>
      <c r="AE4661" s="229"/>
      <c r="AF4661" s="229"/>
      <c r="AG4661" s="229"/>
      <c r="AH4661" s="229"/>
      <c r="AI4661" s="229"/>
      <c r="AJ4661" s="229"/>
      <c r="AK4661" s="229"/>
      <c r="AL4661" s="229"/>
      <c r="AM4661" s="229"/>
      <c r="AN4661" s="229"/>
      <c r="AO4661" s="229"/>
      <c r="AP4661" s="229"/>
      <c r="AQ4661" s="229"/>
      <c r="AR4661" s="229"/>
      <c r="AS4661" s="229"/>
      <c r="AT4661" s="229"/>
      <c r="AU4661" s="229"/>
      <c r="AV4661" s="229"/>
      <c r="AW4661" s="229"/>
      <c r="AX4661" s="229"/>
      <c r="AY4661" s="229"/>
      <c r="AZ4661" s="229"/>
      <c r="BA4661" s="229"/>
      <c r="BB4661" s="229"/>
      <c r="BC4661" s="229"/>
      <c r="BD4661" s="229"/>
      <c r="BE4661" s="229"/>
      <c r="BF4661" s="229"/>
      <c r="BG4661" s="229"/>
      <c r="BH4661" s="229"/>
      <c r="BI4661" s="229"/>
    </row>
    <row r="4662" spans="3:61">
      <c r="C4662" s="229"/>
      <c r="D4662" s="230"/>
      <c r="E4662" s="229"/>
      <c r="F4662" s="229"/>
      <c r="G4662" s="229"/>
      <c r="H4662" s="229"/>
      <c r="I4662" s="231"/>
      <c r="J4662" s="229"/>
      <c r="K4662" s="232"/>
      <c r="L4662" s="229"/>
      <c r="M4662" s="229"/>
      <c r="N4662" s="229"/>
      <c r="O4662" s="229"/>
      <c r="P4662" s="229"/>
      <c r="Q4662" s="232"/>
      <c r="R4662" s="232"/>
      <c r="S4662" s="229"/>
      <c r="T4662" s="229"/>
      <c r="U4662" s="229"/>
      <c r="V4662" s="229"/>
      <c r="W4662" s="229"/>
      <c r="X4662" s="229"/>
      <c r="Y4662" s="229"/>
      <c r="Z4662" s="229"/>
      <c r="AA4662" s="229"/>
      <c r="AB4662" s="229"/>
      <c r="AC4662" s="229"/>
      <c r="AD4662" s="229"/>
      <c r="AE4662" s="229"/>
      <c r="AF4662" s="229"/>
      <c r="AG4662" s="229"/>
      <c r="AH4662" s="229"/>
      <c r="AI4662" s="229"/>
      <c r="AJ4662" s="229"/>
      <c r="AK4662" s="229"/>
      <c r="AL4662" s="229"/>
      <c r="AM4662" s="229"/>
      <c r="AN4662" s="229"/>
      <c r="AO4662" s="229"/>
      <c r="AP4662" s="229"/>
      <c r="AQ4662" s="229"/>
      <c r="AR4662" s="229"/>
      <c r="AS4662" s="229"/>
      <c r="AT4662" s="229"/>
      <c r="AU4662" s="229"/>
      <c r="AV4662" s="229"/>
      <c r="AW4662" s="229"/>
      <c r="AX4662" s="229"/>
      <c r="AY4662" s="229"/>
      <c r="AZ4662" s="229"/>
      <c r="BA4662" s="229"/>
      <c r="BB4662" s="229"/>
      <c r="BC4662" s="229"/>
      <c r="BD4662" s="229"/>
      <c r="BE4662" s="229"/>
      <c r="BF4662" s="229"/>
      <c r="BG4662" s="229"/>
      <c r="BH4662" s="229"/>
      <c r="BI4662" s="229"/>
    </row>
    <row r="4663" spans="3:61">
      <c r="C4663" s="229"/>
      <c r="D4663" s="230"/>
      <c r="E4663" s="229"/>
      <c r="F4663" s="229"/>
      <c r="G4663" s="229"/>
      <c r="H4663" s="229"/>
      <c r="I4663" s="231"/>
      <c r="J4663" s="229"/>
      <c r="K4663" s="232"/>
      <c r="L4663" s="229"/>
      <c r="M4663" s="229"/>
      <c r="N4663" s="229"/>
      <c r="O4663" s="229"/>
      <c r="P4663" s="229"/>
      <c r="Q4663" s="232"/>
      <c r="R4663" s="232"/>
      <c r="S4663" s="229"/>
      <c r="T4663" s="229"/>
      <c r="U4663" s="229"/>
      <c r="V4663" s="229"/>
      <c r="W4663" s="229"/>
      <c r="X4663" s="229"/>
      <c r="Y4663" s="229"/>
      <c r="Z4663" s="229"/>
      <c r="AA4663" s="229"/>
      <c r="AB4663" s="229"/>
      <c r="AC4663" s="229"/>
      <c r="AD4663" s="229"/>
      <c r="AE4663" s="229"/>
      <c r="AF4663" s="229"/>
      <c r="AG4663" s="229"/>
      <c r="AH4663" s="229"/>
      <c r="AI4663" s="229"/>
      <c r="AJ4663" s="229"/>
      <c r="AK4663" s="229"/>
      <c r="AL4663" s="229"/>
      <c r="AM4663" s="229"/>
      <c r="AN4663" s="229"/>
      <c r="AO4663" s="229"/>
      <c r="AP4663" s="229"/>
      <c r="AQ4663" s="229"/>
      <c r="AR4663" s="229"/>
      <c r="AS4663" s="229"/>
      <c r="AT4663" s="229"/>
      <c r="AU4663" s="229"/>
      <c r="AV4663" s="229"/>
      <c r="AW4663" s="229"/>
      <c r="AX4663" s="229"/>
      <c r="AY4663" s="229"/>
      <c r="AZ4663" s="229"/>
      <c r="BA4663" s="229"/>
      <c r="BB4663" s="229"/>
      <c r="BC4663" s="229"/>
      <c r="BD4663" s="229"/>
      <c r="BE4663" s="229"/>
      <c r="BF4663" s="229"/>
      <c r="BG4663" s="229"/>
      <c r="BH4663" s="229"/>
      <c r="BI4663" s="229"/>
    </row>
    <row r="4664" spans="3:61">
      <c r="C4664" s="229"/>
      <c r="D4664" s="230"/>
      <c r="E4664" s="229"/>
      <c r="F4664" s="229"/>
      <c r="G4664" s="229"/>
      <c r="H4664" s="229"/>
      <c r="I4664" s="231"/>
      <c r="J4664" s="229"/>
      <c r="K4664" s="232"/>
      <c r="L4664" s="229"/>
      <c r="M4664" s="229"/>
      <c r="N4664" s="229"/>
      <c r="O4664" s="229"/>
      <c r="P4664" s="229"/>
      <c r="Q4664" s="232"/>
      <c r="R4664" s="232"/>
      <c r="S4664" s="229"/>
      <c r="T4664" s="229"/>
      <c r="U4664" s="229"/>
      <c r="V4664" s="229"/>
      <c r="W4664" s="229"/>
      <c r="X4664" s="229"/>
      <c r="Y4664" s="229"/>
      <c r="Z4664" s="229"/>
      <c r="AA4664" s="229"/>
      <c r="AB4664" s="229"/>
      <c r="AC4664" s="229"/>
      <c r="AD4664" s="229"/>
      <c r="AE4664" s="229"/>
      <c r="AF4664" s="229"/>
      <c r="AG4664" s="229"/>
      <c r="AH4664" s="229"/>
      <c r="AI4664" s="229"/>
      <c r="AJ4664" s="229"/>
      <c r="AK4664" s="229"/>
      <c r="AL4664" s="229"/>
      <c r="AM4664" s="229"/>
      <c r="AN4664" s="229"/>
      <c r="AO4664" s="229"/>
      <c r="AP4664" s="229"/>
      <c r="AQ4664" s="229"/>
      <c r="AR4664" s="229"/>
      <c r="AS4664" s="229"/>
      <c r="AT4664" s="229"/>
      <c r="AU4664" s="229"/>
      <c r="AV4664" s="229"/>
      <c r="AW4664" s="229"/>
      <c r="AX4664" s="229"/>
      <c r="AY4664" s="229"/>
      <c r="AZ4664" s="229"/>
      <c r="BA4664" s="229"/>
      <c r="BB4664" s="229"/>
      <c r="BC4664" s="229"/>
      <c r="BD4664" s="229"/>
      <c r="BE4664" s="229"/>
      <c r="BF4664" s="229"/>
      <c r="BG4664" s="229"/>
      <c r="BH4664" s="229"/>
      <c r="BI4664" s="229"/>
    </row>
    <row r="4665" spans="3:61">
      <c r="C4665" s="229"/>
      <c r="D4665" s="230"/>
      <c r="E4665" s="229"/>
      <c r="F4665" s="229"/>
      <c r="G4665" s="229"/>
      <c r="H4665" s="229"/>
      <c r="I4665" s="231"/>
      <c r="J4665" s="229"/>
      <c r="K4665" s="232"/>
      <c r="L4665" s="229"/>
      <c r="M4665" s="229"/>
      <c r="N4665" s="229"/>
      <c r="O4665" s="229"/>
      <c r="P4665" s="229"/>
      <c r="Q4665" s="232"/>
      <c r="R4665" s="232"/>
      <c r="S4665" s="229"/>
      <c r="T4665" s="229"/>
      <c r="U4665" s="229"/>
      <c r="V4665" s="229"/>
      <c r="W4665" s="229"/>
      <c r="X4665" s="229"/>
      <c r="Y4665" s="229"/>
      <c r="Z4665" s="229"/>
      <c r="AA4665" s="229"/>
      <c r="AB4665" s="229"/>
      <c r="AC4665" s="229"/>
      <c r="AD4665" s="229"/>
      <c r="AE4665" s="229"/>
      <c r="AF4665" s="229"/>
      <c r="AG4665" s="229"/>
      <c r="AH4665" s="229"/>
      <c r="AI4665" s="229"/>
      <c r="AJ4665" s="229"/>
      <c r="AK4665" s="229"/>
      <c r="AL4665" s="229"/>
      <c r="AM4665" s="229"/>
      <c r="AN4665" s="229"/>
      <c r="AO4665" s="229"/>
      <c r="AP4665" s="229"/>
      <c r="AQ4665" s="229"/>
      <c r="AR4665" s="229"/>
      <c r="AS4665" s="229"/>
      <c r="AT4665" s="229"/>
      <c r="AU4665" s="229"/>
      <c r="AV4665" s="229"/>
      <c r="AW4665" s="229"/>
      <c r="AX4665" s="229"/>
      <c r="AY4665" s="229"/>
      <c r="AZ4665" s="229"/>
      <c r="BA4665" s="229"/>
      <c r="BB4665" s="229"/>
      <c r="BC4665" s="229"/>
      <c r="BD4665" s="229"/>
      <c r="BE4665" s="229"/>
      <c r="BF4665" s="229"/>
      <c r="BG4665" s="229"/>
      <c r="BH4665" s="229"/>
      <c r="BI4665" s="229"/>
    </row>
    <row r="4666" spans="3:61">
      <c r="C4666" s="229"/>
      <c r="D4666" s="230"/>
      <c r="E4666" s="229"/>
      <c r="F4666" s="229"/>
      <c r="G4666" s="229"/>
      <c r="H4666" s="229"/>
      <c r="I4666" s="231"/>
      <c r="J4666" s="229"/>
      <c r="K4666" s="232"/>
      <c r="L4666" s="229"/>
      <c r="M4666" s="229"/>
      <c r="N4666" s="229"/>
      <c r="O4666" s="229"/>
      <c r="P4666" s="229"/>
      <c r="Q4666" s="232"/>
      <c r="R4666" s="232"/>
      <c r="S4666" s="229"/>
      <c r="T4666" s="229"/>
      <c r="U4666" s="229"/>
      <c r="V4666" s="229"/>
      <c r="W4666" s="229"/>
      <c r="X4666" s="229"/>
      <c r="Y4666" s="229"/>
      <c r="Z4666" s="229"/>
      <c r="AA4666" s="229"/>
      <c r="AB4666" s="229"/>
      <c r="AC4666" s="229"/>
      <c r="AD4666" s="229"/>
      <c r="AE4666" s="229"/>
      <c r="AF4666" s="229"/>
      <c r="AG4666" s="229"/>
      <c r="AH4666" s="229"/>
      <c r="AI4666" s="229"/>
      <c r="AJ4666" s="229"/>
      <c r="AK4666" s="229"/>
      <c r="AL4666" s="229"/>
      <c r="AM4666" s="229"/>
      <c r="AN4666" s="229"/>
      <c r="AO4666" s="229"/>
      <c r="AP4666" s="229"/>
      <c r="AQ4666" s="229"/>
      <c r="AR4666" s="229"/>
      <c r="AS4666" s="229"/>
      <c r="AT4666" s="229"/>
      <c r="AU4666" s="229"/>
      <c r="AV4666" s="229"/>
      <c r="AW4666" s="229"/>
      <c r="AX4666" s="229"/>
      <c r="AY4666" s="229"/>
      <c r="AZ4666" s="229"/>
      <c r="BA4666" s="229"/>
      <c r="BB4666" s="229"/>
      <c r="BC4666" s="229"/>
      <c r="BD4666" s="229"/>
      <c r="BE4666" s="229"/>
      <c r="BF4666" s="229"/>
      <c r="BG4666" s="229"/>
      <c r="BH4666" s="229"/>
      <c r="BI4666" s="229"/>
    </row>
    <row r="4667" spans="3:61">
      <c r="C4667" s="229"/>
      <c r="D4667" s="230"/>
      <c r="E4667" s="229"/>
      <c r="F4667" s="229"/>
      <c r="G4667" s="229"/>
      <c r="H4667" s="229"/>
      <c r="I4667" s="231"/>
      <c r="J4667" s="229"/>
      <c r="K4667" s="232"/>
      <c r="L4667" s="229"/>
      <c r="M4667" s="229"/>
      <c r="N4667" s="229"/>
      <c r="O4667" s="229"/>
      <c r="P4667" s="229"/>
      <c r="Q4667" s="232"/>
      <c r="R4667" s="232"/>
      <c r="S4667" s="229"/>
      <c r="T4667" s="229"/>
      <c r="U4667" s="229"/>
      <c r="V4667" s="229"/>
      <c r="W4667" s="229"/>
      <c r="X4667" s="229"/>
      <c r="Y4667" s="229"/>
      <c r="Z4667" s="229"/>
      <c r="AA4667" s="229"/>
      <c r="AB4667" s="229"/>
      <c r="AC4667" s="229"/>
      <c r="AD4667" s="229"/>
      <c r="AE4667" s="229"/>
      <c r="AF4667" s="229"/>
      <c r="AG4667" s="229"/>
      <c r="AH4667" s="229"/>
      <c r="AI4667" s="229"/>
      <c r="AJ4667" s="229"/>
      <c r="AK4667" s="229"/>
      <c r="AL4667" s="229"/>
      <c r="AM4667" s="229"/>
      <c r="AN4667" s="229"/>
      <c r="AO4667" s="229"/>
      <c r="AP4667" s="229"/>
      <c r="AQ4667" s="229"/>
      <c r="AR4667" s="229"/>
      <c r="AS4667" s="229"/>
      <c r="AT4667" s="229"/>
      <c r="AU4667" s="229"/>
      <c r="AV4667" s="229"/>
      <c r="AW4667" s="229"/>
      <c r="AX4667" s="229"/>
      <c r="AY4667" s="229"/>
      <c r="AZ4667" s="229"/>
      <c r="BA4667" s="229"/>
      <c r="BB4667" s="229"/>
      <c r="BC4667" s="229"/>
      <c r="BD4667" s="229"/>
      <c r="BE4667" s="229"/>
      <c r="BF4667" s="229"/>
      <c r="BG4667" s="229"/>
      <c r="BH4667" s="229"/>
      <c r="BI4667" s="229"/>
    </row>
    <row r="4668" spans="3:61">
      <c r="C4668" s="229"/>
      <c r="D4668" s="230"/>
      <c r="E4668" s="229"/>
      <c r="F4668" s="229"/>
      <c r="G4668" s="229"/>
      <c r="H4668" s="229"/>
      <c r="I4668" s="231"/>
      <c r="J4668" s="229"/>
      <c r="K4668" s="232"/>
      <c r="L4668" s="229"/>
      <c r="M4668" s="229"/>
      <c r="N4668" s="229"/>
      <c r="O4668" s="229"/>
      <c r="P4668" s="229"/>
      <c r="Q4668" s="232"/>
      <c r="R4668" s="232"/>
      <c r="S4668" s="229"/>
      <c r="T4668" s="229"/>
      <c r="U4668" s="229"/>
      <c r="V4668" s="229"/>
      <c r="W4668" s="229"/>
      <c r="X4668" s="229"/>
      <c r="Y4668" s="229"/>
      <c r="Z4668" s="229"/>
      <c r="AA4668" s="229"/>
      <c r="AB4668" s="229"/>
      <c r="AC4668" s="229"/>
      <c r="AD4668" s="229"/>
      <c r="AE4668" s="229"/>
      <c r="AF4668" s="229"/>
      <c r="AG4668" s="229"/>
      <c r="AH4668" s="229"/>
      <c r="AI4668" s="229"/>
      <c r="AJ4668" s="229"/>
      <c r="AK4668" s="229"/>
      <c r="AL4668" s="229"/>
      <c r="AM4668" s="229"/>
      <c r="AN4668" s="229"/>
      <c r="AO4668" s="229"/>
      <c r="AP4668" s="229"/>
      <c r="AQ4668" s="229"/>
      <c r="AR4668" s="229"/>
      <c r="AS4668" s="229"/>
      <c r="AT4668" s="229"/>
      <c r="AU4668" s="229"/>
      <c r="AV4668" s="229"/>
      <c r="AW4668" s="229"/>
      <c r="AX4668" s="229"/>
      <c r="AY4668" s="229"/>
      <c r="AZ4668" s="229"/>
      <c r="BA4668" s="229"/>
      <c r="BB4668" s="229"/>
      <c r="BC4668" s="229"/>
      <c r="BD4668" s="229"/>
      <c r="BE4668" s="229"/>
      <c r="BF4668" s="229"/>
      <c r="BG4668" s="229"/>
      <c r="BH4668" s="229"/>
      <c r="BI4668" s="229"/>
    </row>
    <row r="4669" spans="3:61">
      <c r="C4669" s="229"/>
      <c r="D4669" s="230"/>
      <c r="E4669" s="229"/>
      <c r="F4669" s="229"/>
      <c r="G4669" s="229"/>
      <c r="H4669" s="229"/>
      <c r="I4669" s="231"/>
      <c r="J4669" s="229"/>
      <c r="K4669" s="232"/>
      <c r="L4669" s="229"/>
      <c r="M4669" s="229"/>
      <c r="N4669" s="229"/>
      <c r="O4669" s="229"/>
      <c r="P4669" s="229"/>
      <c r="Q4669" s="232"/>
      <c r="R4669" s="232"/>
      <c r="S4669" s="229"/>
      <c r="T4669" s="229"/>
      <c r="U4669" s="229"/>
      <c r="V4669" s="229"/>
      <c r="W4669" s="229"/>
      <c r="X4669" s="229"/>
      <c r="Y4669" s="229"/>
      <c r="Z4669" s="229"/>
      <c r="AA4669" s="229"/>
      <c r="AB4669" s="229"/>
      <c r="AC4669" s="229"/>
      <c r="AD4669" s="229"/>
      <c r="AE4669" s="229"/>
      <c r="AF4669" s="229"/>
      <c r="AG4669" s="229"/>
      <c r="AH4669" s="229"/>
      <c r="AI4669" s="229"/>
      <c r="AJ4669" s="229"/>
      <c r="AK4669" s="229"/>
      <c r="AL4669" s="229"/>
      <c r="AM4669" s="229"/>
      <c r="AN4669" s="229"/>
      <c r="AO4669" s="229"/>
      <c r="AP4669" s="229"/>
      <c r="AQ4669" s="229"/>
      <c r="AR4669" s="229"/>
      <c r="AS4669" s="229"/>
      <c r="AT4669" s="229"/>
      <c r="AU4669" s="229"/>
      <c r="AV4669" s="229"/>
      <c r="AW4669" s="229"/>
      <c r="AX4669" s="229"/>
      <c r="AY4669" s="229"/>
      <c r="AZ4669" s="229"/>
      <c r="BA4669" s="229"/>
      <c r="BB4669" s="229"/>
      <c r="BC4669" s="229"/>
      <c r="BD4669" s="229"/>
      <c r="BE4669" s="229"/>
      <c r="BF4669" s="229"/>
      <c r="BG4669" s="229"/>
      <c r="BH4669" s="229"/>
      <c r="BI4669" s="229"/>
    </row>
    <row r="4670" spans="3:61">
      <c r="C4670" s="229"/>
      <c r="D4670" s="230"/>
      <c r="E4670" s="229"/>
      <c r="F4670" s="229"/>
      <c r="G4670" s="229"/>
      <c r="H4670" s="229"/>
      <c r="I4670" s="231"/>
      <c r="J4670" s="229"/>
      <c r="K4670" s="232"/>
      <c r="L4670" s="229"/>
      <c r="M4670" s="229"/>
      <c r="N4670" s="229"/>
      <c r="O4670" s="229"/>
      <c r="P4670" s="229"/>
      <c r="Q4670" s="232"/>
      <c r="R4670" s="232"/>
      <c r="S4670" s="229"/>
      <c r="T4670" s="229"/>
      <c r="U4670" s="229"/>
      <c r="V4670" s="229"/>
      <c r="W4670" s="229"/>
      <c r="X4670" s="229"/>
      <c r="Y4670" s="229"/>
      <c r="Z4670" s="229"/>
      <c r="AA4670" s="229"/>
      <c r="AB4670" s="229"/>
      <c r="AC4670" s="229"/>
      <c r="AD4670" s="229"/>
      <c r="AE4670" s="229"/>
      <c r="AF4670" s="229"/>
      <c r="AG4670" s="229"/>
      <c r="AH4670" s="229"/>
      <c r="AI4670" s="229"/>
      <c r="AJ4670" s="229"/>
      <c r="AK4670" s="229"/>
      <c r="AL4670" s="229"/>
      <c r="AM4670" s="229"/>
      <c r="AN4670" s="229"/>
      <c r="AO4670" s="229"/>
      <c r="AP4670" s="229"/>
      <c r="AQ4670" s="229"/>
      <c r="AR4670" s="229"/>
      <c r="AS4670" s="229"/>
      <c r="AT4670" s="229"/>
      <c r="AU4670" s="229"/>
      <c r="AV4670" s="229"/>
      <c r="AW4670" s="229"/>
      <c r="AX4670" s="229"/>
      <c r="AY4670" s="229"/>
      <c r="AZ4670" s="229"/>
      <c r="BA4670" s="229"/>
      <c r="BB4670" s="229"/>
      <c r="BC4670" s="229"/>
      <c r="BD4670" s="229"/>
      <c r="BE4670" s="229"/>
      <c r="BF4670" s="229"/>
      <c r="BG4670" s="229"/>
      <c r="BH4670" s="229"/>
      <c r="BI4670" s="229"/>
    </row>
    <row r="4671" spans="3:61">
      <c r="C4671" s="229"/>
      <c r="D4671" s="230"/>
      <c r="E4671" s="229"/>
      <c r="F4671" s="229"/>
      <c r="G4671" s="229"/>
      <c r="H4671" s="229"/>
      <c r="I4671" s="231"/>
      <c r="J4671" s="229"/>
      <c r="K4671" s="232"/>
      <c r="L4671" s="229"/>
      <c r="M4671" s="229"/>
      <c r="N4671" s="229"/>
      <c r="O4671" s="229"/>
      <c r="P4671" s="229"/>
      <c r="Q4671" s="232"/>
      <c r="R4671" s="232"/>
      <c r="S4671" s="229"/>
      <c r="T4671" s="229"/>
      <c r="U4671" s="229"/>
      <c r="V4671" s="229"/>
      <c r="W4671" s="229"/>
      <c r="X4671" s="229"/>
      <c r="Y4671" s="229"/>
      <c r="Z4671" s="229"/>
      <c r="AA4671" s="229"/>
      <c r="AB4671" s="229"/>
      <c r="AC4671" s="229"/>
      <c r="AD4671" s="229"/>
      <c r="AE4671" s="229"/>
      <c r="AF4671" s="229"/>
      <c r="AG4671" s="229"/>
      <c r="AH4671" s="229"/>
      <c r="AI4671" s="229"/>
      <c r="AJ4671" s="229"/>
      <c r="AK4671" s="229"/>
      <c r="AL4671" s="229"/>
      <c r="AM4671" s="229"/>
      <c r="AN4671" s="229"/>
      <c r="AO4671" s="229"/>
      <c r="AP4671" s="229"/>
      <c r="AQ4671" s="229"/>
      <c r="AR4671" s="229"/>
      <c r="AS4671" s="229"/>
      <c r="AT4671" s="229"/>
      <c r="AU4671" s="229"/>
      <c r="AV4671" s="229"/>
      <c r="AW4671" s="229"/>
      <c r="AX4671" s="229"/>
      <c r="AY4671" s="229"/>
      <c r="AZ4671" s="229"/>
      <c r="BA4671" s="229"/>
      <c r="BB4671" s="229"/>
      <c r="BC4671" s="229"/>
      <c r="BD4671" s="229"/>
      <c r="BE4671" s="229"/>
      <c r="BF4671" s="229"/>
      <c r="BG4671" s="229"/>
      <c r="BH4671" s="229"/>
      <c r="BI4671" s="229"/>
    </row>
    <row r="4672" spans="3:61">
      <c r="C4672" s="229"/>
      <c r="D4672" s="230"/>
      <c r="E4672" s="229"/>
      <c r="F4672" s="229"/>
      <c r="G4672" s="229"/>
      <c r="H4672" s="229"/>
      <c r="I4672" s="231"/>
      <c r="J4672" s="229"/>
      <c r="K4672" s="232"/>
      <c r="L4672" s="229"/>
      <c r="M4672" s="229"/>
      <c r="N4672" s="229"/>
      <c r="O4672" s="229"/>
      <c r="P4672" s="229"/>
      <c r="Q4672" s="232"/>
      <c r="R4672" s="232"/>
      <c r="S4672" s="229"/>
      <c r="T4672" s="229"/>
      <c r="U4672" s="229"/>
      <c r="V4672" s="229"/>
      <c r="W4672" s="229"/>
      <c r="X4672" s="229"/>
      <c r="Y4672" s="229"/>
      <c r="Z4672" s="229"/>
      <c r="AA4672" s="229"/>
      <c r="AB4672" s="229"/>
      <c r="AC4672" s="229"/>
      <c r="AD4672" s="229"/>
      <c r="AE4672" s="229"/>
      <c r="AF4672" s="229"/>
      <c r="AG4672" s="229"/>
      <c r="AH4672" s="229"/>
      <c r="AI4672" s="229"/>
      <c r="AJ4672" s="229"/>
      <c r="AK4672" s="229"/>
      <c r="AL4672" s="229"/>
      <c r="AM4672" s="229"/>
      <c r="AN4672" s="229"/>
      <c r="AO4672" s="229"/>
      <c r="AP4672" s="229"/>
      <c r="AQ4672" s="229"/>
      <c r="AR4672" s="229"/>
      <c r="AS4672" s="229"/>
      <c r="AT4672" s="229"/>
      <c r="AU4672" s="229"/>
      <c r="AV4672" s="229"/>
      <c r="AW4672" s="229"/>
      <c r="AX4672" s="229"/>
      <c r="AY4672" s="229"/>
      <c r="AZ4672" s="229"/>
      <c r="BA4672" s="229"/>
      <c r="BB4672" s="229"/>
      <c r="BC4672" s="229"/>
      <c r="BD4672" s="229"/>
      <c r="BE4672" s="229"/>
      <c r="BF4672" s="229"/>
      <c r="BG4672" s="229"/>
      <c r="BH4672" s="229"/>
      <c r="BI4672" s="229"/>
    </row>
    <row r="4673" spans="3:61">
      <c r="C4673" s="229"/>
      <c r="D4673" s="230"/>
      <c r="E4673" s="229"/>
      <c r="F4673" s="229"/>
      <c r="G4673" s="229"/>
      <c r="H4673" s="229"/>
      <c r="I4673" s="231"/>
      <c r="J4673" s="229"/>
      <c r="K4673" s="232"/>
      <c r="L4673" s="229"/>
      <c r="M4673" s="229"/>
      <c r="N4673" s="229"/>
      <c r="O4673" s="229"/>
      <c r="P4673" s="229"/>
      <c r="Q4673" s="232"/>
      <c r="R4673" s="232"/>
      <c r="S4673" s="229"/>
      <c r="T4673" s="229"/>
      <c r="U4673" s="229"/>
      <c r="V4673" s="229"/>
      <c r="W4673" s="229"/>
      <c r="X4673" s="229"/>
      <c r="Y4673" s="229"/>
      <c r="Z4673" s="229"/>
      <c r="AA4673" s="229"/>
      <c r="AB4673" s="229"/>
      <c r="AC4673" s="229"/>
      <c r="AD4673" s="229"/>
      <c r="AE4673" s="229"/>
      <c r="AF4673" s="229"/>
      <c r="AG4673" s="229"/>
      <c r="AH4673" s="229"/>
      <c r="AI4673" s="229"/>
      <c r="AJ4673" s="229"/>
      <c r="AK4673" s="229"/>
      <c r="AL4673" s="229"/>
      <c r="AM4673" s="229"/>
      <c r="AN4673" s="229"/>
      <c r="AO4673" s="229"/>
      <c r="AP4673" s="229"/>
      <c r="AQ4673" s="229"/>
      <c r="AR4673" s="229"/>
      <c r="AS4673" s="229"/>
      <c r="AT4673" s="229"/>
      <c r="AU4673" s="229"/>
      <c r="AV4673" s="229"/>
      <c r="AW4673" s="229"/>
      <c r="AX4673" s="229"/>
      <c r="AY4673" s="229"/>
      <c r="AZ4673" s="229"/>
      <c r="BA4673" s="229"/>
      <c r="BB4673" s="229"/>
      <c r="BC4673" s="229"/>
      <c r="BD4673" s="229"/>
      <c r="BE4673" s="229"/>
      <c r="BF4673" s="229"/>
      <c r="BG4673" s="229"/>
      <c r="BH4673" s="229"/>
      <c r="BI4673" s="229"/>
    </row>
    <row r="4674" spans="3:61">
      <c r="C4674" s="229"/>
      <c r="D4674" s="230"/>
      <c r="E4674" s="229"/>
      <c r="F4674" s="229"/>
      <c r="G4674" s="229"/>
      <c r="H4674" s="229"/>
      <c r="I4674" s="231"/>
      <c r="J4674" s="229"/>
      <c r="K4674" s="232"/>
      <c r="L4674" s="229"/>
      <c r="M4674" s="229"/>
      <c r="N4674" s="229"/>
      <c r="O4674" s="229"/>
      <c r="P4674" s="229"/>
      <c r="Q4674" s="232"/>
      <c r="R4674" s="232"/>
      <c r="S4674" s="229"/>
      <c r="T4674" s="229"/>
      <c r="U4674" s="229"/>
      <c r="V4674" s="229"/>
      <c r="W4674" s="229"/>
      <c r="X4674" s="229"/>
      <c r="Y4674" s="229"/>
      <c r="Z4674" s="229"/>
      <c r="AA4674" s="229"/>
      <c r="AB4674" s="229"/>
      <c r="AC4674" s="229"/>
      <c r="AD4674" s="229"/>
      <c r="AE4674" s="229"/>
      <c r="AF4674" s="229"/>
      <c r="AG4674" s="229"/>
      <c r="AH4674" s="229"/>
      <c r="AI4674" s="229"/>
      <c r="AJ4674" s="229"/>
      <c r="AK4674" s="229"/>
      <c r="AL4674" s="229"/>
      <c r="AM4674" s="229"/>
      <c r="AN4674" s="229"/>
      <c r="AO4674" s="229"/>
      <c r="AP4674" s="229"/>
      <c r="AQ4674" s="229"/>
      <c r="AR4674" s="229"/>
      <c r="AS4674" s="229"/>
      <c r="AT4674" s="229"/>
      <c r="AU4674" s="229"/>
      <c r="AV4674" s="229"/>
      <c r="AW4674" s="229"/>
      <c r="AX4674" s="229"/>
      <c r="AY4674" s="229"/>
      <c r="AZ4674" s="229"/>
      <c r="BA4674" s="229"/>
      <c r="BB4674" s="229"/>
      <c r="BC4674" s="229"/>
      <c r="BD4674" s="229"/>
      <c r="BE4674" s="229"/>
      <c r="BF4674" s="229"/>
      <c r="BG4674" s="229"/>
      <c r="BH4674" s="229"/>
      <c r="BI4674" s="229"/>
    </row>
    <row r="4675" spans="3:61">
      <c r="C4675" s="229"/>
      <c r="D4675" s="230"/>
      <c r="E4675" s="229"/>
      <c r="F4675" s="229"/>
      <c r="G4675" s="229"/>
      <c r="H4675" s="229"/>
      <c r="I4675" s="231"/>
      <c r="J4675" s="229"/>
      <c r="K4675" s="232"/>
      <c r="L4675" s="229"/>
      <c r="M4675" s="229"/>
      <c r="N4675" s="229"/>
      <c r="O4675" s="229"/>
      <c r="P4675" s="229"/>
      <c r="Q4675" s="232"/>
      <c r="R4675" s="232"/>
      <c r="S4675" s="229"/>
      <c r="T4675" s="229"/>
      <c r="U4675" s="229"/>
      <c r="V4675" s="229"/>
      <c r="W4675" s="229"/>
      <c r="X4675" s="229"/>
      <c r="Y4675" s="229"/>
      <c r="Z4675" s="229"/>
      <c r="AA4675" s="229"/>
      <c r="AB4675" s="229"/>
      <c r="AC4675" s="229"/>
      <c r="AD4675" s="229"/>
      <c r="AE4675" s="229"/>
      <c r="AF4675" s="229"/>
      <c r="AG4675" s="229"/>
      <c r="AH4675" s="229"/>
      <c r="AI4675" s="229"/>
      <c r="AJ4675" s="229"/>
      <c r="AK4675" s="229"/>
      <c r="AL4675" s="229"/>
      <c r="AM4675" s="229"/>
      <c r="AN4675" s="229"/>
      <c r="AO4675" s="229"/>
      <c r="AP4675" s="229"/>
      <c r="AQ4675" s="229"/>
      <c r="AR4675" s="229"/>
      <c r="AS4675" s="229"/>
      <c r="AT4675" s="229"/>
      <c r="AU4675" s="229"/>
      <c r="AV4675" s="229"/>
      <c r="AW4675" s="229"/>
      <c r="AX4675" s="229"/>
      <c r="AY4675" s="229"/>
      <c r="AZ4675" s="229"/>
      <c r="BA4675" s="229"/>
      <c r="BB4675" s="229"/>
      <c r="BC4675" s="229"/>
      <c r="BD4675" s="229"/>
      <c r="BE4675" s="229"/>
      <c r="BF4675" s="229"/>
      <c r="BG4675" s="229"/>
      <c r="BH4675" s="229"/>
      <c r="BI4675" s="229"/>
    </row>
    <row r="4676" spans="3:61">
      <c r="C4676" s="229"/>
      <c r="D4676" s="230"/>
      <c r="E4676" s="229"/>
      <c r="F4676" s="229"/>
      <c r="G4676" s="229"/>
      <c r="H4676" s="229"/>
      <c r="I4676" s="231"/>
      <c r="J4676" s="229"/>
      <c r="K4676" s="232"/>
      <c r="L4676" s="229"/>
      <c r="M4676" s="229"/>
      <c r="N4676" s="229"/>
      <c r="O4676" s="229"/>
      <c r="P4676" s="229"/>
      <c r="Q4676" s="232"/>
      <c r="R4676" s="232"/>
      <c r="S4676" s="229"/>
      <c r="T4676" s="229"/>
      <c r="U4676" s="229"/>
      <c r="V4676" s="229"/>
      <c r="W4676" s="229"/>
      <c r="X4676" s="229"/>
      <c r="Y4676" s="229"/>
      <c r="Z4676" s="229"/>
      <c r="AA4676" s="229"/>
      <c r="AB4676" s="229"/>
      <c r="AC4676" s="229"/>
      <c r="AD4676" s="229"/>
      <c r="AE4676" s="229"/>
      <c r="AF4676" s="229"/>
      <c r="AG4676" s="229"/>
      <c r="AH4676" s="229"/>
      <c r="AI4676" s="229"/>
      <c r="AJ4676" s="229"/>
      <c r="AK4676" s="229"/>
      <c r="AL4676" s="229"/>
      <c r="AM4676" s="229"/>
      <c r="AN4676" s="229"/>
      <c r="AO4676" s="229"/>
      <c r="AP4676" s="229"/>
      <c r="AQ4676" s="229"/>
      <c r="AR4676" s="229"/>
      <c r="AS4676" s="229"/>
      <c r="AT4676" s="229"/>
      <c r="AU4676" s="229"/>
      <c r="AV4676" s="229"/>
      <c r="AW4676" s="229"/>
      <c r="AX4676" s="229"/>
      <c r="AY4676" s="229"/>
      <c r="AZ4676" s="229"/>
      <c r="BA4676" s="229"/>
      <c r="BB4676" s="229"/>
      <c r="BC4676" s="229"/>
      <c r="BD4676" s="229"/>
      <c r="BE4676" s="229"/>
      <c r="BF4676" s="229"/>
      <c r="BG4676" s="229"/>
      <c r="BH4676" s="229"/>
      <c r="BI4676" s="229"/>
    </row>
    <row r="4677" spans="3:61">
      <c r="C4677" s="229"/>
      <c r="D4677" s="230"/>
      <c r="E4677" s="229"/>
      <c r="F4677" s="229"/>
      <c r="G4677" s="229"/>
      <c r="H4677" s="229"/>
      <c r="I4677" s="231"/>
      <c r="J4677" s="229"/>
      <c r="K4677" s="232"/>
      <c r="L4677" s="229"/>
      <c r="M4677" s="229"/>
      <c r="N4677" s="229"/>
      <c r="O4677" s="229"/>
      <c r="P4677" s="229"/>
      <c r="Q4677" s="232"/>
      <c r="R4677" s="232"/>
      <c r="S4677" s="229"/>
      <c r="T4677" s="229"/>
      <c r="U4677" s="229"/>
      <c r="V4677" s="229"/>
      <c r="W4677" s="229"/>
      <c r="X4677" s="229"/>
      <c r="Y4677" s="229"/>
      <c r="Z4677" s="229"/>
      <c r="AA4677" s="229"/>
      <c r="AB4677" s="229"/>
      <c r="AC4677" s="229"/>
      <c r="AD4677" s="229"/>
      <c r="AE4677" s="229"/>
      <c r="AF4677" s="229"/>
      <c r="AG4677" s="229"/>
      <c r="AH4677" s="229"/>
      <c r="AI4677" s="229"/>
      <c r="AJ4677" s="229"/>
      <c r="AK4677" s="229"/>
      <c r="AL4677" s="229"/>
      <c r="AM4677" s="229"/>
      <c r="AN4677" s="229"/>
      <c r="AO4677" s="229"/>
      <c r="AP4677" s="229"/>
      <c r="AQ4677" s="229"/>
      <c r="AR4677" s="229"/>
      <c r="AS4677" s="229"/>
      <c r="AT4677" s="229"/>
      <c r="AU4677" s="229"/>
      <c r="AV4677" s="229"/>
      <c r="AW4677" s="229"/>
      <c r="AX4677" s="229"/>
      <c r="AY4677" s="229"/>
      <c r="AZ4677" s="229"/>
      <c r="BA4677" s="229"/>
      <c r="BB4677" s="229"/>
      <c r="BC4677" s="229"/>
      <c r="BD4677" s="229"/>
      <c r="BE4677" s="229"/>
      <c r="BF4677" s="229"/>
      <c r="BG4677" s="229"/>
      <c r="BH4677" s="229"/>
      <c r="BI4677" s="229"/>
    </row>
    <row r="4678" spans="3:61">
      <c r="C4678" s="229"/>
      <c r="D4678" s="230"/>
      <c r="E4678" s="229"/>
      <c r="F4678" s="229"/>
      <c r="G4678" s="229"/>
      <c r="H4678" s="229"/>
      <c r="I4678" s="231"/>
      <c r="J4678" s="229"/>
      <c r="K4678" s="232"/>
      <c r="L4678" s="229"/>
      <c r="M4678" s="229"/>
      <c r="N4678" s="229"/>
      <c r="O4678" s="229"/>
      <c r="P4678" s="229"/>
      <c r="Q4678" s="232"/>
      <c r="R4678" s="232"/>
      <c r="S4678" s="229"/>
      <c r="T4678" s="229"/>
      <c r="U4678" s="229"/>
      <c r="V4678" s="229"/>
      <c r="W4678" s="229"/>
      <c r="X4678" s="229"/>
      <c r="Y4678" s="229"/>
      <c r="Z4678" s="229"/>
      <c r="AA4678" s="229"/>
      <c r="AB4678" s="229"/>
      <c r="AC4678" s="229"/>
      <c r="AD4678" s="229"/>
      <c r="AE4678" s="229"/>
      <c r="AF4678" s="229"/>
      <c r="AG4678" s="229"/>
      <c r="AH4678" s="229"/>
      <c r="AI4678" s="229"/>
      <c r="AJ4678" s="229"/>
      <c r="AK4678" s="229"/>
      <c r="AL4678" s="229"/>
      <c r="AM4678" s="229"/>
      <c r="AN4678" s="229"/>
      <c r="AO4678" s="229"/>
      <c r="AP4678" s="229"/>
      <c r="AQ4678" s="229"/>
      <c r="AR4678" s="229"/>
      <c r="AS4678" s="229"/>
      <c r="AT4678" s="229"/>
      <c r="AU4678" s="229"/>
      <c r="AV4678" s="229"/>
      <c r="AW4678" s="229"/>
      <c r="AX4678" s="229"/>
      <c r="AY4678" s="229"/>
      <c r="AZ4678" s="229"/>
      <c r="BA4678" s="229"/>
      <c r="BB4678" s="229"/>
      <c r="BC4678" s="229"/>
      <c r="BD4678" s="229"/>
      <c r="BE4678" s="229"/>
      <c r="BF4678" s="229"/>
      <c r="BG4678" s="229"/>
      <c r="BH4678" s="229"/>
      <c r="BI4678" s="229"/>
    </row>
    <row r="4679" spans="3:61">
      <c r="C4679" s="229"/>
      <c r="D4679" s="230"/>
      <c r="E4679" s="229"/>
      <c r="F4679" s="229"/>
      <c r="G4679" s="229"/>
      <c r="H4679" s="229"/>
      <c r="I4679" s="231"/>
      <c r="J4679" s="229"/>
      <c r="K4679" s="232"/>
      <c r="L4679" s="229"/>
      <c r="M4679" s="229"/>
      <c r="N4679" s="229"/>
      <c r="O4679" s="229"/>
      <c r="P4679" s="229"/>
      <c r="Q4679" s="232"/>
      <c r="R4679" s="232"/>
      <c r="S4679" s="229"/>
      <c r="T4679" s="229"/>
      <c r="U4679" s="229"/>
      <c r="V4679" s="229"/>
      <c r="W4679" s="229"/>
      <c r="X4679" s="229"/>
      <c r="Y4679" s="229"/>
      <c r="Z4679" s="229"/>
      <c r="AA4679" s="229"/>
      <c r="AB4679" s="229"/>
      <c r="AC4679" s="229"/>
      <c r="AD4679" s="229"/>
      <c r="AE4679" s="229"/>
      <c r="AF4679" s="229"/>
      <c r="AG4679" s="229"/>
      <c r="AH4679" s="229"/>
      <c r="AI4679" s="229"/>
      <c r="AJ4679" s="229"/>
      <c r="AK4679" s="229"/>
      <c r="AL4679" s="229"/>
      <c r="AM4679" s="229"/>
      <c r="AN4679" s="229"/>
      <c r="AO4679" s="229"/>
      <c r="AP4679" s="229"/>
      <c r="AQ4679" s="229"/>
      <c r="AR4679" s="229"/>
      <c r="AS4679" s="229"/>
      <c r="AT4679" s="229"/>
      <c r="AU4679" s="229"/>
      <c r="AV4679" s="229"/>
      <c r="AW4679" s="229"/>
      <c r="AX4679" s="229"/>
      <c r="AY4679" s="229"/>
      <c r="AZ4679" s="229"/>
      <c r="BA4679" s="229"/>
      <c r="BB4679" s="229"/>
      <c r="BC4679" s="229"/>
      <c r="BD4679" s="229"/>
      <c r="BE4679" s="229"/>
      <c r="BF4679" s="229"/>
      <c r="BG4679" s="229"/>
      <c r="BH4679" s="229"/>
      <c r="BI4679" s="229"/>
    </row>
    <row r="4680" spans="3:61">
      <c r="C4680" s="229"/>
      <c r="D4680" s="230"/>
      <c r="E4680" s="229"/>
      <c r="F4680" s="229"/>
      <c r="G4680" s="229"/>
      <c r="H4680" s="229"/>
      <c r="I4680" s="231"/>
      <c r="J4680" s="229"/>
      <c r="K4680" s="232"/>
      <c r="L4680" s="229"/>
      <c r="M4680" s="229"/>
      <c r="N4680" s="229"/>
      <c r="O4680" s="229"/>
      <c r="P4680" s="229"/>
      <c r="Q4680" s="232"/>
      <c r="R4680" s="232"/>
      <c r="S4680" s="229"/>
      <c r="T4680" s="229"/>
      <c r="U4680" s="229"/>
      <c r="V4680" s="229"/>
      <c r="W4680" s="229"/>
      <c r="X4680" s="229"/>
      <c r="Y4680" s="229"/>
      <c r="Z4680" s="229"/>
      <c r="AA4680" s="229"/>
      <c r="AB4680" s="229"/>
      <c r="AC4680" s="229"/>
      <c r="AD4680" s="229"/>
      <c r="AE4680" s="229"/>
      <c r="AF4680" s="229"/>
      <c r="AG4680" s="229"/>
      <c r="AH4680" s="229"/>
      <c r="AI4680" s="229"/>
      <c r="AJ4680" s="229"/>
      <c r="AK4680" s="229"/>
      <c r="AL4680" s="229"/>
      <c r="AM4680" s="229"/>
      <c r="AN4680" s="229"/>
      <c r="AO4680" s="229"/>
      <c r="AP4680" s="229"/>
      <c r="AQ4680" s="229"/>
      <c r="AR4680" s="229"/>
      <c r="AS4680" s="229"/>
      <c r="AT4680" s="229"/>
      <c r="AU4680" s="229"/>
      <c r="AV4680" s="229"/>
      <c r="AW4680" s="229"/>
      <c r="AX4680" s="229"/>
      <c r="AY4680" s="229"/>
      <c r="AZ4680" s="229"/>
      <c r="BA4680" s="229"/>
      <c r="BB4680" s="229"/>
      <c r="BC4680" s="229"/>
      <c r="BD4680" s="229"/>
      <c r="BE4680" s="229"/>
      <c r="BF4680" s="229"/>
      <c r="BG4680" s="229"/>
      <c r="BH4680" s="229"/>
      <c r="BI4680" s="229"/>
    </row>
    <row r="4681" spans="3:61">
      <c r="C4681" s="229"/>
      <c r="D4681" s="230"/>
      <c r="E4681" s="229"/>
      <c r="F4681" s="229"/>
      <c r="G4681" s="229"/>
      <c r="H4681" s="229"/>
      <c r="I4681" s="231"/>
      <c r="J4681" s="229"/>
      <c r="K4681" s="232"/>
      <c r="L4681" s="229"/>
      <c r="M4681" s="229"/>
      <c r="N4681" s="229"/>
      <c r="O4681" s="229"/>
      <c r="P4681" s="229"/>
      <c r="Q4681" s="232"/>
      <c r="R4681" s="232"/>
      <c r="S4681" s="229"/>
      <c r="T4681" s="229"/>
      <c r="U4681" s="229"/>
      <c r="V4681" s="229"/>
      <c r="W4681" s="229"/>
      <c r="X4681" s="229"/>
      <c r="Y4681" s="229"/>
      <c r="Z4681" s="229"/>
      <c r="AA4681" s="229"/>
      <c r="AB4681" s="229"/>
      <c r="AC4681" s="229"/>
      <c r="AD4681" s="229"/>
      <c r="AE4681" s="229"/>
      <c r="AF4681" s="229"/>
      <c r="AG4681" s="229"/>
      <c r="AH4681" s="229"/>
      <c r="AI4681" s="229"/>
      <c r="AJ4681" s="229"/>
      <c r="AK4681" s="229"/>
      <c r="AL4681" s="229"/>
      <c r="AM4681" s="229"/>
      <c r="AN4681" s="229"/>
      <c r="AO4681" s="229"/>
      <c r="AP4681" s="229"/>
      <c r="AQ4681" s="229"/>
      <c r="AR4681" s="229"/>
      <c r="AS4681" s="229"/>
      <c r="AT4681" s="229"/>
      <c r="AU4681" s="229"/>
      <c r="AV4681" s="229"/>
      <c r="AW4681" s="229"/>
      <c r="AX4681" s="229"/>
      <c r="AY4681" s="229"/>
      <c r="AZ4681" s="229"/>
      <c r="BA4681" s="229"/>
      <c r="BB4681" s="229"/>
      <c r="BC4681" s="229"/>
      <c r="BD4681" s="229"/>
      <c r="BE4681" s="229"/>
      <c r="BF4681" s="229"/>
      <c r="BG4681" s="229"/>
      <c r="BH4681" s="229"/>
      <c r="BI4681" s="229"/>
    </row>
    <row r="4682" spans="3:61">
      <c r="C4682" s="229"/>
      <c r="D4682" s="230"/>
      <c r="E4682" s="229"/>
      <c r="F4682" s="229"/>
      <c r="G4682" s="229"/>
      <c r="H4682" s="229"/>
      <c r="I4682" s="231"/>
      <c r="J4682" s="229"/>
      <c r="K4682" s="232"/>
      <c r="L4682" s="229"/>
      <c r="M4682" s="229"/>
      <c r="N4682" s="229"/>
      <c r="O4682" s="229"/>
      <c r="P4682" s="229"/>
      <c r="Q4682" s="232"/>
      <c r="R4682" s="232"/>
      <c r="S4682" s="229"/>
      <c r="T4682" s="229"/>
      <c r="U4682" s="229"/>
      <c r="V4682" s="229"/>
      <c r="W4682" s="229"/>
      <c r="X4682" s="229"/>
      <c r="Y4682" s="229"/>
      <c r="Z4682" s="229"/>
      <c r="AA4682" s="229"/>
      <c r="AB4682" s="229"/>
      <c r="AC4682" s="229"/>
      <c r="AD4682" s="229"/>
      <c r="AE4682" s="229"/>
      <c r="AF4682" s="229"/>
      <c r="AG4682" s="229"/>
      <c r="AH4682" s="229"/>
      <c r="AI4682" s="229"/>
      <c r="AJ4682" s="229"/>
      <c r="AK4682" s="229"/>
      <c r="AL4682" s="229"/>
      <c r="AM4682" s="229"/>
      <c r="AN4682" s="229"/>
      <c r="AO4682" s="229"/>
      <c r="AP4682" s="229"/>
      <c r="AQ4682" s="229"/>
      <c r="AR4682" s="229"/>
      <c r="AS4682" s="229"/>
      <c r="AT4682" s="229"/>
      <c r="AU4682" s="229"/>
      <c r="AV4682" s="229"/>
      <c r="AW4682" s="229"/>
      <c r="AX4682" s="229"/>
      <c r="AY4682" s="229"/>
      <c r="AZ4682" s="229"/>
      <c r="BA4682" s="229"/>
      <c r="BB4682" s="229"/>
      <c r="BC4682" s="229"/>
      <c r="BD4682" s="229"/>
      <c r="BE4682" s="229"/>
      <c r="BF4682" s="229"/>
      <c r="BG4682" s="229"/>
      <c r="BH4682" s="229"/>
      <c r="BI4682" s="229"/>
    </row>
    <row r="4683" spans="3:61">
      <c r="C4683" s="229"/>
      <c r="D4683" s="230"/>
      <c r="E4683" s="229"/>
      <c r="F4683" s="229"/>
      <c r="G4683" s="229"/>
      <c r="H4683" s="229"/>
      <c r="I4683" s="231"/>
      <c r="J4683" s="229"/>
      <c r="K4683" s="232"/>
      <c r="L4683" s="229"/>
      <c r="M4683" s="229"/>
      <c r="N4683" s="229"/>
      <c r="O4683" s="229"/>
      <c r="P4683" s="229"/>
      <c r="Q4683" s="232"/>
      <c r="R4683" s="232"/>
      <c r="S4683" s="229"/>
      <c r="T4683" s="229"/>
      <c r="U4683" s="229"/>
      <c r="V4683" s="229"/>
      <c r="W4683" s="229"/>
      <c r="X4683" s="229"/>
      <c r="Y4683" s="229"/>
      <c r="Z4683" s="229"/>
      <c r="AA4683" s="229"/>
      <c r="AB4683" s="229"/>
      <c r="AC4683" s="229"/>
      <c r="AD4683" s="229"/>
      <c r="AE4683" s="229"/>
      <c r="AF4683" s="229"/>
      <c r="AG4683" s="229"/>
      <c r="AH4683" s="229"/>
      <c r="AI4683" s="229"/>
      <c r="AJ4683" s="229"/>
      <c r="AK4683" s="229"/>
      <c r="AL4683" s="229"/>
      <c r="AM4683" s="229"/>
      <c r="AN4683" s="229"/>
      <c r="AO4683" s="229"/>
      <c r="AP4683" s="229"/>
      <c r="AQ4683" s="229"/>
      <c r="AR4683" s="229"/>
      <c r="AS4683" s="229"/>
      <c r="AT4683" s="229"/>
      <c r="AU4683" s="229"/>
      <c r="AV4683" s="229"/>
      <c r="AW4683" s="229"/>
      <c r="AX4683" s="229"/>
      <c r="AY4683" s="229"/>
      <c r="AZ4683" s="229"/>
      <c r="BA4683" s="229"/>
      <c r="BB4683" s="229"/>
      <c r="BC4683" s="229"/>
      <c r="BD4683" s="229"/>
      <c r="BE4683" s="229"/>
      <c r="BF4683" s="229"/>
      <c r="BG4683" s="229"/>
      <c r="BH4683" s="229"/>
      <c r="BI4683" s="229"/>
    </row>
    <row r="4684" spans="3:61">
      <c r="C4684" s="229"/>
      <c r="D4684" s="230"/>
      <c r="E4684" s="229"/>
      <c r="F4684" s="229"/>
      <c r="G4684" s="229"/>
      <c r="H4684" s="229"/>
      <c r="I4684" s="231"/>
      <c r="J4684" s="229"/>
      <c r="K4684" s="232"/>
      <c r="L4684" s="229"/>
      <c r="M4684" s="229"/>
      <c r="N4684" s="229"/>
      <c r="O4684" s="229"/>
      <c r="P4684" s="229"/>
      <c r="Q4684" s="232"/>
      <c r="R4684" s="232"/>
      <c r="S4684" s="229"/>
      <c r="T4684" s="229"/>
      <c r="U4684" s="229"/>
      <c r="V4684" s="229"/>
      <c r="W4684" s="229"/>
      <c r="X4684" s="229"/>
      <c r="Y4684" s="229"/>
      <c r="Z4684" s="229"/>
      <c r="AA4684" s="229"/>
      <c r="AB4684" s="229"/>
      <c r="AC4684" s="229"/>
      <c r="AD4684" s="229"/>
      <c r="AE4684" s="229"/>
      <c r="AF4684" s="229"/>
      <c r="AG4684" s="229"/>
      <c r="AH4684" s="229"/>
      <c r="AI4684" s="229"/>
      <c r="AJ4684" s="229"/>
      <c r="AK4684" s="229"/>
      <c r="AL4684" s="229"/>
      <c r="AM4684" s="229"/>
      <c r="AN4684" s="229"/>
      <c r="AO4684" s="229"/>
      <c r="AP4684" s="229"/>
      <c r="AQ4684" s="229"/>
      <c r="AR4684" s="229"/>
      <c r="AS4684" s="229"/>
      <c r="AT4684" s="229"/>
      <c r="AU4684" s="229"/>
      <c r="AV4684" s="229"/>
      <c r="AW4684" s="229"/>
      <c r="AX4684" s="229"/>
      <c r="AY4684" s="229"/>
      <c r="AZ4684" s="229"/>
      <c r="BA4684" s="229"/>
      <c r="BB4684" s="229"/>
      <c r="BC4684" s="229"/>
      <c r="BD4684" s="229"/>
      <c r="BE4684" s="229"/>
      <c r="BF4684" s="229"/>
      <c r="BG4684" s="229"/>
      <c r="BH4684" s="229"/>
      <c r="BI4684" s="229"/>
    </row>
    <row r="4685" spans="3:61">
      <c r="C4685" s="229"/>
      <c r="D4685" s="230"/>
      <c r="E4685" s="229"/>
      <c r="F4685" s="229"/>
      <c r="G4685" s="229"/>
      <c r="H4685" s="229"/>
      <c r="I4685" s="231"/>
      <c r="J4685" s="229"/>
      <c r="K4685" s="232"/>
      <c r="L4685" s="229"/>
      <c r="M4685" s="229"/>
      <c r="N4685" s="229"/>
      <c r="O4685" s="229"/>
      <c r="P4685" s="229"/>
      <c r="Q4685" s="232"/>
      <c r="R4685" s="232"/>
      <c r="S4685" s="229"/>
      <c r="T4685" s="229"/>
      <c r="U4685" s="229"/>
      <c r="V4685" s="229"/>
      <c r="W4685" s="229"/>
      <c r="X4685" s="229"/>
      <c r="Y4685" s="229"/>
      <c r="Z4685" s="229"/>
      <c r="AA4685" s="229"/>
      <c r="AB4685" s="229"/>
      <c r="AC4685" s="229"/>
      <c r="AD4685" s="229"/>
      <c r="AE4685" s="229"/>
      <c r="AF4685" s="229"/>
      <c r="AG4685" s="229"/>
      <c r="AH4685" s="229"/>
      <c r="AI4685" s="229"/>
      <c r="AJ4685" s="229"/>
      <c r="AK4685" s="229"/>
      <c r="AL4685" s="229"/>
      <c r="AM4685" s="229"/>
      <c r="AN4685" s="229"/>
      <c r="AO4685" s="229"/>
      <c r="AP4685" s="229"/>
      <c r="AQ4685" s="229"/>
      <c r="AR4685" s="229"/>
      <c r="AS4685" s="229"/>
      <c r="AT4685" s="229"/>
      <c r="AU4685" s="229"/>
      <c r="AV4685" s="229"/>
      <c r="AW4685" s="229"/>
      <c r="AX4685" s="229"/>
      <c r="AY4685" s="229"/>
      <c r="AZ4685" s="229"/>
      <c r="BA4685" s="229"/>
      <c r="BB4685" s="229"/>
      <c r="BC4685" s="229"/>
      <c r="BD4685" s="229"/>
      <c r="BE4685" s="229"/>
      <c r="BF4685" s="229"/>
      <c r="BG4685" s="229"/>
      <c r="BH4685" s="229"/>
      <c r="BI4685" s="229"/>
    </row>
    <row r="4686" spans="3:61">
      <c r="C4686" s="229"/>
      <c r="D4686" s="230"/>
      <c r="E4686" s="229"/>
      <c r="F4686" s="229"/>
      <c r="G4686" s="229"/>
      <c r="H4686" s="229"/>
      <c r="I4686" s="231"/>
      <c r="J4686" s="229"/>
      <c r="K4686" s="232"/>
      <c r="L4686" s="229"/>
      <c r="M4686" s="229"/>
      <c r="N4686" s="229"/>
      <c r="O4686" s="229"/>
      <c r="P4686" s="229"/>
      <c r="Q4686" s="232"/>
      <c r="R4686" s="232"/>
      <c r="S4686" s="229"/>
      <c r="T4686" s="229"/>
      <c r="U4686" s="229"/>
      <c r="V4686" s="229"/>
      <c r="W4686" s="229"/>
      <c r="X4686" s="229"/>
      <c r="Y4686" s="229"/>
      <c r="Z4686" s="229"/>
      <c r="AA4686" s="229"/>
      <c r="AB4686" s="229"/>
      <c r="AC4686" s="229"/>
      <c r="AD4686" s="229"/>
      <c r="AE4686" s="229"/>
      <c r="AF4686" s="229"/>
      <c r="AG4686" s="229"/>
      <c r="AH4686" s="229"/>
      <c r="AI4686" s="229"/>
      <c r="AJ4686" s="229"/>
      <c r="AK4686" s="229"/>
      <c r="AL4686" s="229"/>
      <c r="AM4686" s="229"/>
      <c r="AN4686" s="229"/>
      <c r="AO4686" s="229"/>
      <c r="AP4686" s="229"/>
      <c r="AQ4686" s="229"/>
      <c r="AR4686" s="229"/>
      <c r="AS4686" s="229"/>
      <c r="AT4686" s="229"/>
      <c r="AU4686" s="229"/>
      <c r="AV4686" s="229"/>
      <c r="AW4686" s="229"/>
      <c r="AX4686" s="229"/>
      <c r="AY4686" s="229"/>
      <c r="AZ4686" s="229"/>
      <c r="BA4686" s="229"/>
      <c r="BB4686" s="229"/>
      <c r="BC4686" s="229"/>
      <c r="BD4686" s="229"/>
      <c r="BE4686" s="229"/>
      <c r="BF4686" s="229"/>
      <c r="BG4686" s="229"/>
      <c r="BH4686" s="229"/>
      <c r="BI4686" s="229"/>
    </row>
    <row r="4687" spans="3:61">
      <c r="C4687" s="229"/>
      <c r="D4687" s="230"/>
      <c r="E4687" s="229"/>
      <c r="F4687" s="229"/>
      <c r="G4687" s="229"/>
      <c r="H4687" s="229"/>
      <c r="I4687" s="231"/>
      <c r="J4687" s="229"/>
      <c r="K4687" s="232"/>
      <c r="L4687" s="229"/>
      <c r="M4687" s="229"/>
      <c r="N4687" s="229"/>
      <c r="O4687" s="229"/>
      <c r="P4687" s="229"/>
      <c r="Q4687" s="232"/>
      <c r="R4687" s="232"/>
      <c r="S4687" s="229"/>
      <c r="T4687" s="229"/>
      <c r="U4687" s="229"/>
      <c r="V4687" s="229"/>
      <c r="W4687" s="229"/>
      <c r="X4687" s="229"/>
      <c r="Y4687" s="229"/>
      <c r="Z4687" s="229"/>
      <c r="AA4687" s="229"/>
      <c r="AB4687" s="229"/>
      <c r="AC4687" s="229"/>
      <c r="AD4687" s="229"/>
      <c r="AE4687" s="229"/>
      <c r="AF4687" s="229"/>
      <c r="AG4687" s="229"/>
      <c r="AH4687" s="229"/>
      <c r="AI4687" s="229"/>
      <c r="AJ4687" s="229"/>
      <c r="AK4687" s="229"/>
      <c r="AL4687" s="229"/>
      <c r="AM4687" s="229"/>
      <c r="AN4687" s="229"/>
      <c r="AO4687" s="229"/>
      <c r="AP4687" s="229"/>
      <c r="AQ4687" s="229"/>
      <c r="AR4687" s="229"/>
      <c r="AS4687" s="229"/>
      <c r="AT4687" s="229"/>
      <c r="AU4687" s="229"/>
      <c r="AV4687" s="229"/>
      <c r="AW4687" s="229"/>
      <c r="AX4687" s="229"/>
      <c r="AY4687" s="229"/>
      <c r="AZ4687" s="229"/>
      <c r="BA4687" s="229"/>
      <c r="BB4687" s="229"/>
      <c r="BC4687" s="229"/>
      <c r="BD4687" s="229"/>
      <c r="BE4687" s="229"/>
      <c r="BF4687" s="229"/>
      <c r="BG4687" s="229"/>
      <c r="BH4687" s="229"/>
      <c r="BI4687" s="229"/>
    </row>
    <row r="4688" spans="3:61">
      <c r="C4688" s="229"/>
      <c r="D4688" s="230"/>
      <c r="E4688" s="229"/>
      <c r="F4688" s="229"/>
      <c r="G4688" s="229"/>
      <c r="H4688" s="229"/>
      <c r="I4688" s="231"/>
      <c r="J4688" s="229"/>
      <c r="K4688" s="232"/>
      <c r="L4688" s="229"/>
      <c r="M4688" s="229"/>
      <c r="N4688" s="229"/>
      <c r="O4688" s="229"/>
      <c r="P4688" s="229"/>
      <c r="Q4688" s="232"/>
      <c r="R4688" s="232"/>
      <c r="S4688" s="229"/>
      <c r="T4688" s="229"/>
      <c r="U4688" s="229"/>
      <c r="V4688" s="229"/>
      <c r="W4688" s="229"/>
      <c r="X4688" s="229"/>
      <c r="Y4688" s="229"/>
      <c r="Z4688" s="229"/>
      <c r="AA4688" s="229"/>
      <c r="AB4688" s="229"/>
      <c r="AC4688" s="229"/>
      <c r="AD4688" s="229"/>
      <c r="AE4688" s="229"/>
      <c r="AF4688" s="229"/>
      <c r="AG4688" s="229"/>
      <c r="AH4688" s="229"/>
      <c r="AI4688" s="229"/>
      <c r="AJ4688" s="229"/>
      <c r="AK4688" s="229"/>
      <c r="AL4688" s="229"/>
      <c r="AM4688" s="229"/>
      <c r="AN4688" s="229"/>
      <c r="AO4688" s="229"/>
      <c r="AP4688" s="229"/>
      <c r="AQ4688" s="229"/>
      <c r="AR4688" s="229"/>
      <c r="AS4688" s="229"/>
      <c r="AT4688" s="229"/>
      <c r="AU4688" s="229"/>
      <c r="AV4688" s="229"/>
      <c r="AW4688" s="229"/>
      <c r="AX4688" s="229"/>
      <c r="AY4688" s="229"/>
      <c r="AZ4688" s="229"/>
      <c r="BA4688" s="229"/>
      <c r="BB4688" s="229"/>
      <c r="BC4688" s="229"/>
      <c r="BD4688" s="229"/>
      <c r="BE4688" s="229"/>
      <c r="BF4688" s="229"/>
      <c r="BG4688" s="229"/>
      <c r="BH4688" s="229"/>
      <c r="BI4688" s="229"/>
    </row>
    <row r="4689" spans="3:61">
      <c r="C4689" s="229"/>
      <c r="D4689" s="230"/>
      <c r="E4689" s="229"/>
      <c r="F4689" s="229"/>
      <c r="G4689" s="229"/>
      <c r="H4689" s="229"/>
      <c r="I4689" s="231"/>
      <c r="J4689" s="229"/>
      <c r="K4689" s="232"/>
      <c r="L4689" s="229"/>
      <c r="M4689" s="229"/>
      <c r="N4689" s="229"/>
      <c r="O4689" s="229"/>
      <c r="P4689" s="229"/>
      <c r="Q4689" s="232"/>
      <c r="R4689" s="232"/>
      <c r="S4689" s="229"/>
      <c r="T4689" s="229"/>
      <c r="U4689" s="229"/>
      <c r="V4689" s="229"/>
      <c r="W4689" s="229"/>
      <c r="X4689" s="229"/>
      <c r="Y4689" s="229"/>
      <c r="Z4689" s="229"/>
      <c r="AA4689" s="229"/>
      <c r="AB4689" s="229"/>
      <c r="AC4689" s="229"/>
      <c r="AD4689" s="229"/>
      <c r="AE4689" s="229"/>
      <c r="AF4689" s="229"/>
      <c r="AG4689" s="229"/>
      <c r="AH4689" s="229"/>
      <c r="AI4689" s="229"/>
      <c r="AJ4689" s="229"/>
      <c r="AK4689" s="229"/>
      <c r="AL4689" s="229"/>
      <c r="AM4689" s="229"/>
      <c r="AN4689" s="229"/>
      <c r="AO4689" s="229"/>
      <c r="AP4689" s="229"/>
      <c r="AQ4689" s="229"/>
      <c r="AR4689" s="229"/>
      <c r="AS4689" s="229"/>
      <c r="AT4689" s="229"/>
      <c r="AU4689" s="229"/>
      <c r="AV4689" s="229"/>
      <c r="AW4689" s="229"/>
      <c r="AX4689" s="229"/>
      <c r="AY4689" s="229"/>
      <c r="AZ4689" s="229"/>
      <c r="BA4689" s="229"/>
      <c r="BB4689" s="229"/>
      <c r="BC4689" s="229"/>
      <c r="BD4689" s="229"/>
      <c r="BE4689" s="229"/>
      <c r="BF4689" s="229"/>
      <c r="BG4689" s="229"/>
      <c r="BH4689" s="229"/>
      <c r="BI4689" s="229"/>
    </row>
    <row r="4690" spans="3:61">
      <c r="C4690" s="229"/>
      <c r="D4690" s="230"/>
      <c r="E4690" s="229"/>
      <c r="F4690" s="229"/>
      <c r="G4690" s="229"/>
      <c r="H4690" s="229"/>
      <c r="I4690" s="231"/>
      <c r="J4690" s="229"/>
      <c r="K4690" s="232"/>
      <c r="L4690" s="229"/>
      <c r="M4690" s="229"/>
      <c r="N4690" s="229"/>
      <c r="O4690" s="229"/>
      <c r="P4690" s="229"/>
      <c r="Q4690" s="232"/>
      <c r="R4690" s="232"/>
      <c r="S4690" s="229"/>
      <c r="T4690" s="229"/>
      <c r="U4690" s="229"/>
      <c r="V4690" s="229"/>
      <c r="W4690" s="229"/>
      <c r="X4690" s="229"/>
      <c r="Y4690" s="229"/>
      <c r="Z4690" s="229"/>
      <c r="AA4690" s="229"/>
      <c r="AB4690" s="229"/>
      <c r="AC4690" s="229"/>
      <c r="AD4690" s="229"/>
      <c r="AE4690" s="229"/>
      <c r="AF4690" s="229"/>
      <c r="AG4690" s="229"/>
      <c r="AH4690" s="229"/>
      <c r="AI4690" s="229"/>
      <c r="AJ4690" s="229"/>
      <c r="AK4690" s="229"/>
      <c r="AL4690" s="229"/>
      <c r="AM4690" s="229"/>
      <c r="AN4690" s="229"/>
      <c r="AO4690" s="229"/>
      <c r="AP4690" s="229"/>
      <c r="AQ4690" s="229"/>
      <c r="AR4690" s="229"/>
      <c r="AS4690" s="229"/>
      <c r="AT4690" s="229"/>
      <c r="AU4690" s="229"/>
      <c r="AV4690" s="229"/>
      <c r="AW4690" s="229"/>
      <c r="AX4690" s="229"/>
      <c r="AY4690" s="229"/>
      <c r="AZ4690" s="229"/>
      <c r="BA4690" s="229"/>
      <c r="BB4690" s="229"/>
      <c r="BC4690" s="229"/>
      <c r="BD4690" s="229"/>
      <c r="BE4690" s="229"/>
      <c r="BF4690" s="229"/>
      <c r="BG4690" s="229"/>
      <c r="BH4690" s="229"/>
      <c r="BI4690" s="229"/>
    </row>
    <row r="4691" spans="3:61">
      <c r="C4691" s="229"/>
      <c r="D4691" s="230"/>
      <c r="E4691" s="229"/>
      <c r="F4691" s="229"/>
      <c r="G4691" s="229"/>
      <c r="H4691" s="229"/>
      <c r="I4691" s="231"/>
      <c r="J4691" s="229"/>
      <c r="K4691" s="232"/>
      <c r="L4691" s="229"/>
      <c r="M4691" s="229"/>
      <c r="N4691" s="229"/>
      <c r="O4691" s="229"/>
      <c r="P4691" s="229"/>
      <c r="Q4691" s="232"/>
      <c r="R4691" s="232"/>
      <c r="S4691" s="229"/>
      <c r="T4691" s="229"/>
      <c r="U4691" s="229"/>
      <c r="V4691" s="229"/>
      <c r="W4691" s="229"/>
      <c r="X4691" s="229"/>
      <c r="Y4691" s="229"/>
      <c r="Z4691" s="229"/>
      <c r="AA4691" s="229"/>
      <c r="AB4691" s="229"/>
      <c r="AC4691" s="229"/>
      <c r="AD4691" s="229"/>
      <c r="AE4691" s="229"/>
      <c r="AF4691" s="229"/>
      <c r="AG4691" s="229"/>
      <c r="AH4691" s="229"/>
      <c r="AI4691" s="229"/>
      <c r="AJ4691" s="229"/>
      <c r="AK4691" s="229"/>
      <c r="AL4691" s="229"/>
      <c r="AM4691" s="229"/>
      <c r="AN4691" s="229"/>
      <c r="AO4691" s="229"/>
      <c r="AP4691" s="229"/>
      <c r="AQ4691" s="229"/>
      <c r="AR4691" s="229"/>
      <c r="AS4691" s="229"/>
      <c r="AT4691" s="229"/>
      <c r="AU4691" s="229"/>
      <c r="AV4691" s="229"/>
      <c r="AW4691" s="229"/>
      <c r="AX4691" s="229"/>
      <c r="AY4691" s="229"/>
      <c r="AZ4691" s="229"/>
      <c r="BA4691" s="229"/>
      <c r="BB4691" s="229"/>
      <c r="BC4691" s="229"/>
      <c r="BD4691" s="229"/>
      <c r="BE4691" s="229"/>
      <c r="BF4691" s="229"/>
      <c r="BG4691" s="229"/>
      <c r="BH4691" s="229"/>
      <c r="BI4691" s="229"/>
    </row>
    <row r="4692" spans="3:61">
      <c r="C4692" s="229"/>
      <c r="D4692" s="230"/>
      <c r="E4692" s="229"/>
      <c r="F4692" s="229"/>
      <c r="G4692" s="229"/>
      <c r="H4692" s="229"/>
      <c r="I4692" s="231"/>
      <c r="J4692" s="229"/>
      <c r="K4692" s="232"/>
      <c r="L4692" s="229"/>
      <c r="M4692" s="229"/>
      <c r="N4692" s="229"/>
      <c r="O4692" s="229"/>
      <c r="P4692" s="229"/>
      <c r="Q4692" s="232"/>
      <c r="R4692" s="232"/>
      <c r="S4692" s="229"/>
      <c r="T4692" s="229"/>
      <c r="U4692" s="229"/>
      <c r="V4692" s="229"/>
      <c r="W4692" s="229"/>
      <c r="X4692" s="229"/>
      <c r="Y4692" s="229"/>
      <c r="Z4692" s="229"/>
      <c r="AA4692" s="229"/>
      <c r="AB4692" s="229"/>
      <c r="AC4692" s="229"/>
      <c r="AD4692" s="229"/>
      <c r="AE4692" s="229"/>
      <c r="AF4692" s="229"/>
      <c r="AG4692" s="229"/>
      <c r="AH4692" s="229"/>
      <c r="AI4692" s="229"/>
      <c r="AJ4692" s="229"/>
      <c r="AK4692" s="229"/>
      <c r="AL4692" s="229"/>
      <c r="AM4692" s="229"/>
      <c r="AN4692" s="229"/>
      <c r="AO4692" s="229"/>
      <c r="AP4692" s="229"/>
      <c r="AQ4692" s="229"/>
      <c r="AR4692" s="229"/>
      <c r="AS4692" s="229"/>
      <c r="AT4692" s="229"/>
      <c r="AU4692" s="229"/>
      <c r="AV4692" s="229"/>
      <c r="AW4692" s="229"/>
      <c r="AX4692" s="229"/>
      <c r="AY4692" s="229"/>
      <c r="AZ4692" s="229"/>
      <c r="BA4692" s="229"/>
      <c r="BB4692" s="229"/>
      <c r="BC4692" s="229"/>
      <c r="BD4692" s="229"/>
      <c r="BE4692" s="229"/>
      <c r="BF4692" s="229"/>
      <c r="BG4692" s="229"/>
      <c r="BH4692" s="229"/>
      <c r="BI4692" s="229"/>
    </row>
    <row r="4693" spans="3:61">
      <c r="C4693" s="229"/>
      <c r="D4693" s="230"/>
      <c r="E4693" s="229"/>
      <c r="F4693" s="229"/>
      <c r="G4693" s="229"/>
      <c r="H4693" s="229"/>
      <c r="I4693" s="231"/>
      <c r="J4693" s="229"/>
      <c r="K4693" s="232"/>
      <c r="L4693" s="229"/>
      <c r="M4693" s="229"/>
      <c r="N4693" s="229"/>
      <c r="O4693" s="229"/>
      <c r="P4693" s="229"/>
      <c r="Q4693" s="232"/>
      <c r="R4693" s="232"/>
      <c r="S4693" s="229"/>
      <c r="T4693" s="229"/>
      <c r="U4693" s="229"/>
      <c r="V4693" s="229"/>
      <c r="W4693" s="229"/>
      <c r="X4693" s="229"/>
      <c r="Y4693" s="229"/>
      <c r="Z4693" s="229"/>
      <c r="AA4693" s="229"/>
      <c r="AB4693" s="229"/>
      <c r="AC4693" s="229"/>
      <c r="AD4693" s="229"/>
      <c r="AE4693" s="229"/>
      <c r="AF4693" s="229"/>
      <c r="AG4693" s="229"/>
      <c r="AH4693" s="229"/>
      <c r="AI4693" s="229"/>
      <c r="AJ4693" s="229"/>
      <c r="AK4693" s="229"/>
      <c r="AL4693" s="229"/>
      <c r="AM4693" s="229"/>
      <c r="AN4693" s="229"/>
      <c r="AO4693" s="229"/>
      <c r="AP4693" s="229"/>
      <c r="AQ4693" s="229"/>
      <c r="AR4693" s="229"/>
      <c r="AS4693" s="229"/>
      <c r="AT4693" s="229"/>
      <c r="AU4693" s="229"/>
      <c r="AV4693" s="229"/>
      <c r="AW4693" s="229"/>
      <c r="AX4693" s="229"/>
      <c r="AY4693" s="229"/>
      <c r="AZ4693" s="229"/>
      <c r="BA4693" s="229"/>
      <c r="BB4693" s="229"/>
      <c r="BC4693" s="229"/>
      <c r="BD4693" s="229"/>
      <c r="BE4693" s="229"/>
      <c r="BF4693" s="229"/>
      <c r="BG4693" s="229"/>
      <c r="BH4693" s="229"/>
      <c r="BI4693" s="229"/>
    </row>
    <row r="4694" spans="3:61">
      <c r="C4694" s="229"/>
      <c r="D4694" s="230"/>
      <c r="E4694" s="229"/>
      <c r="F4694" s="229"/>
      <c r="G4694" s="229"/>
      <c r="H4694" s="229"/>
      <c r="I4694" s="231"/>
      <c r="J4694" s="229"/>
      <c r="K4694" s="232"/>
      <c r="L4694" s="229"/>
      <c r="M4694" s="229"/>
      <c r="N4694" s="229"/>
      <c r="O4694" s="229"/>
      <c r="P4694" s="229"/>
      <c r="Q4694" s="232"/>
      <c r="R4694" s="232"/>
      <c r="S4694" s="229"/>
      <c r="T4694" s="229"/>
      <c r="U4694" s="229"/>
      <c r="V4694" s="229"/>
      <c r="W4694" s="229"/>
      <c r="X4694" s="229"/>
      <c r="Y4694" s="229"/>
      <c r="Z4694" s="229"/>
      <c r="AA4694" s="229"/>
      <c r="AB4694" s="229"/>
      <c r="AC4694" s="229"/>
      <c r="AD4694" s="229"/>
      <c r="AE4694" s="229"/>
      <c r="AF4694" s="229"/>
      <c r="AG4694" s="229"/>
      <c r="AH4694" s="229"/>
      <c r="AI4694" s="229"/>
      <c r="AJ4694" s="229"/>
      <c r="AK4694" s="229"/>
      <c r="AL4694" s="229"/>
      <c r="AM4694" s="229"/>
      <c r="AN4694" s="229"/>
      <c r="AO4694" s="229"/>
      <c r="AP4694" s="229"/>
      <c r="AQ4694" s="229"/>
      <c r="AR4694" s="229"/>
      <c r="AS4694" s="229"/>
      <c r="AT4694" s="229"/>
      <c r="AU4694" s="229"/>
      <c r="AV4694" s="229"/>
      <c r="AW4694" s="229"/>
      <c r="AX4694" s="229"/>
      <c r="AY4694" s="229"/>
      <c r="AZ4694" s="229"/>
      <c r="BA4694" s="229"/>
      <c r="BB4694" s="229"/>
      <c r="BC4694" s="229"/>
      <c r="BD4694" s="229"/>
      <c r="BE4694" s="229"/>
      <c r="BF4694" s="229"/>
      <c r="BG4694" s="229"/>
      <c r="BH4694" s="229"/>
      <c r="BI4694" s="229"/>
    </row>
    <row r="4695" spans="3:61">
      <c r="C4695" s="229"/>
      <c r="D4695" s="230"/>
      <c r="E4695" s="229"/>
      <c r="F4695" s="229"/>
      <c r="G4695" s="229"/>
      <c r="H4695" s="229"/>
      <c r="I4695" s="231"/>
      <c r="J4695" s="229"/>
      <c r="K4695" s="232"/>
      <c r="L4695" s="229"/>
      <c r="M4695" s="229"/>
      <c r="N4695" s="229"/>
      <c r="O4695" s="229"/>
      <c r="P4695" s="229"/>
      <c r="Q4695" s="232"/>
      <c r="R4695" s="232"/>
      <c r="S4695" s="229"/>
      <c r="T4695" s="229"/>
      <c r="U4695" s="229"/>
      <c r="V4695" s="229"/>
      <c r="W4695" s="229"/>
      <c r="X4695" s="229"/>
      <c r="Y4695" s="229"/>
      <c r="Z4695" s="229"/>
      <c r="AA4695" s="229"/>
      <c r="AB4695" s="229"/>
      <c r="AC4695" s="229"/>
      <c r="AD4695" s="229"/>
      <c r="AE4695" s="229"/>
      <c r="AF4695" s="229"/>
      <c r="AG4695" s="229"/>
      <c r="AH4695" s="229"/>
      <c r="AI4695" s="229"/>
      <c r="AJ4695" s="229"/>
      <c r="AK4695" s="229"/>
      <c r="AL4695" s="229"/>
      <c r="AM4695" s="229"/>
      <c r="AN4695" s="229"/>
      <c r="AO4695" s="229"/>
      <c r="AP4695" s="229"/>
      <c r="AQ4695" s="229"/>
      <c r="AR4695" s="229"/>
      <c r="AS4695" s="229"/>
      <c r="AT4695" s="229"/>
      <c r="AU4695" s="229"/>
      <c r="AV4695" s="229"/>
      <c r="AW4695" s="229"/>
      <c r="AX4695" s="229"/>
      <c r="AY4695" s="229"/>
      <c r="AZ4695" s="229"/>
      <c r="BA4695" s="229"/>
      <c r="BB4695" s="229"/>
      <c r="BC4695" s="229"/>
      <c r="BD4695" s="229"/>
      <c r="BE4695" s="229"/>
      <c r="BF4695" s="229"/>
      <c r="BG4695" s="229"/>
      <c r="BH4695" s="229"/>
      <c r="BI4695" s="229"/>
    </row>
    <row r="4696" spans="3:61">
      <c r="C4696" s="229"/>
      <c r="D4696" s="230"/>
      <c r="E4696" s="229"/>
      <c r="F4696" s="229"/>
      <c r="G4696" s="229"/>
      <c r="H4696" s="229"/>
      <c r="I4696" s="231"/>
      <c r="J4696" s="229"/>
      <c r="K4696" s="232"/>
      <c r="L4696" s="229"/>
      <c r="M4696" s="229"/>
      <c r="N4696" s="229"/>
      <c r="O4696" s="229"/>
      <c r="P4696" s="229"/>
      <c r="Q4696" s="232"/>
      <c r="R4696" s="232"/>
      <c r="S4696" s="229"/>
      <c r="T4696" s="229"/>
      <c r="U4696" s="229"/>
      <c r="V4696" s="229"/>
      <c r="W4696" s="229"/>
      <c r="X4696" s="229"/>
      <c r="Y4696" s="229"/>
      <c r="Z4696" s="229"/>
      <c r="AA4696" s="229"/>
      <c r="AB4696" s="229"/>
      <c r="AC4696" s="229"/>
      <c r="AD4696" s="229"/>
      <c r="AE4696" s="229"/>
      <c r="AF4696" s="229"/>
      <c r="AG4696" s="229"/>
      <c r="AH4696" s="229"/>
      <c r="AI4696" s="229"/>
      <c r="AJ4696" s="229"/>
      <c r="AK4696" s="229"/>
      <c r="AL4696" s="229"/>
      <c r="AM4696" s="229"/>
      <c r="AN4696" s="229"/>
      <c r="AO4696" s="229"/>
      <c r="AP4696" s="229"/>
      <c r="AQ4696" s="229"/>
      <c r="AR4696" s="229"/>
      <c r="AS4696" s="229"/>
      <c r="AT4696" s="229"/>
      <c r="AU4696" s="229"/>
      <c r="AV4696" s="229"/>
      <c r="AW4696" s="229"/>
      <c r="AX4696" s="229"/>
      <c r="AY4696" s="229"/>
      <c r="AZ4696" s="229"/>
      <c r="BA4696" s="229"/>
      <c r="BB4696" s="229"/>
      <c r="BC4696" s="229"/>
      <c r="BD4696" s="229"/>
      <c r="BE4696" s="229"/>
      <c r="BF4696" s="229"/>
      <c r="BG4696" s="229"/>
      <c r="BH4696" s="229"/>
      <c r="BI4696" s="229"/>
    </row>
    <row r="4697" spans="3:61">
      <c r="C4697" s="229"/>
      <c r="D4697" s="230"/>
      <c r="E4697" s="229"/>
      <c r="F4697" s="229"/>
      <c r="G4697" s="229"/>
      <c r="H4697" s="229"/>
      <c r="I4697" s="231"/>
      <c r="J4697" s="229"/>
      <c r="K4697" s="232"/>
      <c r="L4697" s="229"/>
      <c r="M4697" s="229"/>
      <c r="N4697" s="229"/>
      <c r="O4697" s="229"/>
      <c r="P4697" s="229"/>
      <c r="Q4697" s="232"/>
      <c r="R4697" s="232"/>
      <c r="S4697" s="229"/>
      <c r="T4697" s="229"/>
      <c r="U4697" s="229"/>
      <c r="V4697" s="229"/>
      <c r="W4697" s="229"/>
      <c r="X4697" s="229"/>
      <c r="Y4697" s="229"/>
      <c r="Z4697" s="229"/>
      <c r="AA4697" s="229"/>
      <c r="AB4697" s="229"/>
      <c r="AC4697" s="229"/>
      <c r="AD4697" s="229"/>
      <c r="AE4697" s="229"/>
      <c r="AF4697" s="229"/>
      <c r="AG4697" s="229"/>
      <c r="AH4697" s="229"/>
      <c r="AI4697" s="229"/>
      <c r="AJ4697" s="229"/>
      <c r="AK4697" s="229"/>
      <c r="AL4697" s="229"/>
      <c r="AM4697" s="229"/>
      <c r="AN4697" s="229"/>
      <c r="AO4697" s="229"/>
      <c r="AP4697" s="229"/>
      <c r="AQ4697" s="229"/>
      <c r="AR4697" s="229"/>
      <c r="AS4697" s="229"/>
      <c r="AT4697" s="229"/>
      <c r="AU4697" s="229"/>
      <c r="AV4697" s="229"/>
      <c r="AW4697" s="229"/>
      <c r="AX4697" s="229"/>
      <c r="AY4697" s="229"/>
      <c r="AZ4697" s="229"/>
      <c r="BA4697" s="229"/>
      <c r="BB4697" s="229"/>
      <c r="BC4697" s="229"/>
      <c r="BD4697" s="229"/>
      <c r="BE4697" s="229"/>
      <c r="BF4697" s="229"/>
      <c r="BG4697" s="229"/>
      <c r="BH4697" s="229"/>
      <c r="BI4697" s="229"/>
    </row>
    <row r="4698" spans="3:61">
      <c r="C4698" s="229"/>
      <c r="D4698" s="230"/>
      <c r="E4698" s="229"/>
      <c r="F4698" s="229"/>
      <c r="G4698" s="229"/>
      <c r="H4698" s="229"/>
      <c r="I4698" s="231"/>
      <c r="J4698" s="229"/>
      <c r="K4698" s="232"/>
      <c r="L4698" s="229"/>
      <c r="M4698" s="229"/>
      <c r="N4698" s="229"/>
      <c r="O4698" s="229"/>
      <c r="P4698" s="229"/>
      <c r="Q4698" s="232"/>
      <c r="R4698" s="232"/>
      <c r="S4698" s="229"/>
      <c r="T4698" s="229"/>
      <c r="U4698" s="229"/>
      <c r="V4698" s="229"/>
      <c r="W4698" s="229"/>
      <c r="X4698" s="229"/>
      <c r="Y4698" s="229"/>
      <c r="Z4698" s="229"/>
      <c r="AA4698" s="229"/>
      <c r="AB4698" s="229"/>
      <c r="AC4698" s="229"/>
      <c r="AD4698" s="229"/>
      <c r="AE4698" s="229"/>
      <c r="AF4698" s="229"/>
      <c r="AG4698" s="229"/>
      <c r="AH4698" s="229"/>
      <c r="AI4698" s="229"/>
      <c r="AJ4698" s="229"/>
      <c r="AK4698" s="229"/>
      <c r="AL4698" s="229"/>
      <c r="AM4698" s="229"/>
      <c r="AN4698" s="229"/>
      <c r="AO4698" s="229"/>
      <c r="AP4698" s="229"/>
      <c r="AQ4698" s="229"/>
      <c r="AR4698" s="229"/>
      <c r="AS4698" s="229"/>
      <c r="AT4698" s="229"/>
      <c r="AU4698" s="229"/>
      <c r="AV4698" s="229"/>
      <c r="AW4698" s="229"/>
      <c r="AX4698" s="229"/>
      <c r="AY4698" s="229"/>
      <c r="AZ4698" s="229"/>
      <c r="BA4698" s="229"/>
      <c r="BB4698" s="229"/>
      <c r="BC4698" s="229"/>
      <c r="BD4698" s="229"/>
      <c r="BE4698" s="229"/>
      <c r="BF4698" s="229"/>
      <c r="BG4698" s="229"/>
      <c r="BH4698" s="229"/>
      <c r="BI4698" s="229"/>
    </row>
    <row r="4699" spans="3:61">
      <c r="C4699" s="229"/>
      <c r="D4699" s="230"/>
      <c r="E4699" s="229"/>
      <c r="F4699" s="229"/>
      <c r="G4699" s="229"/>
      <c r="H4699" s="229"/>
      <c r="I4699" s="231"/>
      <c r="J4699" s="229"/>
      <c r="K4699" s="232"/>
      <c r="L4699" s="229"/>
      <c r="M4699" s="229"/>
      <c r="N4699" s="229"/>
      <c r="O4699" s="229"/>
      <c r="P4699" s="229"/>
      <c r="Q4699" s="232"/>
      <c r="R4699" s="232"/>
      <c r="S4699" s="229"/>
      <c r="T4699" s="229"/>
      <c r="U4699" s="229"/>
      <c r="V4699" s="229"/>
      <c r="W4699" s="229"/>
      <c r="X4699" s="229"/>
      <c r="Y4699" s="229"/>
      <c r="Z4699" s="229"/>
      <c r="AA4699" s="229"/>
      <c r="AB4699" s="229"/>
      <c r="AC4699" s="229"/>
      <c r="AD4699" s="229"/>
      <c r="AE4699" s="229"/>
      <c r="AF4699" s="229"/>
      <c r="AG4699" s="229"/>
      <c r="AH4699" s="229"/>
      <c r="AI4699" s="229"/>
      <c r="AJ4699" s="229"/>
      <c r="AK4699" s="229"/>
      <c r="AL4699" s="229"/>
      <c r="AM4699" s="229"/>
      <c r="AN4699" s="229"/>
      <c r="AO4699" s="229"/>
      <c r="AP4699" s="229"/>
      <c r="AQ4699" s="229"/>
      <c r="AR4699" s="229"/>
      <c r="AS4699" s="229"/>
      <c r="AT4699" s="229"/>
      <c r="AU4699" s="229"/>
      <c r="AV4699" s="229"/>
      <c r="AW4699" s="229"/>
      <c r="AX4699" s="229"/>
      <c r="AY4699" s="229"/>
      <c r="AZ4699" s="229"/>
      <c r="BA4699" s="229"/>
      <c r="BB4699" s="229"/>
      <c r="BC4699" s="229"/>
      <c r="BD4699" s="229"/>
      <c r="BE4699" s="229"/>
      <c r="BF4699" s="229"/>
      <c r="BG4699" s="229"/>
      <c r="BH4699" s="229"/>
      <c r="BI4699" s="229"/>
    </row>
    <row r="4700" spans="3:61">
      <c r="C4700" s="229"/>
      <c r="D4700" s="230"/>
      <c r="E4700" s="229"/>
      <c r="F4700" s="229"/>
      <c r="G4700" s="229"/>
      <c r="H4700" s="229"/>
      <c r="I4700" s="231"/>
      <c r="J4700" s="229"/>
      <c r="K4700" s="232"/>
      <c r="L4700" s="229"/>
      <c r="M4700" s="229"/>
      <c r="N4700" s="229"/>
      <c r="O4700" s="229"/>
      <c r="P4700" s="229"/>
      <c r="Q4700" s="232"/>
      <c r="R4700" s="232"/>
      <c r="S4700" s="229"/>
      <c r="T4700" s="229"/>
      <c r="U4700" s="229"/>
      <c r="V4700" s="229"/>
      <c r="W4700" s="229"/>
      <c r="X4700" s="229"/>
      <c r="Y4700" s="229"/>
      <c r="Z4700" s="229"/>
      <c r="AA4700" s="229"/>
      <c r="AB4700" s="229"/>
      <c r="AC4700" s="229"/>
      <c r="AD4700" s="229"/>
      <c r="AE4700" s="229"/>
      <c r="AF4700" s="229"/>
      <c r="AG4700" s="229"/>
      <c r="AH4700" s="229"/>
      <c r="AI4700" s="229"/>
      <c r="AJ4700" s="229"/>
      <c r="AK4700" s="229"/>
      <c r="AL4700" s="229"/>
      <c r="AM4700" s="229"/>
      <c r="AN4700" s="229"/>
      <c r="AO4700" s="229"/>
      <c r="AP4700" s="229"/>
      <c r="AQ4700" s="229"/>
      <c r="AR4700" s="229"/>
      <c r="AS4700" s="229"/>
      <c r="AT4700" s="229"/>
      <c r="AU4700" s="229"/>
      <c r="AV4700" s="229"/>
      <c r="AW4700" s="229"/>
      <c r="AX4700" s="229"/>
      <c r="AY4700" s="229"/>
      <c r="AZ4700" s="229"/>
      <c r="BA4700" s="229"/>
      <c r="BB4700" s="229"/>
      <c r="BC4700" s="229"/>
      <c r="BD4700" s="229"/>
      <c r="BE4700" s="229"/>
      <c r="BF4700" s="229"/>
      <c r="BG4700" s="229"/>
      <c r="BH4700" s="229"/>
      <c r="BI4700" s="229"/>
    </row>
    <row r="4701" spans="3:61">
      <c r="C4701" s="229"/>
      <c r="D4701" s="230"/>
      <c r="E4701" s="229"/>
      <c r="F4701" s="229"/>
      <c r="G4701" s="229"/>
      <c r="H4701" s="229"/>
      <c r="I4701" s="231"/>
      <c r="J4701" s="229"/>
      <c r="K4701" s="232"/>
      <c r="L4701" s="229"/>
      <c r="M4701" s="229"/>
      <c r="N4701" s="229"/>
      <c r="O4701" s="229"/>
      <c r="P4701" s="229"/>
      <c r="Q4701" s="232"/>
      <c r="R4701" s="232"/>
      <c r="S4701" s="229"/>
      <c r="T4701" s="229"/>
      <c r="U4701" s="229"/>
      <c r="V4701" s="229"/>
      <c r="W4701" s="229"/>
      <c r="X4701" s="229"/>
      <c r="Y4701" s="229"/>
      <c r="Z4701" s="229"/>
      <c r="AA4701" s="229"/>
      <c r="AB4701" s="229"/>
      <c r="AC4701" s="229"/>
      <c r="AD4701" s="229"/>
      <c r="AE4701" s="229"/>
      <c r="AF4701" s="229"/>
      <c r="AG4701" s="229"/>
      <c r="AH4701" s="229"/>
      <c r="AI4701" s="229"/>
      <c r="AJ4701" s="229"/>
      <c r="AK4701" s="229"/>
      <c r="AL4701" s="229"/>
      <c r="AM4701" s="229"/>
      <c r="AN4701" s="229"/>
      <c r="AO4701" s="229"/>
      <c r="AP4701" s="229"/>
      <c r="AQ4701" s="229"/>
      <c r="AR4701" s="229"/>
      <c r="AS4701" s="229"/>
      <c r="AT4701" s="229"/>
      <c r="AU4701" s="229"/>
      <c r="AV4701" s="229"/>
      <c r="AW4701" s="229"/>
      <c r="AX4701" s="229"/>
      <c r="AY4701" s="229"/>
      <c r="AZ4701" s="229"/>
      <c r="BA4701" s="229"/>
      <c r="BB4701" s="229"/>
      <c r="BC4701" s="229"/>
      <c r="BD4701" s="229"/>
      <c r="BE4701" s="229"/>
      <c r="BF4701" s="229"/>
      <c r="BG4701" s="229"/>
      <c r="BH4701" s="229"/>
      <c r="BI4701" s="229"/>
    </row>
    <row r="4702" spans="3:61">
      <c r="C4702" s="229"/>
      <c r="D4702" s="230"/>
      <c r="E4702" s="229"/>
      <c r="F4702" s="229"/>
      <c r="G4702" s="229"/>
      <c r="H4702" s="229"/>
      <c r="I4702" s="231"/>
      <c r="J4702" s="229"/>
      <c r="K4702" s="232"/>
      <c r="L4702" s="229"/>
      <c r="M4702" s="229"/>
      <c r="N4702" s="229"/>
      <c r="O4702" s="229"/>
      <c r="P4702" s="229"/>
      <c r="Q4702" s="232"/>
      <c r="R4702" s="232"/>
      <c r="S4702" s="229"/>
      <c r="T4702" s="229"/>
      <c r="U4702" s="229"/>
      <c r="V4702" s="229"/>
      <c r="W4702" s="229"/>
      <c r="X4702" s="229"/>
      <c r="Y4702" s="229"/>
      <c r="Z4702" s="229"/>
      <c r="AA4702" s="229"/>
      <c r="AB4702" s="229"/>
      <c r="AC4702" s="229"/>
      <c r="AD4702" s="229"/>
      <c r="AE4702" s="229"/>
      <c r="AF4702" s="229"/>
      <c r="AG4702" s="229"/>
      <c r="AH4702" s="229"/>
      <c r="AI4702" s="229"/>
      <c r="AJ4702" s="229"/>
      <c r="AK4702" s="229"/>
      <c r="AL4702" s="229"/>
      <c r="AM4702" s="229"/>
      <c r="AN4702" s="229"/>
      <c r="AO4702" s="229"/>
      <c r="AP4702" s="229"/>
      <c r="AQ4702" s="229"/>
      <c r="AR4702" s="229"/>
      <c r="AS4702" s="229"/>
      <c r="AT4702" s="229"/>
      <c r="AU4702" s="229"/>
      <c r="AV4702" s="229"/>
      <c r="AW4702" s="229"/>
      <c r="AX4702" s="229"/>
      <c r="AY4702" s="229"/>
      <c r="AZ4702" s="229"/>
      <c r="BA4702" s="229"/>
      <c r="BB4702" s="229"/>
      <c r="BC4702" s="229"/>
      <c r="BD4702" s="229"/>
      <c r="BE4702" s="229"/>
      <c r="BF4702" s="229"/>
      <c r="BG4702" s="229"/>
      <c r="BH4702" s="229"/>
      <c r="BI4702" s="229"/>
    </row>
    <row r="4703" spans="3:61">
      <c r="C4703" s="229"/>
      <c r="D4703" s="230"/>
      <c r="E4703" s="229"/>
      <c r="F4703" s="229"/>
      <c r="G4703" s="229"/>
      <c r="H4703" s="229"/>
      <c r="I4703" s="231"/>
      <c r="J4703" s="229"/>
      <c r="K4703" s="232"/>
      <c r="L4703" s="229"/>
      <c r="M4703" s="229"/>
      <c r="N4703" s="229"/>
      <c r="O4703" s="229"/>
      <c r="P4703" s="229"/>
      <c r="Q4703" s="232"/>
      <c r="R4703" s="232"/>
      <c r="S4703" s="229"/>
      <c r="T4703" s="229"/>
      <c r="U4703" s="229"/>
      <c r="V4703" s="229"/>
      <c r="W4703" s="229"/>
      <c r="X4703" s="229"/>
      <c r="Y4703" s="229"/>
      <c r="Z4703" s="229"/>
      <c r="AA4703" s="229"/>
      <c r="AB4703" s="229"/>
      <c r="AC4703" s="229"/>
      <c r="AD4703" s="229"/>
      <c r="AE4703" s="229"/>
      <c r="AF4703" s="229"/>
      <c r="AG4703" s="229"/>
      <c r="AH4703" s="229"/>
      <c r="AI4703" s="229"/>
      <c r="AJ4703" s="229"/>
      <c r="AK4703" s="229"/>
      <c r="AL4703" s="229"/>
      <c r="AM4703" s="229"/>
      <c r="AN4703" s="229"/>
      <c r="AO4703" s="229"/>
      <c r="AP4703" s="229"/>
      <c r="AQ4703" s="229"/>
      <c r="AR4703" s="229"/>
      <c r="AS4703" s="229"/>
      <c r="AT4703" s="229"/>
      <c r="AU4703" s="229"/>
      <c r="AV4703" s="229"/>
      <c r="AW4703" s="229"/>
      <c r="AX4703" s="229"/>
      <c r="AY4703" s="229"/>
      <c r="AZ4703" s="229"/>
      <c r="BA4703" s="229"/>
      <c r="BB4703" s="229"/>
      <c r="BC4703" s="229"/>
      <c r="BD4703" s="229"/>
      <c r="BE4703" s="229"/>
      <c r="BF4703" s="229"/>
      <c r="BG4703" s="229"/>
      <c r="BH4703" s="229"/>
      <c r="BI4703" s="229"/>
    </row>
    <row r="4704" spans="3:61">
      <c r="C4704" s="229"/>
      <c r="D4704" s="230"/>
      <c r="E4704" s="229"/>
      <c r="F4704" s="229"/>
      <c r="G4704" s="229"/>
      <c r="H4704" s="229"/>
      <c r="I4704" s="231"/>
      <c r="J4704" s="229"/>
      <c r="K4704" s="232"/>
      <c r="L4704" s="229"/>
      <c r="M4704" s="229"/>
      <c r="N4704" s="229"/>
      <c r="O4704" s="229"/>
      <c r="P4704" s="229"/>
      <c r="Q4704" s="232"/>
      <c r="R4704" s="232"/>
      <c r="S4704" s="229"/>
      <c r="T4704" s="229"/>
      <c r="U4704" s="229"/>
      <c r="V4704" s="229"/>
      <c r="W4704" s="229"/>
      <c r="X4704" s="229"/>
      <c r="Y4704" s="229"/>
      <c r="Z4704" s="229"/>
      <c r="AA4704" s="229"/>
      <c r="AB4704" s="229"/>
      <c r="AC4704" s="229"/>
      <c r="AD4704" s="229"/>
      <c r="AE4704" s="229"/>
      <c r="AF4704" s="229"/>
      <c r="AG4704" s="229"/>
      <c r="AH4704" s="229"/>
      <c r="AI4704" s="229"/>
      <c r="AJ4704" s="229"/>
      <c r="AK4704" s="229"/>
      <c r="AL4704" s="229"/>
      <c r="AM4704" s="229"/>
      <c r="AN4704" s="229"/>
      <c r="AO4704" s="229"/>
      <c r="AP4704" s="229"/>
      <c r="AQ4704" s="229"/>
      <c r="AR4704" s="229"/>
      <c r="AS4704" s="229"/>
      <c r="AT4704" s="229"/>
      <c r="AU4704" s="229"/>
      <c r="AV4704" s="229"/>
      <c r="AW4704" s="229"/>
      <c r="AX4704" s="229"/>
      <c r="AY4704" s="229"/>
      <c r="AZ4704" s="229"/>
      <c r="BA4704" s="229"/>
      <c r="BB4704" s="229"/>
      <c r="BC4704" s="229"/>
      <c r="BD4704" s="229"/>
      <c r="BE4704" s="229"/>
      <c r="BF4704" s="229"/>
      <c r="BG4704" s="229"/>
      <c r="BH4704" s="229"/>
      <c r="BI4704" s="229"/>
    </row>
    <row r="4705" spans="3:61">
      <c r="C4705" s="229"/>
      <c r="D4705" s="230"/>
      <c r="E4705" s="229"/>
      <c r="F4705" s="229"/>
      <c r="G4705" s="229"/>
      <c r="H4705" s="229"/>
      <c r="I4705" s="231"/>
      <c r="J4705" s="229"/>
      <c r="K4705" s="232"/>
      <c r="L4705" s="229"/>
      <c r="M4705" s="229"/>
      <c r="N4705" s="229"/>
      <c r="O4705" s="229"/>
      <c r="P4705" s="229"/>
      <c r="Q4705" s="232"/>
      <c r="R4705" s="232"/>
      <c r="S4705" s="229"/>
      <c r="T4705" s="229"/>
      <c r="U4705" s="229"/>
      <c r="V4705" s="229"/>
      <c r="W4705" s="229"/>
      <c r="X4705" s="229"/>
      <c r="Y4705" s="229"/>
      <c r="Z4705" s="229"/>
      <c r="AA4705" s="229"/>
      <c r="AB4705" s="229"/>
      <c r="AC4705" s="229"/>
      <c r="AD4705" s="229"/>
      <c r="AE4705" s="229"/>
      <c r="AF4705" s="229"/>
      <c r="AG4705" s="229"/>
      <c r="AH4705" s="229"/>
      <c r="AI4705" s="229"/>
      <c r="AJ4705" s="229"/>
      <c r="AK4705" s="229"/>
      <c r="AL4705" s="229"/>
      <c r="AM4705" s="229"/>
      <c r="AN4705" s="229"/>
      <c r="AO4705" s="229"/>
      <c r="AP4705" s="229"/>
      <c r="AQ4705" s="229"/>
      <c r="AR4705" s="229"/>
      <c r="AS4705" s="229"/>
      <c r="AT4705" s="229"/>
      <c r="AU4705" s="229"/>
      <c r="AV4705" s="229"/>
      <c r="AW4705" s="229"/>
      <c r="AX4705" s="229"/>
      <c r="AY4705" s="229"/>
      <c r="AZ4705" s="229"/>
      <c r="BA4705" s="229"/>
      <c r="BB4705" s="229"/>
      <c r="BC4705" s="229"/>
      <c r="BD4705" s="229"/>
      <c r="BE4705" s="229"/>
      <c r="BF4705" s="229"/>
      <c r="BG4705" s="229"/>
      <c r="BH4705" s="229"/>
      <c r="BI4705" s="229"/>
    </row>
    <row r="4706" spans="3:61">
      <c r="C4706" s="229"/>
      <c r="D4706" s="230"/>
      <c r="E4706" s="229"/>
      <c r="F4706" s="229"/>
      <c r="G4706" s="229"/>
      <c r="H4706" s="229"/>
      <c r="I4706" s="231"/>
      <c r="J4706" s="229"/>
      <c r="K4706" s="232"/>
      <c r="L4706" s="229"/>
      <c r="M4706" s="229"/>
      <c r="N4706" s="229"/>
      <c r="O4706" s="229"/>
      <c r="P4706" s="229"/>
      <c r="Q4706" s="232"/>
      <c r="R4706" s="232"/>
      <c r="S4706" s="229"/>
      <c r="T4706" s="229"/>
      <c r="U4706" s="229"/>
      <c r="V4706" s="229"/>
      <c r="W4706" s="229"/>
      <c r="X4706" s="229"/>
      <c r="Y4706" s="229"/>
      <c r="Z4706" s="229"/>
      <c r="AA4706" s="229"/>
      <c r="AB4706" s="229"/>
      <c r="AC4706" s="229"/>
      <c r="AD4706" s="229"/>
      <c r="AE4706" s="229"/>
      <c r="AF4706" s="229"/>
      <c r="AG4706" s="229"/>
      <c r="AH4706" s="229"/>
      <c r="AI4706" s="229"/>
      <c r="AJ4706" s="229"/>
      <c r="AK4706" s="229"/>
      <c r="AL4706" s="229"/>
      <c r="AM4706" s="229"/>
      <c r="AN4706" s="229"/>
      <c r="AO4706" s="229"/>
      <c r="AP4706" s="229"/>
      <c r="AQ4706" s="229"/>
      <c r="AR4706" s="229"/>
      <c r="AS4706" s="229"/>
      <c r="AT4706" s="229"/>
      <c r="AU4706" s="229"/>
      <c r="AV4706" s="229"/>
      <c r="AW4706" s="229"/>
      <c r="AX4706" s="229"/>
      <c r="AY4706" s="229"/>
      <c r="AZ4706" s="229"/>
      <c r="BA4706" s="229"/>
      <c r="BB4706" s="229"/>
      <c r="BC4706" s="229"/>
      <c r="BD4706" s="229"/>
      <c r="BE4706" s="229"/>
      <c r="BF4706" s="229"/>
      <c r="BG4706" s="229"/>
      <c r="BH4706" s="229"/>
      <c r="BI4706" s="229"/>
    </row>
    <row r="4707" spans="3:61">
      <c r="C4707" s="229"/>
      <c r="D4707" s="230"/>
      <c r="E4707" s="229"/>
      <c r="F4707" s="229"/>
      <c r="G4707" s="229"/>
      <c r="H4707" s="229"/>
      <c r="I4707" s="231"/>
      <c r="J4707" s="229"/>
      <c r="K4707" s="232"/>
      <c r="L4707" s="229"/>
      <c r="M4707" s="229"/>
      <c r="N4707" s="229"/>
      <c r="O4707" s="229"/>
      <c r="P4707" s="229"/>
      <c r="Q4707" s="232"/>
      <c r="R4707" s="232"/>
      <c r="S4707" s="229"/>
      <c r="T4707" s="229"/>
      <c r="U4707" s="229"/>
      <c r="V4707" s="229"/>
      <c r="W4707" s="229"/>
      <c r="X4707" s="229"/>
      <c r="Y4707" s="229"/>
      <c r="Z4707" s="229"/>
      <c r="AA4707" s="229"/>
      <c r="AB4707" s="229"/>
      <c r="AC4707" s="229"/>
      <c r="AD4707" s="229"/>
      <c r="AE4707" s="229"/>
      <c r="AF4707" s="229"/>
      <c r="AG4707" s="229"/>
      <c r="AH4707" s="229"/>
      <c r="AI4707" s="229"/>
      <c r="AJ4707" s="229"/>
      <c r="AK4707" s="229"/>
      <c r="AL4707" s="229"/>
      <c r="AM4707" s="229"/>
      <c r="AN4707" s="229"/>
      <c r="AO4707" s="229"/>
      <c r="AP4707" s="229"/>
      <c r="AQ4707" s="229"/>
      <c r="AR4707" s="229"/>
      <c r="AS4707" s="229"/>
      <c r="AT4707" s="229"/>
      <c r="AU4707" s="229"/>
      <c r="AV4707" s="229"/>
      <c r="AW4707" s="229"/>
      <c r="AX4707" s="229"/>
      <c r="AY4707" s="229"/>
      <c r="AZ4707" s="229"/>
      <c r="BA4707" s="229"/>
      <c r="BB4707" s="229"/>
      <c r="BC4707" s="229"/>
      <c r="BD4707" s="229"/>
      <c r="BE4707" s="229"/>
      <c r="BF4707" s="229"/>
      <c r="BG4707" s="229"/>
      <c r="BH4707" s="229"/>
      <c r="BI4707" s="229"/>
    </row>
    <row r="4708" spans="3:61">
      <c r="C4708" s="229"/>
      <c r="D4708" s="230"/>
      <c r="E4708" s="229"/>
      <c r="F4708" s="229"/>
      <c r="G4708" s="229"/>
      <c r="H4708" s="229"/>
      <c r="I4708" s="231"/>
      <c r="J4708" s="229"/>
      <c r="K4708" s="232"/>
      <c r="L4708" s="229"/>
      <c r="M4708" s="229"/>
      <c r="N4708" s="229"/>
      <c r="O4708" s="229"/>
      <c r="P4708" s="229"/>
      <c r="Q4708" s="232"/>
      <c r="R4708" s="232"/>
      <c r="S4708" s="229"/>
      <c r="T4708" s="229"/>
      <c r="U4708" s="229"/>
      <c r="V4708" s="229"/>
      <c r="W4708" s="229"/>
      <c r="X4708" s="229"/>
      <c r="Y4708" s="229"/>
      <c r="Z4708" s="229"/>
      <c r="AA4708" s="229"/>
      <c r="AB4708" s="229"/>
      <c r="AC4708" s="229"/>
      <c r="AD4708" s="229"/>
      <c r="AE4708" s="229"/>
      <c r="AF4708" s="229"/>
      <c r="AG4708" s="229"/>
      <c r="AH4708" s="229"/>
      <c r="AI4708" s="229"/>
      <c r="AJ4708" s="229"/>
      <c r="AK4708" s="229"/>
      <c r="AL4708" s="229"/>
      <c r="AM4708" s="229"/>
      <c r="AN4708" s="229"/>
      <c r="AO4708" s="229"/>
      <c r="AP4708" s="229"/>
      <c r="AQ4708" s="229"/>
      <c r="AR4708" s="229"/>
      <c r="AS4708" s="229"/>
      <c r="AT4708" s="229"/>
      <c r="AU4708" s="229"/>
      <c r="AV4708" s="229"/>
      <c r="AW4708" s="229"/>
      <c r="AX4708" s="229"/>
      <c r="AY4708" s="229"/>
      <c r="AZ4708" s="229"/>
      <c r="BA4708" s="229"/>
      <c r="BB4708" s="229"/>
      <c r="BC4708" s="229"/>
      <c r="BD4708" s="229"/>
      <c r="BE4708" s="229"/>
      <c r="BF4708" s="229"/>
      <c r="BG4708" s="229"/>
      <c r="BH4708" s="229"/>
      <c r="BI4708" s="229"/>
    </row>
    <row r="4709" spans="3:61">
      <c r="C4709" s="229"/>
      <c r="D4709" s="230"/>
      <c r="E4709" s="229"/>
      <c r="F4709" s="229"/>
      <c r="G4709" s="229"/>
      <c r="H4709" s="229"/>
      <c r="I4709" s="231"/>
      <c r="J4709" s="229"/>
      <c r="K4709" s="232"/>
      <c r="L4709" s="229"/>
      <c r="M4709" s="229"/>
      <c r="N4709" s="229"/>
      <c r="O4709" s="229"/>
      <c r="P4709" s="229"/>
      <c r="Q4709" s="232"/>
      <c r="R4709" s="232"/>
      <c r="S4709" s="229"/>
      <c r="T4709" s="229"/>
      <c r="U4709" s="229"/>
      <c r="V4709" s="229"/>
      <c r="W4709" s="229"/>
      <c r="X4709" s="229"/>
      <c r="Y4709" s="229"/>
      <c r="Z4709" s="229"/>
      <c r="AA4709" s="229"/>
      <c r="AB4709" s="229"/>
      <c r="AC4709" s="229"/>
      <c r="AD4709" s="229"/>
      <c r="AE4709" s="229"/>
      <c r="AF4709" s="229"/>
      <c r="AG4709" s="229"/>
      <c r="AH4709" s="229"/>
      <c r="AI4709" s="229"/>
      <c r="AJ4709" s="229"/>
      <c r="AK4709" s="229"/>
      <c r="AL4709" s="229"/>
      <c r="AM4709" s="229"/>
      <c r="AN4709" s="229"/>
      <c r="AO4709" s="229"/>
      <c r="AP4709" s="229"/>
      <c r="AQ4709" s="229"/>
      <c r="AR4709" s="229"/>
      <c r="AS4709" s="229"/>
      <c r="AT4709" s="229"/>
      <c r="AU4709" s="229"/>
      <c r="AV4709" s="229"/>
      <c r="AW4709" s="229"/>
      <c r="AX4709" s="229"/>
      <c r="AY4709" s="229"/>
      <c r="AZ4709" s="229"/>
      <c r="BA4709" s="229"/>
      <c r="BB4709" s="229"/>
      <c r="BC4709" s="229"/>
      <c r="BD4709" s="229"/>
      <c r="BE4709" s="229"/>
      <c r="BF4709" s="229"/>
      <c r="BG4709" s="229"/>
      <c r="BH4709" s="229"/>
      <c r="BI4709" s="229"/>
    </row>
    <row r="4710" spans="3:61">
      <c r="C4710" s="229"/>
      <c r="D4710" s="230"/>
      <c r="E4710" s="229"/>
      <c r="F4710" s="229"/>
      <c r="G4710" s="229"/>
      <c r="H4710" s="229"/>
      <c r="I4710" s="231"/>
      <c r="J4710" s="229"/>
      <c r="K4710" s="232"/>
      <c r="L4710" s="229"/>
      <c r="M4710" s="229"/>
      <c r="N4710" s="229"/>
      <c r="O4710" s="229"/>
      <c r="P4710" s="229"/>
      <c r="Q4710" s="232"/>
      <c r="R4710" s="232"/>
      <c r="S4710" s="229"/>
      <c r="T4710" s="229"/>
      <c r="U4710" s="229"/>
      <c r="V4710" s="229"/>
      <c r="W4710" s="229"/>
      <c r="X4710" s="229"/>
      <c r="Y4710" s="229"/>
      <c r="Z4710" s="229"/>
      <c r="AA4710" s="229"/>
      <c r="AB4710" s="229"/>
      <c r="AC4710" s="229"/>
      <c r="AD4710" s="229"/>
      <c r="AE4710" s="229"/>
      <c r="AF4710" s="229"/>
      <c r="AG4710" s="229"/>
      <c r="AH4710" s="229"/>
      <c r="AI4710" s="229"/>
      <c r="AJ4710" s="229"/>
      <c r="AK4710" s="229"/>
      <c r="AL4710" s="229"/>
      <c r="AM4710" s="229"/>
      <c r="AN4710" s="229"/>
      <c r="AO4710" s="229"/>
      <c r="AP4710" s="229"/>
      <c r="AQ4710" s="229"/>
      <c r="AR4710" s="229"/>
      <c r="AS4710" s="229"/>
      <c r="AT4710" s="229"/>
      <c r="AU4710" s="229"/>
      <c r="AV4710" s="229"/>
      <c r="AW4710" s="229"/>
      <c r="AX4710" s="229"/>
      <c r="AY4710" s="229"/>
      <c r="AZ4710" s="229"/>
      <c r="BA4710" s="229"/>
      <c r="BB4710" s="229"/>
      <c r="BC4710" s="229"/>
      <c r="BD4710" s="229"/>
      <c r="BE4710" s="229"/>
      <c r="BF4710" s="229"/>
      <c r="BG4710" s="229"/>
      <c r="BH4710" s="229"/>
      <c r="BI4710" s="229"/>
    </row>
    <row r="4711" spans="3:61">
      <c r="C4711" s="229"/>
      <c r="D4711" s="230"/>
      <c r="E4711" s="229"/>
      <c r="F4711" s="229"/>
      <c r="G4711" s="229"/>
      <c r="H4711" s="229"/>
      <c r="I4711" s="231"/>
      <c r="J4711" s="229"/>
      <c r="K4711" s="232"/>
      <c r="L4711" s="229"/>
      <c r="M4711" s="229"/>
      <c r="N4711" s="229"/>
      <c r="O4711" s="229"/>
      <c r="P4711" s="229"/>
      <c r="Q4711" s="232"/>
      <c r="R4711" s="232"/>
      <c r="S4711" s="229"/>
      <c r="T4711" s="229"/>
      <c r="U4711" s="229"/>
      <c r="V4711" s="229"/>
      <c r="W4711" s="229"/>
      <c r="X4711" s="229"/>
      <c r="Y4711" s="229"/>
      <c r="Z4711" s="229"/>
      <c r="AA4711" s="229"/>
      <c r="AB4711" s="229"/>
      <c r="AC4711" s="229"/>
      <c r="AD4711" s="229"/>
      <c r="AE4711" s="229"/>
      <c r="AF4711" s="229"/>
      <c r="AG4711" s="229"/>
      <c r="AH4711" s="229"/>
      <c r="AI4711" s="229"/>
      <c r="AJ4711" s="229"/>
      <c r="AK4711" s="229"/>
      <c r="AL4711" s="229"/>
      <c r="AM4711" s="229"/>
      <c r="AN4711" s="229"/>
      <c r="AO4711" s="229"/>
      <c r="AP4711" s="229"/>
      <c r="AQ4711" s="229"/>
      <c r="AR4711" s="229"/>
      <c r="AS4711" s="229"/>
      <c r="AT4711" s="229"/>
      <c r="AU4711" s="229"/>
      <c r="AV4711" s="229"/>
      <c r="AW4711" s="229"/>
      <c r="AX4711" s="229"/>
      <c r="AY4711" s="229"/>
      <c r="AZ4711" s="229"/>
      <c r="BA4711" s="229"/>
      <c r="BB4711" s="229"/>
      <c r="BC4711" s="229"/>
      <c r="BD4711" s="229"/>
      <c r="BE4711" s="229"/>
      <c r="BF4711" s="229"/>
      <c r="BG4711" s="229"/>
      <c r="BH4711" s="229"/>
      <c r="BI4711" s="229"/>
    </row>
    <row r="4712" spans="3:61">
      <c r="C4712" s="229"/>
      <c r="D4712" s="230"/>
      <c r="E4712" s="229"/>
      <c r="F4712" s="229"/>
      <c r="G4712" s="229"/>
      <c r="H4712" s="229"/>
      <c r="I4712" s="231"/>
      <c r="J4712" s="229"/>
      <c r="K4712" s="232"/>
      <c r="L4712" s="229"/>
      <c r="M4712" s="229"/>
      <c r="N4712" s="229"/>
      <c r="O4712" s="229"/>
      <c r="P4712" s="229"/>
      <c r="Q4712" s="232"/>
      <c r="R4712" s="232"/>
      <c r="S4712" s="229"/>
      <c r="T4712" s="229"/>
      <c r="U4712" s="229"/>
      <c r="V4712" s="229"/>
      <c r="W4712" s="229"/>
      <c r="X4712" s="229"/>
      <c r="Y4712" s="229"/>
      <c r="Z4712" s="229"/>
      <c r="AA4712" s="229"/>
      <c r="AB4712" s="229"/>
      <c r="AC4712" s="229"/>
      <c r="AD4712" s="229"/>
      <c r="AE4712" s="229"/>
      <c r="AF4712" s="229"/>
      <c r="AG4712" s="229"/>
      <c r="AH4712" s="229"/>
      <c r="AI4712" s="229"/>
      <c r="AJ4712" s="229"/>
      <c r="AK4712" s="229"/>
      <c r="AL4712" s="229"/>
      <c r="AM4712" s="229"/>
      <c r="AN4712" s="229"/>
      <c r="AO4712" s="229"/>
      <c r="AP4712" s="229"/>
      <c r="AQ4712" s="229"/>
      <c r="AR4712" s="229"/>
      <c r="AS4712" s="229"/>
      <c r="AT4712" s="229"/>
      <c r="AU4712" s="229"/>
      <c r="AV4712" s="229"/>
      <c r="AW4712" s="229"/>
      <c r="AX4712" s="229"/>
      <c r="AY4712" s="229"/>
      <c r="AZ4712" s="229"/>
      <c r="BA4712" s="229"/>
      <c r="BB4712" s="229"/>
      <c r="BC4712" s="229"/>
      <c r="BD4712" s="229"/>
      <c r="BE4712" s="229"/>
      <c r="BF4712" s="229"/>
      <c r="BG4712" s="229"/>
      <c r="BH4712" s="229"/>
      <c r="BI4712" s="229"/>
    </row>
    <row r="4713" spans="3:61">
      <c r="C4713" s="229"/>
      <c r="D4713" s="230"/>
      <c r="E4713" s="229"/>
      <c r="F4713" s="229"/>
      <c r="G4713" s="229"/>
      <c r="H4713" s="229"/>
      <c r="I4713" s="231"/>
      <c r="J4713" s="229"/>
      <c r="K4713" s="232"/>
      <c r="L4713" s="229"/>
      <c r="M4713" s="229"/>
      <c r="N4713" s="229"/>
      <c r="O4713" s="229"/>
      <c r="P4713" s="229"/>
      <c r="Q4713" s="232"/>
      <c r="R4713" s="232"/>
      <c r="S4713" s="229"/>
      <c r="T4713" s="229"/>
      <c r="U4713" s="229"/>
      <c r="V4713" s="229"/>
      <c r="W4713" s="229"/>
      <c r="X4713" s="229"/>
      <c r="Y4713" s="229"/>
      <c r="Z4713" s="229"/>
      <c r="AA4713" s="229"/>
      <c r="AB4713" s="229"/>
      <c r="AC4713" s="229"/>
      <c r="AD4713" s="229"/>
      <c r="AE4713" s="229"/>
      <c r="AF4713" s="229"/>
      <c r="AG4713" s="229"/>
      <c r="AH4713" s="229"/>
      <c r="AI4713" s="229"/>
      <c r="AJ4713" s="229"/>
      <c r="AK4713" s="229"/>
      <c r="AL4713" s="229"/>
      <c r="AM4713" s="229"/>
      <c r="AN4713" s="229"/>
      <c r="AO4713" s="229"/>
      <c r="AP4713" s="229"/>
      <c r="AQ4713" s="229"/>
      <c r="AR4713" s="229"/>
      <c r="AS4713" s="229"/>
      <c r="AT4713" s="229"/>
      <c r="AU4713" s="229"/>
      <c r="AV4713" s="229"/>
      <c r="AW4713" s="229"/>
      <c r="AX4713" s="229"/>
      <c r="AY4713" s="229"/>
      <c r="AZ4713" s="229"/>
      <c r="BA4713" s="229"/>
      <c r="BB4713" s="229"/>
      <c r="BC4713" s="229"/>
      <c r="BD4713" s="229"/>
      <c r="BE4713" s="229"/>
      <c r="BF4713" s="229"/>
      <c r="BG4713" s="229"/>
      <c r="BH4713" s="229"/>
      <c r="BI4713" s="229"/>
    </row>
    <row r="4714" spans="3:61">
      <c r="C4714" s="229"/>
      <c r="D4714" s="230"/>
      <c r="E4714" s="229"/>
      <c r="F4714" s="229"/>
      <c r="G4714" s="229"/>
      <c r="H4714" s="229"/>
      <c r="I4714" s="231"/>
      <c r="J4714" s="229"/>
      <c r="K4714" s="232"/>
      <c r="L4714" s="229"/>
      <c r="M4714" s="229"/>
      <c r="N4714" s="229"/>
      <c r="O4714" s="229"/>
      <c r="P4714" s="229"/>
      <c r="Q4714" s="232"/>
      <c r="R4714" s="232"/>
      <c r="S4714" s="229"/>
      <c r="T4714" s="229"/>
      <c r="U4714" s="229"/>
      <c r="V4714" s="229"/>
      <c r="W4714" s="229"/>
      <c r="X4714" s="229"/>
      <c r="Y4714" s="229"/>
      <c r="Z4714" s="229"/>
      <c r="AA4714" s="229"/>
      <c r="AB4714" s="229"/>
      <c r="AC4714" s="229"/>
      <c r="AD4714" s="229"/>
      <c r="AE4714" s="229"/>
      <c r="AF4714" s="229"/>
      <c r="AG4714" s="229"/>
      <c r="AH4714" s="229"/>
      <c r="AI4714" s="229"/>
      <c r="AJ4714" s="229"/>
      <c r="AK4714" s="229"/>
      <c r="AL4714" s="229"/>
      <c r="AM4714" s="229"/>
      <c r="AN4714" s="229"/>
      <c r="AO4714" s="229"/>
      <c r="AP4714" s="229"/>
      <c r="AQ4714" s="229"/>
      <c r="AR4714" s="229"/>
      <c r="AS4714" s="229"/>
      <c r="AT4714" s="229"/>
      <c r="AU4714" s="229"/>
      <c r="AV4714" s="229"/>
      <c r="AW4714" s="229"/>
      <c r="AX4714" s="229"/>
      <c r="AY4714" s="229"/>
      <c r="AZ4714" s="229"/>
      <c r="BA4714" s="229"/>
      <c r="BB4714" s="229"/>
      <c r="BC4714" s="229"/>
      <c r="BD4714" s="229"/>
      <c r="BE4714" s="229"/>
      <c r="BF4714" s="229"/>
      <c r="BG4714" s="229"/>
      <c r="BH4714" s="229"/>
      <c r="BI4714" s="229"/>
    </row>
    <row r="4715" spans="3:61">
      <c r="C4715" s="229"/>
      <c r="D4715" s="230"/>
      <c r="E4715" s="229"/>
      <c r="F4715" s="229"/>
      <c r="G4715" s="229"/>
      <c r="H4715" s="229"/>
      <c r="I4715" s="231"/>
      <c r="J4715" s="229"/>
      <c r="K4715" s="232"/>
      <c r="L4715" s="229"/>
      <c r="M4715" s="229"/>
      <c r="N4715" s="229"/>
      <c r="O4715" s="229"/>
      <c r="P4715" s="229"/>
      <c r="Q4715" s="232"/>
      <c r="R4715" s="232"/>
      <c r="S4715" s="229"/>
      <c r="T4715" s="229"/>
      <c r="U4715" s="229"/>
      <c r="V4715" s="229"/>
      <c r="W4715" s="229"/>
      <c r="X4715" s="229"/>
      <c r="Y4715" s="229"/>
      <c r="Z4715" s="229"/>
      <c r="AA4715" s="229"/>
      <c r="AB4715" s="229"/>
      <c r="AC4715" s="229"/>
      <c r="AD4715" s="229"/>
      <c r="AE4715" s="229"/>
      <c r="AF4715" s="229"/>
      <c r="AG4715" s="229"/>
      <c r="AH4715" s="229"/>
      <c r="AI4715" s="229"/>
      <c r="AJ4715" s="229"/>
      <c r="AK4715" s="229"/>
      <c r="AL4715" s="229"/>
      <c r="AM4715" s="229"/>
      <c r="AN4715" s="229"/>
      <c r="AO4715" s="229"/>
      <c r="AP4715" s="229"/>
      <c r="AQ4715" s="229"/>
      <c r="AR4715" s="229"/>
      <c r="AS4715" s="229"/>
      <c r="AT4715" s="229"/>
      <c r="AU4715" s="229"/>
      <c r="AV4715" s="229"/>
      <c r="AW4715" s="229"/>
      <c r="AX4715" s="229"/>
      <c r="AY4715" s="229"/>
      <c r="AZ4715" s="229"/>
      <c r="BA4715" s="229"/>
      <c r="BB4715" s="229"/>
      <c r="BC4715" s="229"/>
      <c r="BD4715" s="229"/>
      <c r="BE4715" s="229"/>
      <c r="BF4715" s="229"/>
      <c r="BG4715" s="229"/>
      <c r="BH4715" s="229"/>
      <c r="BI4715" s="229"/>
    </row>
    <row r="4716" spans="3:61">
      <c r="C4716" s="229"/>
      <c r="D4716" s="230"/>
      <c r="E4716" s="229"/>
      <c r="F4716" s="229"/>
      <c r="G4716" s="229"/>
      <c r="H4716" s="229"/>
      <c r="I4716" s="231"/>
      <c r="J4716" s="229"/>
      <c r="K4716" s="232"/>
      <c r="L4716" s="229"/>
      <c r="M4716" s="229"/>
      <c r="N4716" s="229"/>
      <c r="O4716" s="229"/>
      <c r="P4716" s="229"/>
      <c r="Q4716" s="232"/>
      <c r="R4716" s="232"/>
      <c r="S4716" s="229"/>
      <c r="T4716" s="229"/>
      <c r="U4716" s="229"/>
      <c r="V4716" s="229"/>
      <c r="W4716" s="229"/>
      <c r="X4716" s="229"/>
      <c r="Y4716" s="229"/>
      <c r="Z4716" s="229"/>
      <c r="AA4716" s="229"/>
      <c r="AB4716" s="229"/>
      <c r="AC4716" s="229"/>
      <c r="AD4716" s="229"/>
      <c r="AE4716" s="229"/>
      <c r="AF4716" s="229"/>
      <c r="AG4716" s="229"/>
      <c r="AH4716" s="229"/>
      <c r="AI4716" s="229"/>
      <c r="AJ4716" s="229"/>
      <c r="AK4716" s="229"/>
      <c r="AL4716" s="229"/>
      <c r="AM4716" s="229"/>
      <c r="AN4716" s="229"/>
      <c r="AO4716" s="229"/>
      <c r="AP4716" s="229"/>
      <c r="AQ4716" s="229"/>
      <c r="AR4716" s="229"/>
      <c r="AS4716" s="229"/>
      <c r="AT4716" s="229"/>
      <c r="AU4716" s="229"/>
      <c r="AV4716" s="229"/>
      <c r="AW4716" s="229"/>
      <c r="AX4716" s="229"/>
      <c r="AY4716" s="229"/>
      <c r="AZ4716" s="229"/>
      <c r="BA4716" s="229"/>
      <c r="BB4716" s="229"/>
      <c r="BC4716" s="229"/>
      <c r="BD4716" s="229"/>
      <c r="BE4716" s="229"/>
      <c r="BF4716" s="229"/>
      <c r="BG4716" s="229"/>
      <c r="BH4716" s="229"/>
      <c r="BI4716" s="229"/>
    </row>
    <row r="4717" spans="3:61">
      <c r="C4717" s="229"/>
      <c r="D4717" s="230"/>
      <c r="E4717" s="229"/>
      <c r="F4717" s="229"/>
      <c r="G4717" s="229"/>
      <c r="H4717" s="229"/>
      <c r="I4717" s="231"/>
      <c r="J4717" s="229"/>
      <c r="K4717" s="232"/>
      <c r="L4717" s="229"/>
      <c r="M4717" s="229"/>
      <c r="N4717" s="229"/>
      <c r="O4717" s="229"/>
      <c r="P4717" s="229"/>
      <c r="Q4717" s="232"/>
      <c r="R4717" s="232"/>
      <c r="S4717" s="229"/>
      <c r="T4717" s="229"/>
      <c r="U4717" s="229"/>
      <c r="V4717" s="229"/>
      <c r="W4717" s="229"/>
      <c r="X4717" s="229"/>
      <c r="Y4717" s="229"/>
      <c r="Z4717" s="229"/>
      <c r="AA4717" s="229"/>
      <c r="AB4717" s="229"/>
      <c r="AC4717" s="229"/>
      <c r="AD4717" s="229"/>
      <c r="AE4717" s="229"/>
      <c r="AF4717" s="229"/>
      <c r="AG4717" s="229"/>
      <c r="AH4717" s="229"/>
      <c r="AI4717" s="229"/>
      <c r="AJ4717" s="229"/>
      <c r="AK4717" s="229"/>
      <c r="AL4717" s="229"/>
      <c r="AM4717" s="229"/>
      <c r="AN4717" s="229"/>
      <c r="AO4717" s="229"/>
      <c r="AP4717" s="229"/>
      <c r="AQ4717" s="229"/>
      <c r="AR4717" s="229"/>
      <c r="AS4717" s="229"/>
      <c r="AT4717" s="229"/>
      <c r="AU4717" s="229"/>
      <c r="AV4717" s="229"/>
      <c r="AW4717" s="229"/>
      <c r="AX4717" s="229"/>
      <c r="AY4717" s="229"/>
      <c r="AZ4717" s="229"/>
      <c r="BA4717" s="229"/>
      <c r="BB4717" s="229"/>
      <c r="BC4717" s="229"/>
      <c r="BD4717" s="229"/>
      <c r="BE4717" s="229"/>
      <c r="BF4717" s="229"/>
      <c r="BG4717" s="229"/>
      <c r="BH4717" s="229"/>
      <c r="BI4717" s="229"/>
    </row>
    <row r="4718" spans="3:61">
      <c r="C4718" s="229"/>
      <c r="D4718" s="230"/>
      <c r="E4718" s="229"/>
      <c r="F4718" s="229"/>
      <c r="G4718" s="229"/>
      <c r="H4718" s="229"/>
      <c r="I4718" s="231"/>
      <c r="J4718" s="229"/>
      <c r="K4718" s="232"/>
      <c r="L4718" s="229"/>
      <c r="M4718" s="229"/>
      <c r="N4718" s="229"/>
      <c r="O4718" s="229"/>
      <c r="P4718" s="229"/>
      <c r="Q4718" s="232"/>
      <c r="R4718" s="232"/>
      <c r="S4718" s="229"/>
      <c r="T4718" s="229"/>
      <c r="U4718" s="229"/>
      <c r="V4718" s="229"/>
      <c r="W4718" s="229"/>
      <c r="X4718" s="229"/>
      <c r="Y4718" s="229"/>
      <c r="Z4718" s="229"/>
      <c r="AA4718" s="229"/>
      <c r="AB4718" s="229"/>
      <c r="AC4718" s="229"/>
      <c r="AD4718" s="229"/>
      <c r="AE4718" s="229"/>
      <c r="AF4718" s="229"/>
      <c r="AG4718" s="229"/>
      <c r="AH4718" s="229"/>
      <c r="AI4718" s="229"/>
      <c r="AJ4718" s="229"/>
      <c r="AK4718" s="229"/>
      <c r="AL4718" s="229"/>
      <c r="AM4718" s="229"/>
      <c r="AN4718" s="229"/>
      <c r="AO4718" s="229"/>
      <c r="AP4718" s="229"/>
      <c r="AQ4718" s="229"/>
      <c r="AR4718" s="229"/>
      <c r="AS4718" s="229"/>
      <c r="AT4718" s="229"/>
      <c r="AU4718" s="229"/>
      <c r="AV4718" s="229"/>
      <c r="AW4718" s="229"/>
      <c r="AX4718" s="229"/>
      <c r="AY4718" s="229"/>
      <c r="AZ4718" s="229"/>
      <c r="BA4718" s="229"/>
      <c r="BB4718" s="229"/>
      <c r="BC4718" s="229"/>
      <c r="BD4718" s="229"/>
      <c r="BE4718" s="229"/>
      <c r="BF4718" s="229"/>
      <c r="BG4718" s="229"/>
      <c r="BH4718" s="229"/>
      <c r="BI4718" s="229"/>
    </row>
    <row r="4719" spans="3:61">
      <c r="C4719" s="229"/>
      <c r="D4719" s="230"/>
      <c r="E4719" s="229"/>
      <c r="F4719" s="229"/>
      <c r="G4719" s="229"/>
      <c r="H4719" s="229"/>
      <c r="I4719" s="231"/>
      <c r="J4719" s="229"/>
      <c r="K4719" s="232"/>
      <c r="L4719" s="229"/>
      <c r="M4719" s="229"/>
      <c r="N4719" s="229"/>
      <c r="O4719" s="229"/>
      <c r="P4719" s="229"/>
      <c r="Q4719" s="232"/>
      <c r="R4719" s="232"/>
      <c r="S4719" s="229"/>
      <c r="T4719" s="229"/>
      <c r="U4719" s="229"/>
      <c r="V4719" s="229"/>
      <c r="W4719" s="229"/>
      <c r="X4719" s="229"/>
      <c r="Y4719" s="229"/>
      <c r="Z4719" s="229"/>
      <c r="AA4719" s="229"/>
      <c r="AB4719" s="229"/>
      <c r="AC4719" s="229"/>
      <c r="AD4719" s="229"/>
      <c r="AE4719" s="229"/>
      <c r="AF4719" s="229"/>
      <c r="AG4719" s="229"/>
      <c r="AH4719" s="229"/>
      <c r="AI4719" s="229"/>
      <c r="AJ4719" s="229"/>
      <c r="AK4719" s="229"/>
      <c r="AL4719" s="229"/>
      <c r="AM4719" s="229"/>
      <c r="AN4719" s="229"/>
      <c r="AO4719" s="229"/>
      <c r="AP4719" s="229"/>
      <c r="AQ4719" s="229"/>
      <c r="AR4719" s="229"/>
      <c r="AS4719" s="229"/>
      <c r="AT4719" s="229"/>
      <c r="AU4719" s="229"/>
      <c r="AV4719" s="229"/>
      <c r="AW4719" s="229"/>
      <c r="AX4719" s="229"/>
      <c r="AY4719" s="229"/>
      <c r="AZ4719" s="229"/>
      <c r="BA4719" s="229"/>
      <c r="BB4719" s="229"/>
      <c r="BC4719" s="229"/>
      <c r="BD4719" s="229"/>
      <c r="BE4719" s="229"/>
      <c r="BF4719" s="229"/>
      <c r="BG4719" s="229"/>
      <c r="BH4719" s="229"/>
      <c r="BI4719" s="229"/>
    </row>
    <row r="4720" spans="3:61">
      <c r="C4720" s="229"/>
      <c r="D4720" s="230"/>
      <c r="E4720" s="229"/>
      <c r="F4720" s="229"/>
      <c r="G4720" s="229"/>
      <c r="H4720" s="229"/>
      <c r="I4720" s="231"/>
      <c r="J4720" s="229"/>
      <c r="K4720" s="232"/>
      <c r="L4720" s="229"/>
      <c r="M4720" s="229"/>
      <c r="N4720" s="229"/>
      <c r="O4720" s="229"/>
      <c r="P4720" s="229"/>
      <c r="Q4720" s="232"/>
      <c r="R4720" s="232"/>
      <c r="S4720" s="229"/>
      <c r="T4720" s="229"/>
      <c r="U4720" s="229"/>
      <c r="V4720" s="229"/>
      <c r="W4720" s="229"/>
      <c r="X4720" s="229"/>
      <c r="Y4720" s="229"/>
      <c r="Z4720" s="229"/>
      <c r="AA4720" s="229"/>
      <c r="AB4720" s="229"/>
      <c r="AC4720" s="229"/>
      <c r="AD4720" s="229"/>
      <c r="AE4720" s="229"/>
      <c r="AF4720" s="229"/>
      <c r="AG4720" s="229"/>
      <c r="AH4720" s="229"/>
      <c r="AI4720" s="229"/>
      <c r="AJ4720" s="229"/>
      <c r="AK4720" s="229"/>
      <c r="AL4720" s="229"/>
      <c r="AM4720" s="229"/>
      <c r="AN4720" s="229"/>
      <c r="AO4720" s="229"/>
      <c r="AP4720" s="229"/>
      <c r="AQ4720" s="229"/>
      <c r="AR4720" s="229"/>
      <c r="AS4720" s="229"/>
      <c r="AT4720" s="229"/>
      <c r="AU4720" s="229"/>
      <c r="AV4720" s="229"/>
      <c r="AW4720" s="229"/>
      <c r="AX4720" s="229"/>
      <c r="AY4720" s="229"/>
      <c r="AZ4720" s="229"/>
      <c r="BA4720" s="229"/>
      <c r="BB4720" s="229"/>
      <c r="BC4720" s="229"/>
      <c r="BD4720" s="229"/>
      <c r="BE4720" s="229"/>
      <c r="BF4720" s="229"/>
      <c r="BG4720" s="229"/>
      <c r="BH4720" s="229"/>
      <c r="BI4720" s="229"/>
    </row>
    <row r="4721" spans="3:61">
      <c r="C4721" s="229"/>
      <c r="D4721" s="230"/>
      <c r="E4721" s="229"/>
      <c r="F4721" s="229"/>
      <c r="G4721" s="229"/>
      <c r="H4721" s="229"/>
      <c r="I4721" s="231"/>
      <c r="J4721" s="229"/>
      <c r="K4721" s="232"/>
      <c r="L4721" s="229"/>
      <c r="M4721" s="229"/>
      <c r="N4721" s="229"/>
      <c r="O4721" s="229"/>
      <c r="P4721" s="229"/>
      <c r="Q4721" s="232"/>
      <c r="R4721" s="232"/>
      <c r="S4721" s="229"/>
      <c r="T4721" s="229"/>
      <c r="U4721" s="229"/>
      <c r="V4721" s="229"/>
      <c r="W4721" s="229"/>
      <c r="X4721" s="229"/>
      <c r="Y4721" s="229"/>
      <c r="Z4721" s="229"/>
      <c r="AA4721" s="229"/>
      <c r="AB4721" s="229"/>
      <c r="AC4721" s="229"/>
      <c r="AD4721" s="229"/>
      <c r="AE4721" s="229"/>
      <c r="AF4721" s="229"/>
      <c r="AG4721" s="229"/>
      <c r="AH4721" s="229"/>
      <c r="AI4721" s="229"/>
      <c r="AJ4721" s="229"/>
      <c r="AK4721" s="229"/>
      <c r="AL4721" s="229"/>
      <c r="AM4721" s="229"/>
      <c r="AN4721" s="229"/>
      <c r="AO4721" s="229"/>
      <c r="AP4721" s="229"/>
      <c r="AQ4721" s="229"/>
      <c r="AR4721" s="229"/>
      <c r="AS4721" s="229"/>
      <c r="AT4721" s="229"/>
      <c r="AU4721" s="229"/>
      <c r="AV4721" s="229"/>
      <c r="AW4721" s="229"/>
      <c r="AX4721" s="229"/>
      <c r="AY4721" s="229"/>
      <c r="AZ4721" s="229"/>
      <c r="BA4721" s="229"/>
      <c r="BB4721" s="229"/>
      <c r="BC4721" s="229"/>
      <c r="BD4721" s="229"/>
      <c r="BE4721" s="229"/>
      <c r="BF4721" s="229"/>
      <c r="BG4721" s="229"/>
      <c r="BH4721" s="229"/>
      <c r="BI4721" s="229"/>
    </row>
    <row r="4722" spans="3:61">
      <c r="C4722" s="229"/>
      <c r="D4722" s="230"/>
      <c r="E4722" s="229"/>
      <c r="F4722" s="229"/>
      <c r="G4722" s="229"/>
      <c r="H4722" s="229"/>
      <c r="I4722" s="231"/>
      <c r="J4722" s="229"/>
      <c r="K4722" s="232"/>
      <c r="L4722" s="229"/>
      <c r="M4722" s="229"/>
      <c r="N4722" s="229"/>
      <c r="O4722" s="229"/>
      <c r="P4722" s="229"/>
      <c r="Q4722" s="232"/>
      <c r="R4722" s="232"/>
      <c r="S4722" s="229"/>
      <c r="T4722" s="229"/>
      <c r="U4722" s="229"/>
      <c r="V4722" s="229"/>
      <c r="W4722" s="229"/>
      <c r="X4722" s="229"/>
      <c r="Y4722" s="229"/>
      <c r="Z4722" s="229"/>
      <c r="AA4722" s="229"/>
      <c r="AB4722" s="229"/>
      <c r="AC4722" s="229"/>
      <c r="AD4722" s="229"/>
      <c r="AE4722" s="229"/>
      <c r="AF4722" s="229"/>
      <c r="AG4722" s="229"/>
      <c r="AH4722" s="229"/>
      <c r="AI4722" s="229"/>
      <c r="AJ4722" s="229"/>
      <c r="AK4722" s="229"/>
      <c r="AL4722" s="229"/>
      <c r="AM4722" s="229"/>
      <c r="AN4722" s="229"/>
      <c r="AO4722" s="229"/>
      <c r="AP4722" s="229"/>
      <c r="AQ4722" s="229"/>
      <c r="AR4722" s="229"/>
      <c r="AS4722" s="229"/>
      <c r="AT4722" s="229"/>
      <c r="AU4722" s="229"/>
      <c r="AV4722" s="229"/>
      <c r="AW4722" s="229"/>
      <c r="AX4722" s="229"/>
      <c r="AY4722" s="229"/>
      <c r="AZ4722" s="229"/>
      <c r="BA4722" s="229"/>
      <c r="BB4722" s="229"/>
      <c r="BC4722" s="229"/>
      <c r="BD4722" s="229"/>
      <c r="BE4722" s="229"/>
      <c r="BF4722" s="229"/>
      <c r="BG4722" s="229"/>
      <c r="BH4722" s="229"/>
      <c r="BI4722" s="229"/>
    </row>
    <row r="4723" spans="3:61">
      <c r="C4723" s="229"/>
      <c r="D4723" s="230"/>
      <c r="E4723" s="229"/>
      <c r="F4723" s="229"/>
      <c r="G4723" s="229"/>
      <c r="H4723" s="229"/>
      <c r="I4723" s="231"/>
      <c r="J4723" s="229"/>
      <c r="K4723" s="232"/>
      <c r="L4723" s="229"/>
      <c r="M4723" s="229"/>
      <c r="N4723" s="229"/>
      <c r="O4723" s="229"/>
      <c r="P4723" s="229"/>
      <c r="Q4723" s="232"/>
      <c r="R4723" s="232"/>
      <c r="S4723" s="229"/>
      <c r="T4723" s="229"/>
      <c r="U4723" s="229"/>
      <c r="V4723" s="229"/>
      <c r="W4723" s="229"/>
      <c r="X4723" s="229"/>
      <c r="Y4723" s="229"/>
      <c r="Z4723" s="229"/>
      <c r="AA4723" s="229"/>
      <c r="AB4723" s="229"/>
      <c r="AC4723" s="229"/>
      <c r="AD4723" s="229"/>
      <c r="AE4723" s="229"/>
      <c r="AF4723" s="229"/>
      <c r="AG4723" s="229"/>
      <c r="AH4723" s="229"/>
      <c r="AI4723" s="229"/>
      <c r="AJ4723" s="229"/>
      <c r="AK4723" s="229"/>
      <c r="AL4723" s="229"/>
      <c r="AM4723" s="229"/>
      <c r="AN4723" s="229"/>
      <c r="AO4723" s="229"/>
      <c r="AP4723" s="229"/>
      <c r="AQ4723" s="229"/>
      <c r="AR4723" s="229"/>
      <c r="AS4723" s="229"/>
      <c r="AT4723" s="229"/>
      <c r="AU4723" s="229"/>
      <c r="AV4723" s="229"/>
      <c r="AW4723" s="229"/>
      <c r="AX4723" s="229"/>
      <c r="AY4723" s="229"/>
      <c r="AZ4723" s="229"/>
      <c r="BA4723" s="229"/>
      <c r="BB4723" s="229"/>
      <c r="BC4723" s="229"/>
      <c r="BD4723" s="229"/>
      <c r="BE4723" s="229"/>
      <c r="BF4723" s="229"/>
      <c r="BG4723" s="229"/>
      <c r="BH4723" s="229"/>
      <c r="BI4723" s="229"/>
    </row>
    <row r="4724" spans="3:61">
      <c r="C4724" s="229"/>
      <c r="D4724" s="230"/>
      <c r="E4724" s="229"/>
      <c r="F4724" s="229"/>
      <c r="G4724" s="229"/>
      <c r="H4724" s="229"/>
      <c r="I4724" s="231"/>
      <c r="J4724" s="229"/>
      <c r="K4724" s="232"/>
      <c r="L4724" s="229"/>
      <c r="M4724" s="229"/>
      <c r="N4724" s="229"/>
      <c r="O4724" s="229"/>
      <c r="P4724" s="229"/>
      <c r="Q4724" s="232"/>
      <c r="R4724" s="232"/>
      <c r="S4724" s="229"/>
      <c r="T4724" s="229"/>
      <c r="U4724" s="229"/>
      <c r="V4724" s="229"/>
      <c r="W4724" s="229"/>
      <c r="X4724" s="229"/>
      <c r="Y4724" s="229"/>
      <c r="Z4724" s="229"/>
      <c r="AA4724" s="229"/>
      <c r="AB4724" s="229"/>
      <c r="AC4724" s="229"/>
      <c r="AD4724" s="229"/>
      <c r="AE4724" s="229"/>
      <c r="AF4724" s="229"/>
      <c r="AG4724" s="229"/>
      <c r="AH4724" s="229"/>
      <c r="AI4724" s="229"/>
      <c r="AJ4724" s="229"/>
      <c r="AK4724" s="229"/>
      <c r="AL4724" s="229"/>
      <c r="AM4724" s="229"/>
      <c r="AN4724" s="229"/>
      <c r="AO4724" s="229"/>
      <c r="AP4724" s="229"/>
      <c r="AQ4724" s="229"/>
      <c r="AR4724" s="229"/>
      <c r="AS4724" s="229"/>
      <c r="AT4724" s="229"/>
      <c r="AU4724" s="229"/>
      <c r="AV4724" s="229"/>
      <c r="AW4724" s="229"/>
      <c r="AX4724" s="229"/>
      <c r="AY4724" s="229"/>
      <c r="AZ4724" s="229"/>
      <c r="BA4724" s="229"/>
      <c r="BB4724" s="229"/>
      <c r="BC4724" s="229"/>
      <c r="BD4724" s="229"/>
      <c r="BE4724" s="229"/>
      <c r="BF4724" s="229"/>
      <c r="BG4724" s="229"/>
      <c r="BH4724" s="229"/>
      <c r="BI4724" s="229"/>
    </row>
    <row r="4725" spans="3:61">
      <c r="C4725" s="229"/>
      <c r="D4725" s="230"/>
      <c r="E4725" s="229"/>
      <c r="F4725" s="229"/>
      <c r="G4725" s="229"/>
      <c r="H4725" s="229"/>
      <c r="I4725" s="231"/>
      <c r="J4725" s="229"/>
      <c r="K4725" s="232"/>
      <c r="L4725" s="229"/>
      <c r="M4725" s="229"/>
      <c r="N4725" s="229"/>
      <c r="O4725" s="229"/>
      <c r="P4725" s="229"/>
      <c r="Q4725" s="232"/>
      <c r="R4725" s="232"/>
      <c r="S4725" s="229"/>
      <c r="T4725" s="229"/>
      <c r="U4725" s="229"/>
      <c r="V4725" s="229"/>
      <c r="W4725" s="229"/>
      <c r="X4725" s="229"/>
      <c r="Y4725" s="229"/>
      <c r="Z4725" s="229"/>
      <c r="AA4725" s="229"/>
      <c r="AB4725" s="229"/>
      <c r="AC4725" s="229"/>
      <c r="AD4725" s="229"/>
      <c r="AE4725" s="229"/>
      <c r="AF4725" s="229"/>
      <c r="AG4725" s="229"/>
      <c r="AH4725" s="229"/>
      <c r="AI4725" s="229"/>
      <c r="AJ4725" s="229"/>
      <c r="AK4725" s="229"/>
      <c r="AL4725" s="229"/>
      <c r="AM4725" s="229"/>
      <c r="AN4725" s="229"/>
      <c r="AO4725" s="229"/>
      <c r="AP4725" s="229"/>
      <c r="AQ4725" s="229"/>
      <c r="AR4725" s="229"/>
      <c r="AS4725" s="229"/>
      <c r="AT4725" s="229"/>
      <c r="AU4725" s="229"/>
      <c r="AV4725" s="229"/>
      <c r="AW4725" s="229"/>
      <c r="AX4725" s="229"/>
      <c r="AY4725" s="229"/>
      <c r="AZ4725" s="229"/>
      <c r="BA4725" s="229"/>
      <c r="BB4725" s="229"/>
      <c r="BC4725" s="229"/>
      <c r="BD4725" s="229"/>
      <c r="BE4725" s="229"/>
      <c r="BF4725" s="229"/>
      <c r="BG4725" s="229"/>
      <c r="BH4725" s="229"/>
      <c r="BI4725" s="229"/>
    </row>
    <row r="4726" spans="3:61">
      <c r="C4726" s="229"/>
      <c r="D4726" s="230"/>
      <c r="E4726" s="229"/>
      <c r="F4726" s="229"/>
      <c r="G4726" s="229"/>
      <c r="H4726" s="229"/>
      <c r="I4726" s="231"/>
      <c r="J4726" s="229"/>
      <c r="K4726" s="232"/>
      <c r="L4726" s="229"/>
      <c r="M4726" s="229"/>
      <c r="N4726" s="229"/>
      <c r="O4726" s="229"/>
      <c r="P4726" s="229"/>
      <c r="Q4726" s="232"/>
      <c r="R4726" s="232"/>
      <c r="S4726" s="229"/>
      <c r="T4726" s="229"/>
      <c r="U4726" s="229"/>
      <c r="V4726" s="229"/>
      <c r="W4726" s="229"/>
      <c r="X4726" s="229"/>
      <c r="Y4726" s="229"/>
      <c r="Z4726" s="229"/>
      <c r="AA4726" s="229"/>
      <c r="AB4726" s="229"/>
      <c r="AC4726" s="229"/>
      <c r="AD4726" s="229"/>
      <c r="AE4726" s="229"/>
      <c r="AF4726" s="229"/>
      <c r="AG4726" s="229"/>
      <c r="AH4726" s="229"/>
      <c r="AI4726" s="229"/>
      <c r="AJ4726" s="229"/>
      <c r="AK4726" s="229"/>
      <c r="AL4726" s="229"/>
      <c r="AM4726" s="229"/>
      <c r="AN4726" s="229"/>
      <c r="AO4726" s="229"/>
      <c r="AP4726" s="229"/>
      <c r="AQ4726" s="229"/>
      <c r="AR4726" s="229"/>
      <c r="AS4726" s="229"/>
      <c r="AT4726" s="229"/>
      <c r="AU4726" s="229"/>
      <c r="AV4726" s="229"/>
      <c r="AW4726" s="229"/>
      <c r="AX4726" s="229"/>
      <c r="AY4726" s="229"/>
      <c r="AZ4726" s="229"/>
      <c r="BA4726" s="229"/>
      <c r="BB4726" s="229"/>
      <c r="BC4726" s="229"/>
      <c r="BD4726" s="229"/>
      <c r="BE4726" s="229"/>
      <c r="BF4726" s="229"/>
      <c r="BG4726" s="229"/>
      <c r="BH4726" s="229"/>
      <c r="BI4726" s="229"/>
    </row>
    <row r="4727" spans="3:61">
      <c r="C4727" s="229"/>
      <c r="D4727" s="230"/>
      <c r="E4727" s="229"/>
      <c r="F4727" s="229"/>
      <c r="G4727" s="229"/>
      <c r="H4727" s="229"/>
      <c r="I4727" s="231"/>
      <c r="J4727" s="229"/>
      <c r="K4727" s="232"/>
      <c r="L4727" s="229"/>
      <c r="M4727" s="229"/>
      <c r="N4727" s="229"/>
      <c r="O4727" s="229"/>
      <c r="P4727" s="229"/>
      <c r="Q4727" s="232"/>
      <c r="R4727" s="232"/>
      <c r="S4727" s="229"/>
      <c r="T4727" s="229"/>
      <c r="U4727" s="229"/>
      <c r="V4727" s="229"/>
      <c r="W4727" s="229"/>
      <c r="X4727" s="229"/>
      <c r="Y4727" s="229"/>
      <c r="Z4727" s="229"/>
      <c r="AA4727" s="229"/>
      <c r="AB4727" s="229"/>
      <c r="AC4727" s="229"/>
      <c r="AD4727" s="229"/>
      <c r="AE4727" s="229"/>
      <c r="AF4727" s="229"/>
      <c r="AG4727" s="229"/>
      <c r="AH4727" s="229"/>
      <c r="AI4727" s="229"/>
      <c r="AJ4727" s="229"/>
      <c r="AK4727" s="229"/>
      <c r="AL4727" s="229"/>
      <c r="AM4727" s="229"/>
      <c r="AN4727" s="229"/>
      <c r="AO4727" s="229"/>
      <c r="AP4727" s="229"/>
      <c r="AQ4727" s="229"/>
      <c r="AR4727" s="229"/>
      <c r="AS4727" s="229"/>
      <c r="AT4727" s="229"/>
      <c r="AU4727" s="229"/>
      <c r="AV4727" s="229"/>
      <c r="AW4727" s="229"/>
      <c r="AX4727" s="229"/>
      <c r="AY4727" s="229"/>
      <c r="AZ4727" s="229"/>
      <c r="BA4727" s="229"/>
      <c r="BB4727" s="229"/>
      <c r="BC4727" s="229"/>
      <c r="BD4727" s="229"/>
      <c r="BE4727" s="229"/>
      <c r="BF4727" s="229"/>
      <c r="BG4727" s="229"/>
      <c r="BH4727" s="229"/>
      <c r="BI4727" s="229"/>
    </row>
    <row r="4728" spans="3:61">
      <c r="C4728" s="229"/>
      <c r="D4728" s="230"/>
      <c r="E4728" s="229"/>
      <c r="F4728" s="229"/>
      <c r="G4728" s="229"/>
      <c r="H4728" s="229"/>
      <c r="I4728" s="231"/>
      <c r="J4728" s="229"/>
      <c r="K4728" s="232"/>
      <c r="L4728" s="229"/>
      <c r="M4728" s="229"/>
      <c r="N4728" s="229"/>
      <c r="O4728" s="229"/>
      <c r="P4728" s="229"/>
      <c r="Q4728" s="232"/>
      <c r="R4728" s="232"/>
      <c r="S4728" s="229"/>
      <c r="T4728" s="229"/>
      <c r="U4728" s="229"/>
      <c r="V4728" s="229"/>
      <c r="W4728" s="229"/>
      <c r="X4728" s="229"/>
      <c r="Y4728" s="229"/>
      <c r="Z4728" s="229"/>
      <c r="AA4728" s="229"/>
      <c r="AB4728" s="229"/>
      <c r="AC4728" s="229"/>
      <c r="AD4728" s="229"/>
      <c r="AE4728" s="229"/>
      <c r="AF4728" s="229"/>
      <c r="AG4728" s="229"/>
      <c r="AH4728" s="229"/>
      <c r="AI4728" s="229"/>
      <c r="AJ4728" s="229"/>
      <c r="AK4728" s="229"/>
      <c r="AL4728" s="229"/>
      <c r="AM4728" s="229"/>
      <c r="AN4728" s="229"/>
      <c r="AO4728" s="229"/>
      <c r="AP4728" s="229"/>
      <c r="AQ4728" s="229"/>
      <c r="AR4728" s="229"/>
      <c r="AS4728" s="229"/>
      <c r="AT4728" s="229"/>
      <c r="AU4728" s="229"/>
      <c r="AV4728" s="229"/>
      <c r="AW4728" s="229"/>
      <c r="AX4728" s="229"/>
      <c r="AY4728" s="229"/>
      <c r="AZ4728" s="229"/>
      <c r="BA4728" s="229"/>
      <c r="BB4728" s="229"/>
      <c r="BC4728" s="229"/>
      <c r="BD4728" s="229"/>
      <c r="BE4728" s="229"/>
      <c r="BF4728" s="229"/>
      <c r="BG4728" s="229"/>
      <c r="BH4728" s="229"/>
      <c r="BI4728" s="229"/>
    </row>
    <row r="4729" spans="3:61">
      <c r="C4729" s="229"/>
      <c r="D4729" s="230"/>
      <c r="E4729" s="229"/>
      <c r="F4729" s="229"/>
      <c r="G4729" s="229"/>
      <c r="H4729" s="229"/>
      <c r="I4729" s="231"/>
      <c r="J4729" s="229"/>
      <c r="K4729" s="232"/>
      <c r="L4729" s="229"/>
      <c r="M4729" s="229"/>
      <c r="N4729" s="229"/>
      <c r="O4729" s="229"/>
      <c r="P4729" s="229"/>
      <c r="Q4729" s="232"/>
      <c r="R4729" s="232"/>
      <c r="S4729" s="229"/>
      <c r="T4729" s="229"/>
      <c r="U4729" s="229"/>
      <c r="V4729" s="229"/>
      <c r="W4729" s="229"/>
      <c r="X4729" s="229"/>
      <c r="Y4729" s="229"/>
      <c r="Z4729" s="229"/>
      <c r="AA4729" s="229"/>
      <c r="AB4729" s="229"/>
      <c r="AC4729" s="229"/>
      <c r="AD4729" s="229"/>
      <c r="AE4729" s="229"/>
      <c r="AF4729" s="229"/>
      <c r="AG4729" s="229"/>
      <c r="AH4729" s="229"/>
      <c r="AI4729" s="229"/>
      <c r="AJ4729" s="229"/>
      <c r="AK4729" s="229"/>
      <c r="AL4729" s="229"/>
      <c r="AM4729" s="229"/>
      <c r="AN4729" s="229"/>
      <c r="AO4729" s="229"/>
      <c r="AP4729" s="229"/>
      <c r="AQ4729" s="229"/>
      <c r="AR4729" s="229"/>
      <c r="AS4729" s="229"/>
      <c r="AT4729" s="229"/>
      <c r="AU4729" s="229"/>
      <c r="AV4729" s="229"/>
      <c r="AW4729" s="229"/>
      <c r="AX4729" s="229"/>
      <c r="AY4729" s="229"/>
      <c r="AZ4729" s="229"/>
      <c r="BA4729" s="229"/>
      <c r="BB4729" s="229"/>
      <c r="BC4729" s="229"/>
      <c r="BD4729" s="229"/>
      <c r="BE4729" s="229"/>
      <c r="BF4729" s="229"/>
      <c r="BG4729" s="229"/>
      <c r="BH4729" s="229"/>
      <c r="BI4729" s="229"/>
    </row>
    <row r="4730" spans="3:61">
      <c r="C4730" s="229"/>
      <c r="D4730" s="230"/>
      <c r="E4730" s="229"/>
      <c r="F4730" s="229"/>
      <c r="G4730" s="229"/>
      <c r="H4730" s="229"/>
      <c r="I4730" s="231"/>
      <c r="J4730" s="229"/>
      <c r="K4730" s="232"/>
      <c r="L4730" s="229"/>
      <c r="M4730" s="229"/>
      <c r="N4730" s="229"/>
      <c r="O4730" s="229"/>
      <c r="P4730" s="229"/>
      <c r="Q4730" s="232"/>
      <c r="R4730" s="232"/>
      <c r="S4730" s="229"/>
      <c r="T4730" s="229"/>
      <c r="U4730" s="229"/>
      <c r="V4730" s="229"/>
      <c r="W4730" s="229"/>
      <c r="X4730" s="229"/>
      <c r="Y4730" s="229"/>
      <c r="Z4730" s="229"/>
      <c r="AA4730" s="229"/>
      <c r="AB4730" s="229"/>
      <c r="AC4730" s="229"/>
      <c r="AD4730" s="229"/>
      <c r="AE4730" s="229"/>
      <c r="AF4730" s="229"/>
      <c r="AG4730" s="229"/>
      <c r="AH4730" s="229"/>
      <c r="AI4730" s="229"/>
      <c r="AJ4730" s="229"/>
      <c r="AK4730" s="229"/>
      <c r="AL4730" s="229"/>
      <c r="AM4730" s="229"/>
      <c r="AN4730" s="229"/>
      <c r="AO4730" s="229"/>
      <c r="AP4730" s="229"/>
      <c r="AQ4730" s="229"/>
      <c r="AR4730" s="229"/>
      <c r="AS4730" s="229"/>
      <c r="AT4730" s="229"/>
      <c r="AU4730" s="229"/>
      <c r="AV4730" s="229"/>
      <c r="AW4730" s="229"/>
      <c r="AX4730" s="229"/>
      <c r="AY4730" s="229"/>
      <c r="AZ4730" s="229"/>
      <c r="BA4730" s="229"/>
      <c r="BB4730" s="229"/>
      <c r="BC4730" s="229"/>
      <c r="BD4730" s="229"/>
      <c r="BE4730" s="229"/>
      <c r="BF4730" s="229"/>
      <c r="BG4730" s="229"/>
      <c r="BH4730" s="229"/>
      <c r="BI4730" s="229"/>
    </row>
    <row r="4731" spans="3:61">
      <c r="C4731" s="229"/>
      <c r="D4731" s="230"/>
      <c r="E4731" s="229"/>
      <c r="F4731" s="229"/>
      <c r="G4731" s="229"/>
      <c r="H4731" s="229"/>
      <c r="I4731" s="231"/>
      <c r="J4731" s="229"/>
      <c r="K4731" s="232"/>
      <c r="L4731" s="229"/>
      <c r="M4731" s="229"/>
      <c r="N4731" s="229"/>
      <c r="O4731" s="229"/>
      <c r="P4731" s="229"/>
      <c r="Q4731" s="232"/>
      <c r="R4731" s="232"/>
      <c r="S4731" s="229"/>
      <c r="T4731" s="229"/>
      <c r="U4731" s="229"/>
      <c r="V4731" s="229"/>
      <c r="W4731" s="229"/>
      <c r="X4731" s="229"/>
      <c r="Y4731" s="229"/>
      <c r="Z4731" s="229"/>
      <c r="AA4731" s="229"/>
      <c r="AB4731" s="229"/>
      <c r="AC4731" s="229"/>
      <c r="AD4731" s="229"/>
      <c r="AE4731" s="229"/>
      <c r="AF4731" s="229"/>
      <c r="AG4731" s="229"/>
      <c r="AH4731" s="229"/>
      <c r="AI4731" s="229"/>
      <c r="AJ4731" s="229"/>
      <c r="AK4731" s="229"/>
      <c r="AL4731" s="229"/>
      <c r="AM4731" s="229"/>
      <c r="AN4731" s="229"/>
      <c r="AO4731" s="229"/>
      <c r="AP4731" s="229"/>
      <c r="AQ4731" s="229"/>
      <c r="AR4731" s="229"/>
      <c r="AS4731" s="229"/>
      <c r="AT4731" s="229"/>
      <c r="AU4731" s="229"/>
      <c r="AV4731" s="229"/>
      <c r="AW4731" s="229"/>
      <c r="AX4731" s="229"/>
      <c r="AY4731" s="229"/>
      <c r="AZ4731" s="229"/>
      <c r="BA4731" s="229"/>
      <c r="BB4731" s="229"/>
      <c r="BC4731" s="229"/>
      <c r="BD4731" s="229"/>
      <c r="BE4731" s="229"/>
      <c r="BF4731" s="229"/>
      <c r="BG4731" s="229"/>
      <c r="BH4731" s="229"/>
      <c r="BI4731" s="229"/>
    </row>
    <row r="4732" spans="3:61">
      <c r="C4732" s="229"/>
      <c r="D4732" s="230"/>
      <c r="E4732" s="229"/>
      <c r="F4732" s="229"/>
      <c r="G4732" s="229"/>
      <c r="H4732" s="229"/>
      <c r="I4732" s="231"/>
      <c r="J4732" s="229"/>
      <c r="K4732" s="232"/>
      <c r="L4732" s="229"/>
      <c r="M4732" s="229"/>
      <c r="N4732" s="229"/>
      <c r="O4732" s="229"/>
      <c r="P4732" s="229"/>
      <c r="Q4732" s="232"/>
      <c r="R4732" s="232"/>
      <c r="S4732" s="229"/>
      <c r="T4732" s="229"/>
      <c r="U4732" s="229"/>
      <c r="V4732" s="229"/>
      <c r="W4732" s="229"/>
      <c r="X4732" s="229"/>
      <c r="Y4732" s="229"/>
      <c r="Z4732" s="229"/>
      <c r="AA4732" s="229"/>
      <c r="AB4732" s="229"/>
      <c r="AC4732" s="229"/>
      <c r="AD4732" s="229"/>
      <c r="AE4732" s="229"/>
      <c r="AF4732" s="229"/>
      <c r="AG4732" s="229"/>
      <c r="AH4732" s="229"/>
      <c r="AI4732" s="229"/>
      <c r="AJ4732" s="229"/>
      <c r="AK4732" s="229"/>
      <c r="AL4732" s="229"/>
      <c r="AM4732" s="229"/>
      <c r="AN4732" s="229"/>
      <c r="AO4732" s="229"/>
      <c r="AP4732" s="229"/>
      <c r="AQ4732" s="229"/>
      <c r="AR4732" s="229"/>
      <c r="AS4732" s="229"/>
      <c r="AT4732" s="229"/>
      <c r="AU4732" s="229"/>
      <c r="AV4732" s="229"/>
      <c r="AW4732" s="229"/>
      <c r="AX4732" s="229"/>
      <c r="AY4732" s="229"/>
      <c r="AZ4732" s="229"/>
      <c r="BA4732" s="229"/>
      <c r="BB4732" s="229"/>
      <c r="BC4732" s="229"/>
      <c r="BD4732" s="229"/>
      <c r="BE4732" s="229"/>
      <c r="BF4732" s="229"/>
      <c r="BG4732" s="229"/>
      <c r="BH4732" s="229"/>
      <c r="BI4732" s="229"/>
    </row>
    <row r="4733" spans="3:61">
      <c r="C4733" s="229"/>
      <c r="D4733" s="230"/>
      <c r="E4733" s="229"/>
      <c r="F4733" s="229"/>
      <c r="G4733" s="229"/>
      <c r="H4733" s="229"/>
      <c r="I4733" s="231"/>
      <c r="J4733" s="229"/>
      <c r="K4733" s="232"/>
      <c r="L4733" s="229"/>
      <c r="M4733" s="229"/>
      <c r="N4733" s="229"/>
      <c r="O4733" s="229"/>
      <c r="P4733" s="229"/>
      <c r="Q4733" s="232"/>
      <c r="R4733" s="232"/>
      <c r="S4733" s="229"/>
      <c r="T4733" s="229"/>
      <c r="U4733" s="229"/>
      <c r="V4733" s="229"/>
      <c r="W4733" s="229"/>
      <c r="X4733" s="229"/>
      <c r="Y4733" s="229"/>
      <c r="Z4733" s="229"/>
      <c r="AA4733" s="229"/>
      <c r="AB4733" s="229"/>
      <c r="AC4733" s="229"/>
      <c r="AD4733" s="229"/>
      <c r="AE4733" s="229"/>
      <c r="AF4733" s="229"/>
      <c r="AG4733" s="229"/>
      <c r="AH4733" s="229"/>
      <c r="AI4733" s="229"/>
      <c r="AJ4733" s="229"/>
      <c r="AK4733" s="229"/>
      <c r="AL4733" s="229"/>
      <c r="AM4733" s="229"/>
      <c r="AN4733" s="229"/>
      <c r="AO4733" s="229"/>
      <c r="AP4733" s="229"/>
      <c r="AQ4733" s="229"/>
      <c r="AR4733" s="229"/>
      <c r="AS4733" s="229"/>
      <c r="AT4733" s="229"/>
      <c r="AU4733" s="229"/>
      <c r="AV4733" s="229"/>
      <c r="AW4733" s="229"/>
      <c r="AX4733" s="229"/>
      <c r="AY4733" s="229"/>
      <c r="AZ4733" s="229"/>
      <c r="BA4733" s="229"/>
      <c r="BB4733" s="229"/>
      <c r="BC4733" s="229"/>
      <c r="BD4733" s="229"/>
      <c r="BE4733" s="229"/>
      <c r="BF4733" s="229"/>
      <c r="BG4733" s="229"/>
      <c r="BH4733" s="229"/>
      <c r="BI4733" s="229"/>
    </row>
    <row r="4734" spans="3:61">
      <c r="C4734" s="229"/>
      <c r="D4734" s="230"/>
      <c r="E4734" s="229"/>
      <c r="F4734" s="229"/>
      <c r="G4734" s="229"/>
      <c r="H4734" s="229"/>
      <c r="I4734" s="231"/>
      <c r="J4734" s="229"/>
      <c r="K4734" s="232"/>
      <c r="L4734" s="229"/>
      <c r="M4734" s="229"/>
      <c r="N4734" s="229"/>
      <c r="O4734" s="229"/>
      <c r="P4734" s="229"/>
      <c r="Q4734" s="232"/>
      <c r="R4734" s="232"/>
      <c r="S4734" s="229"/>
      <c r="T4734" s="229"/>
      <c r="U4734" s="229"/>
      <c r="V4734" s="229"/>
      <c r="W4734" s="229"/>
      <c r="X4734" s="229"/>
      <c r="Y4734" s="229"/>
      <c r="Z4734" s="229"/>
      <c r="AA4734" s="229"/>
      <c r="AB4734" s="229"/>
      <c r="AC4734" s="229"/>
      <c r="AD4734" s="229"/>
      <c r="AE4734" s="229"/>
      <c r="AF4734" s="229"/>
      <c r="AG4734" s="229"/>
      <c r="AH4734" s="229"/>
      <c r="AI4734" s="229"/>
      <c r="AJ4734" s="229"/>
      <c r="AK4734" s="229"/>
      <c r="AL4734" s="229"/>
      <c r="AM4734" s="229"/>
      <c r="AN4734" s="229"/>
      <c r="AO4734" s="229"/>
      <c r="AP4734" s="229"/>
      <c r="AQ4734" s="229"/>
      <c r="AR4734" s="229"/>
      <c r="AS4734" s="229"/>
      <c r="AT4734" s="229"/>
      <c r="AU4734" s="229"/>
      <c r="AV4734" s="229"/>
      <c r="AW4734" s="229"/>
      <c r="AX4734" s="229"/>
      <c r="AY4734" s="229"/>
      <c r="AZ4734" s="229"/>
      <c r="BA4734" s="229"/>
      <c r="BB4734" s="229"/>
      <c r="BC4734" s="229"/>
      <c r="BD4734" s="229"/>
      <c r="BE4734" s="229"/>
      <c r="BF4734" s="229"/>
      <c r="BG4734" s="229"/>
      <c r="BH4734" s="229"/>
      <c r="BI4734" s="229"/>
    </row>
    <row r="4735" spans="3:61">
      <c r="C4735" s="229"/>
      <c r="D4735" s="230"/>
      <c r="E4735" s="229"/>
      <c r="F4735" s="229"/>
      <c r="G4735" s="229"/>
      <c r="H4735" s="229"/>
      <c r="I4735" s="231"/>
      <c r="J4735" s="229"/>
      <c r="K4735" s="232"/>
      <c r="L4735" s="229"/>
      <c r="M4735" s="229"/>
      <c r="N4735" s="229"/>
      <c r="O4735" s="229"/>
      <c r="P4735" s="229"/>
      <c r="Q4735" s="232"/>
      <c r="R4735" s="232"/>
      <c r="S4735" s="229"/>
      <c r="T4735" s="229"/>
      <c r="U4735" s="229"/>
      <c r="V4735" s="229"/>
      <c r="W4735" s="229"/>
      <c r="X4735" s="229"/>
      <c r="Y4735" s="229"/>
      <c r="Z4735" s="229"/>
      <c r="AA4735" s="229"/>
      <c r="AB4735" s="229"/>
      <c r="AC4735" s="229"/>
      <c r="AD4735" s="229"/>
      <c r="AE4735" s="229"/>
      <c r="AF4735" s="229"/>
      <c r="AG4735" s="229"/>
      <c r="AH4735" s="229"/>
      <c r="AI4735" s="229"/>
      <c r="AJ4735" s="229"/>
      <c r="AK4735" s="229"/>
      <c r="AL4735" s="229"/>
      <c r="AM4735" s="229"/>
      <c r="AN4735" s="229"/>
      <c r="AO4735" s="229"/>
      <c r="AP4735" s="229"/>
      <c r="AQ4735" s="229"/>
      <c r="AR4735" s="229"/>
      <c r="AS4735" s="229"/>
      <c r="AT4735" s="229"/>
      <c r="AU4735" s="229"/>
      <c r="AV4735" s="229"/>
      <c r="AW4735" s="229"/>
      <c r="AX4735" s="229"/>
      <c r="AY4735" s="229"/>
      <c r="AZ4735" s="229"/>
      <c r="BA4735" s="229"/>
      <c r="BB4735" s="229"/>
      <c r="BC4735" s="229"/>
      <c r="BD4735" s="229"/>
      <c r="BE4735" s="229"/>
      <c r="BF4735" s="229"/>
      <c r="BG4735" s="229"/>
      <c r="BH4735" s="229"/>
      <c r="BI4735" s="229"/>
    </row>
    <row r="4736" spans="3:61">
      <c r="C4736" s="229"/>
      <c r="D4736" s="230"/>
      <c r="E4736" s="229"/>
      <c r="F4736" s="229"/>
      <c r="G4736" s="229"/>
      <c r="H4736" s="229"/>
      <c r="I4736" s="231"/>
      <c r="J4736" s="229"/>
      <c r="K4736" s="232"/>
      <c r="L4736" s="229"/>
      <c r="M4736" s="229"/>
      <c r="N4736" s="229"/>
      <c r="O4736" s="229"/>
      <c r="P4736" s="229"/>
      <c r="Q4736" s="232"/>
      <c r="R4736" s="232"/>
      <c r="S4736" s="229"/>
      <c r="T4736" s="229"/>
      <c r="U4736" s="229"/>
      <c r="V4736" s="229"/>
      <c r="W4736" s="229"/>
      <c r="X4736" s="229"/>
      <c r="Y4736" s="229"/>
      <c r="Z4736" s="229"/>
      <c r="AA4736" s="229"/>
      <c r="AB4736" s="229"/>
      <c r="AC4736" s="229"/>
      <c r="AD4736" s="229"/>
      <c r="AE4736" s="229"/>
      <c r="AF4736" s="229"/>
      <c r="AG4736" s="229"/>
      <c r="AH4736" s="229"/>
      <c r="AI4736" s="229"/>
      <c r="AJ4736" s="229"/>
      <c r="AK4736" s="229"/>
      <c r="AL4736" s="229"/>
      <c r="AM4736" s="229"/>
      <c r="AN4736" s="229"/>
      <c r="AO4736" s="229"/>
      <c r="AP4736" s="229"/>
      <c r="AQ4736" s="229"/>
      <c r="AR4736" s="229"/>
      <c r="AS4736" s="229"/>
      <c r="AT4736" s="229"/>
      <c r="AU4736" s="229"/>
      <c r="AV4736" s="229"/>
      <c r="AW4736" s="229"/>
      <c r="AX4736" s="229"/>
      <c r="AY4736" s="229"/>
      <c r="AZ4736" s="229"/>
      <c r="BA4736" s="229"/>
      <c r="BB4736" s="229"/>
      <c r="BC4736" s="229"/>
      <c r="BD4736" s="229"/>
      <c r="BE4736" s="229"/>
      <c r="BF4736" s="229"/>
      <c r="BG4736" s="229"/>
      <c r="BH4736" s="229"/>
      <c r="BI4736" s="229"/>
    </row>
    <row r="4737" spans="3:61">
      <c r="C4737" s="229"/>
      <c r="D4737" s="230"/>
      <c r="E4737" s="229"/>
      <c r="F4737" s="229"/>
      <c r="G4737" s="229"/>
      <c r="H4737" s="229"/>
      <c r="I4737" s="231"/>
      <c r="J4737" s="229"/>
      <c r="K4737" s="232"/>
      <c r="L4737" s="229"/>
      <c r="M4737" s="229"/>
      <c r="N4737" s="229"/>
      <c r="O4737" s="229"/>
      <c r="P4737" s="229"/>
      <c r="Q4737" s="232"/>
      <c r="R4737" s="232"/>
      <c r="S4737" s="229"/>
      <c r="T4737" s="229"/>
      <c r="U4737" s="229"/>
      <c r="V4737" s="229"/>
      <c r="W4737" s="229"/>
      <c r="X4737" s="229"/>
      <c r="Y4737" s="229"/>
      <c r="Z4737" s="229"/>
      <c r="AA4737" s="229"/>
      <c r="AB4737" s="229"/>
      <c r="AC4737" s="229"/>
      <c r="AD4737" s="229"/>
      <c r="AE4737" s="229"/>
      <c r="AF4737" s="229"/>
      <c r="AG4737" s="229"/>
      <c r="AH4737" s="229"/>
      <c r="AI4737" s="229"/>
      <c r="AJ4737" s="229"/>
      <c r="AK4737" s="229"/>
      <c r="AL4737" s="229"/>
      <c r="AM4737" s="229"/>
      <c r="AN4737" s="229"/>
      <c r="AO4737" s="229"/>
      <c r="AP4737" s="229"/>
      <c r="AQ4737" s="229"/>
      <c r="AR4737" s="229"/>
      <c r="AS4737" s="229"/>
      <c r="AT4737" s="229"/>
      <c r="AU4737" s="229"/>
      <c r="AV4737" s="229"/>
      <c r="AW4737" s="229"/>
      <c r="AX4737" s="229"/>
      <c r="AY4737" s="229"/>
      <c r="AZ4737" s="229"/>
      <c r="BA4737" s="229"/>
      <c r="BB4737" s="229"/>
      <c r="BC4737" s="229"/>
      <c r="BD4737" s="229"/>
      <c r="BE4737" s="229"/>
      <c r="BF4737" s="229"/>
      <c r="BG4737" s="229"/>
      <c r="BH4737" s="229"/>
      <c r="BI4737" s="229"/>
    </row>
    <row r="4738" spans="3:61">
      <c r="C4738" s="229"/>
      <c r="D4738" s="230"/>
      <c r="E4738" s="229"/>
      <c r="F4738" s="229"/>
      <c r="G4738" s="229"/>
      <c r="H4738" s="229"/>
      <c r="I4738" s="231"/>
      <c r="J4738" s="229"/>
      <c r="K4738" s="232"/>
      <c r="L4738" s="229"/>
      <c r="M4738" s="229"/>
      <c r="N4738" s="229"/>
      <c r="O4738" s="229"/>
      <c r="P4738" s="229"/>
      <c r="Q4738" s="232"/>
      <c r="R4738" s="232"/>
      <c r="S4738" s="229"/>
      <c r="T4738" s="229"/>
      <c r="U4738" s="229"/>
      <c r="V4738" s="229"/>
      <c r="W4738" s="229"/>
      <c r="X4738" s="229"/>
      <c r="Y4738" s="229"/>
      <c r="Z4738" s="229"/>
      <c r="AA4738" s="229"/>
      <c r="AB4738" s="229"/>
      <c r="AC4738" s="229"/>
      <c r="AD4738" s="229"/>
      <c r="AE4738" s="229"/>
      <c r="AF4738" s="229"/>
      <c r="AG4738" s="229"/>
      <c r="AH4738" s="229"/>
      <c r="AI4738" s="229"/>
      <c r="AJ4738" s="229"/>
      <c r="AK4738" s="229"/>
      <c r="AL4738" s="229"/>
      <c r="AM4738" s="229"/>
      <c r="AN4738" s="229"/>
      <c r="AO4738" s="229"/>
      <c r="AP4738" s="229"/>
      <c r="AQ4738" s="229"/>
      <c r="AR4738" s="229"/>
      <c r="AS4738" s="229"/>
      <c r="AT4738" s="229"/>
      <c r="AU4738" s="229"/>
      <c r="AV4738" s="229"/>
      <c r="AW4738" s="229"/>
      <c r="AX4738" s="229"/>
      <c r="AY4738" s="229"/>
      <c r="AZ4738" s="229"/>
      <c r="BA4738" s="229"/>
      <c r="BB4738" s="229"/>
      <c r="BC4738" s="229"/>
      <c r="BD4738" s="229"/>
      <c r="BE4738" s="229"/>
      <c r="BF4738" s="229"/>
      <c r="BG4738" s="229"/>
      <c r="BH4738" s="229"/>
      <c r="BI4738" s="229"/>
    </row>
    <row r="4739" spans="3:61">
      <c r="C4739" s="229"/>
      <c r="D4739" s="230"/>
      <c r="E4739" s="229"/>
      <c r="F4739" s="229"/>
      <c r="G4739" s="229"/>
      <c r="H4739" s="229"/>
      <c r="I4739" s="231"/>
      <c r="J4739" s="229"/>
      <c r="K4739" s="232"/>
      <c r="L4739" s="229"/>
      <c r="M4739" s="229"/>
      <c r="N4739" s="229"/>
      <c r="O4739" s="229"/>
      <c r="P4739" s="229"/>
      <c r="Q4739" s="232"/>
      <c r="R4739" s="232"/>
      <c r="S4739" s="229"/>
      <c r="T4739" s="229"/>
      <c r="U4739" s="229"/>
      <c r="V4739" s="229"/>
      <c r="W4739" s="229"/>
      <c r="X4739" s="229"/>
      <c r="Y4739" s="229"/>
      <c r="Z4739" s="229"/>
      <c r="AA4739" s="229"/>
      <c r="AB4739" s="229"/>
      <c r="AC4739" s="229"/>
      <c r="AD4739" s="229"/>
      <c r="AE4739" s="229"/>
      <c r="AF4739" s="229"/>
      <c r="AG4739" s="229"/>
      <c r="AH4739" s="229"/>
      <c r="AI4739" s="229"/>
      <c r="AJ4739" s="229"/>
      <c r="AK4739" s="229"/>
      <c r="AL4739" s="229"/>
      <c r="AM4739" s="229"/>
      <c r="AN4739" s="229"/>
      <c r="AO4739" s="229"/>
      <c r="AP4739" s="229"/>
      <c r="AQ4739" s="229"/>
      <c r="AR4739" s="229"/>
      <c r="AS4739" s="229"/>
      <c r="AT4739" s="229"/>
      <c r="AU4739" s="229"/>
      <c r="AV4739" s="229"/>
      <c r="AW4739" s="229"/>
      <c r="AX4739" s="229"/>
      <c r="AY4739" s="229"/>
      <c r="AZ4739" s="229"/>
      <c r="BA4739" s="229"/>
      <c r="BB4739" s="229"/>
      <c r="BC4739" s="229"/>
      <c r="BD4739" s="229"/>
      <c r="BE4739" s="229"/>
      <c r="BF4739" s="229"/>
      <c r="BG4739" s="229"/>
      <c r="BH4739" s="229"/>
      <c r="BI4739" s="229"/>
    </row>
    <row r="4740" spans="3:61">
      <c r="C4740" s="229"/>
      <c r="D4740" s="230"/>
      <c r="E4740" s="229"/>
      <c r="F4740" s="229"/>
      <c r="G4740" s="229"/>
      <c r="H4740" s="229"/>
      <c r="I4740" s="231"/>
      <c r="J4740" s="229"/>
      <c r="K4740" s="232"/>
      <c r="L4740" s="229"/>
      <c r="M4740" s="229"/>
      <c r="N4740" s="229"/>
      <c r="O4740" s="229"/>
      <c r="P4740" s="229"/>
      <c r="Q4740" s="232"/>
      <c r="R4740" s="232"/>
      <c r="S4740" s="229"/>
      <c r="T4740" s="229"/>
      <c r="U4740" s="229"/>
      <c r="V4740" s="229"/>
      <c r="W4740" s="229"/>
      <c r="X4740" s="229"/>
      <c r="Y4740" s="229"/>
      <c r="Z4740" s="229"/>
      <c r="AA4740" s="229"/>
      <c r="AB4740" s="229"/>
      <c r="AC4740" s="229"/>
      <c r="AD4740" s="229"/>
      <c r="AE4740" s="229"/>
      <c r="AF4740" s="229"/>
      <c r="AG4740" s="229"/>
      <c r="AH4740" s="229"/>
      <c r="AI4740" s="229"/>
      <c r="AJ4740" s="229"/>
      <c r="AK4740" s="229"/>
      <c r="AL4740" s="229"/>
      <c r="AM4740" s="229"/>
      <c r="AN4740" s="229"/>
      <c r="AO4740" s="229"/>
      <c r="AP4740" s="229"/>
      <c r="AQ4740" s="229"/>
      <c r="AR4740" s="229"/>
      <c r="AS4740" s="229"/>
      <c r="AT4740" s="229"/>
      <c r="AU4740" s="229"/>
      <c r="AV4740" s="229"/>
      <c r="AW4740" s="229"/>
      <c r="AX4740" s="229"/>
      <c r="AY4740" s="229"/>
      <c r="AZ4740" s="229"/>
      <c r="BA4740" s="229"/>
      <c r="BB4740" s="229"/>
      <c r="BC4740" s="229"/>
      <c r="BD4740" s="229"/>
      <c r="BE4740" s="229"/>
      <c r="BF4740" s="229"/>
      <c r="BG4740" s="229"/>
      <c r="BH4740" s="229"/>
      <c r="BI4740" s="229"/>
    </row>
    <row r="4741" spans="3:61">
      <c r="C4741" s="229"/>
      <c r="D4741" s="230"/>
      <c r="E4741" s="229"/>
      <c r="F4741" s="229"/>
      <c r="G4741" s="229"/>
      <c r="H4741" s="229"/>
      <c r="I4741" s="231"/>
      <c r="J4741" s="229"/>
      <c r="K4741" s="232"/>
      <c r="L4741" s="229"/>
      <c r="M4741" s="229"/>
      <c r="N4741" s="229"/>
      <c r="O4741" s="229"/>
      <c r="P4741" s="229"/>
      <c r="Q4741" s="232"/>
      <c r="R4741" s="232"/>
      <c r="S4741" s="229"/>
      <c r="T4741" s="229"/>
      <c r="U4741" s="229"/>
      <c r="V4741" s="229"/>
      <c r="W4741" s="229"/>
      <c r="X4741" s="229"/>
      <c r="Y4741" s="229"/>
      <c r="Z4741" s="229"/>
      <c r="AA4741" s="229"/>
      <c r="AB4741" s="229"/>
      <c r="AC4741" s="229"/>
      <c r="AD4741" s="229"/>
      <c r="AE4741" s="229"/>
      <c r="AF4741" s="229"/>
      <c r="AG4741" s="229"/>
      <c r="AH4741" s="229"/>
      <c r="AI4741" s="229"/>
      <c r="AJ4741" s="229"/>
      <c r="AK4741" s="229"/>
      <c r="AL4741" s="229"/>
      <c r="AM4741" s="229"/>
      <c r="AN4741" s="229"/>
      <c r="AO4741" s="229"/>
      <c r="AP4741" s="229"/>
      <c r="AQ4741" s="229"/>
      <c r="AR4741" s="229"/>
      <c r="AS4741" s="229"/>
      <c r="AT4741" s="229"/>
      <c r="AU4741" s="229"/>
      <c r="AV4741" s="229"/>
      <c r="AW4741" s="229"/>
      <c r="AX4741" s="229"/>
      <c r="AY4741" s="229"/>
      <c r="AZ4741" s="229"/>
      <c r="BA4741" s="229"/>
      <c r="BB4741" s="229"/>
      <c r="BC4741" s="229"/>
      <c r="BD4741" s="229"/>
      <c r="BE4741" s="229"/>
      <c r="BF4741" s="229"/>
      <c r="BG4741" s="229"/>
      <c r="BH4741" s="229"/>
      <c r="BI4741" s="229"/>
    </row>
    <row r="4742" spans="3:61">
      <c r="C4742" s="229"/>
      <c r="D4742" s="230"/>
      <c r="E4742" s="229"/>
      <c r="F4742" s="229"/>
      <c r="G4742" s="229"/>
      <c r="H4742" s="229"/>
      <c r="I4742" s="231"/>
      <c r="J4742" s="229"/>
      <c r="K4742" s="232"/>
      <c r="L4742" s="229"/>
      <c r="M4742" s="229"/>
      <c r="N4742" s="229"/>
      <c r="O4742" s="229"/>
      <c r="P4742" s="229"/>
      <c r="Q4742" s="232"/>
      <c r="R4742" s="232"/>
      <c r="S4742" s="229"/>
      <c r="T4742" s="229"/>
      <c r="U4742" s="229"/>
      <c r="V4742" s="229"/>
      <c r="W4742" s="229"/>
      <c r="X4742" s="229"/>
      <c r="Y4742" s="229"/>
      <c r="Z4742" s="229"/>
      <c r="AA4742" s="229"/>
      <c r="AB4742" s="229"/>
      <c r="AC4742" s="229"/>
      <c r="AD4742" s="229"/>
      <c r="AE4742" s="229"/>
      <c r="AF4742" s="229"/>
      <c r="AG4742" s="229"/>
      <c r="AH4742" s="229"/>
      <c r="AI4742" s="229"/>
      <c r="AJ4742" s="229"/>
      <c r="AK4742" s="229"/>
      <c r="AL4742" s="229"/>
      <c r="AM4742" s="229"/>
      <c r="AN4742" s="229"/>
      <c r="AO4742" s="229"/>
      <c r="AP4742" s="229"/>
      <c r="AQ4742" s="229"/>
      <c r="AR4742" s="229"/>
      <c r="AS4742" s="229"/>
      <c r="AT4742" s="229"/>
      <c r="AU4742" s="229"/>
      <c r="AV4742" s="229"/>
      <c r="AW4742" s="229"/>
      <c r="AX4742" s="229"/>
      <c r="AY4742" s="229"/>
      <c r="AZ4742" s="229"/>
      <c r="BA4742" s="229"/>
      <c r="BB4742" s="229"/>
      <c r="BC4742" s="229"/>
      <c r="BD4742" s="229"/>
      <c r="BE4742" s="229"/>
      <c r="BF4742" s="229"/>
      <c r="BG4742" s="229"/>
      <c r="BH4742" s="229"/>
      <c r="BI4742" s="229"/>
    </row>
    <row r="4743" spans="3:61">
      <c r="C4743" s="229"/>
      <c r="D4743" s="230"/>
      <c r="E4743" s="229"/>
      <c r="F4743" s="229"/>
      <c r="G4743" s="229"/>
      <c r="H4743" s="229"/>
      <c r="I4743" s="231"/>
      <c r="J4743" s="229"/>
      <c r="K4743" s="232"/>
      <c r="L4743" s="229"/>
      <c r="M4743" s="229"/>
      <c r="N4743" s="229"/>
      <c r="O4743" s="229"/>
      <c r="P4743" s="229"/>
      <c r="Q4743" s="232"/>
      <c r="R4743" s="232"/>
      <c r="S4743" s="229"/>
      <c r="T4743" s="229"/>
      <c r="U4743" s="229"/>
      <c r="V4743" s="229"/>
      <c r="W4743" s="229"/>
      <c r="X4743" s="229"/>
      <c r="Y4743" s="229"/>
      <c r="Z4743" s="229"/>
      <c r="AA4743" s="229"/>
      <c r="AB4743" s="229"/>
      <c r="AC4743" s="229"/>
      <c r="AD4743" s="229"/>
      <c r="AE4743" s="229"/>
      <c r="AF4743" s="229"/>
      <c r="AG4743" s="229"/>
      <c r="AH4743" s="229"/>
      <c r="AI4743" s="229"/>
      <c r="AJ4743" s="229"/>
      <c r="AK4743" s="229"/>
      <c r="AL4743" s="229"/>
      <c r="AM4743" s="229"/>
      <c r="AN4743" s="229"/>
      <c r="AO4743" s="229"/>
      <c r="AP4743" s="229"/>
      <c r="AQ4743" s="229"/>
      <c r="AR4743" s="229"/>
      <c r="AS4743" s="229"/>
      <c r="AT4743" s="229"/>
      <c r="AU4743" s="229"/>
      <c r="AV4743" s="229"/>
      <c r="AW4743" s="229"/>
      <c r="AX4743" s="229"/>
      <c r="AY4743" s="229"/>
      <c r="AZ4743" s="229"/>
      <c r="BA4743" s="229"/>
      <c r="BB4743" s="229"/>
      <c r="BC4743" s="229"/>
      <c r="BD4743" s="229"/>
      <c r="BE4743" s="229"/>
      <c r="BF4743" s="229"/>
      <c r="BG4743" s="229"/>
      <c r="BH4743" s="229"/>
      <c r="BI4743" s="229"/>
    </row>
    <row r="4744" spans="3:61">
      <c r="C4744" s="229"/>
      <c r="D4744" s="230"/>
      <c r="E4744" s="229"/>
      <c r="F4744" s="229"/>
      <c r="G4744" s="229"/>
      <c r="H4744" s="229"/>
      <c r="I4744" s="231"/>
      <c r="J4744" s="229"/>
      <c r="K4744" s="232"/>
      <c r="L4744" s="229"/>
      <c r="M4744" s="229"/>
      <c r="N4744" s="229"/>
      <c r="O4744" s="229"/>
      <c r="P4744" s="229"/>
      <c r="Q4744" s="232"/>
      <c r="R4744" s="232"/>
      <c r="S4744" s="229"/>
      <c r="T4744" s="229"/>
      <c r="U4744" s="229"/>
      <c r="V4744" s="229"/>
      <c r="W4744" s="229"/>
      <c r="X4744" s="229"/>
      <c r="Y4744" s="229"/>
      <c r="Z4744" s="229"/>
      <c r="AA4744" s="229"/>
      <c r="AB4744" s="229"/>
      <c r="AC4744" s="229"/>
      <c r="AD4744" s="229"/>
      <c r="AE4744" s="229"/>
      <c r="AF4744" s="229"/>
      <c r="AG4744" s="229"/>
      <c r="AH4744" s="229"/>
      <c r="AI4744" s="229"/>
      <c r="AJ4744" s="229"/>
      <c r="AK4744" s="229"/>
      <c r="AL4744" s="229"/>
      <c r="AM4744" s="229"/>
      <c r="AN4744" s="229"/>
      <c r="AO4744" s="229"/>
      <c r="AP4744" s="229"/>
      <c r="AQ4744" s="229"/>
      <c r="AR4744" s="229"/>
      <c r="AS4744" s="229"/>
      <c r="AT4744" s="229"/>
      <c r="AU4744" s="229"/>
      <c r="AV4744" s="229"/>
      <c r="AW4744" s="229"/>
      <c r="AX4744" s="229"/>
      <c r="AY4744" s="229"/>
      <c r="AZ4744" s="229"/>
      <c r="BA4744" s="229"/>
      <c r="BB4744" s="229"/>
      <c r="BC4744" s="229"/>
      <c r="BD4744" s="229"/>
      <c r="BE4744" s="229"/>
      <c r="BF4744" s="229"/>
      <c r="BG4744" s="229"/>
      <c r="BH4744" s="229"/>
      <c r="BI4744" s="229"/>
    </row>
    <row r="4745" spans="3:61">
      <c r="C4745" s="229"/>
      <c r="D4745" s="230"/>
      <c r="E4745" s="229"/>
      <c r="F4745" s="229"/>
      <c r="G4745" s="229"/>
      <c r="H4745" s="229"/>
      <c r="I4745" s="231"/>
      <c r="J4745" s="229"/>
      <c r="K4745" s="232"/>
      <c r="L4745" s="229"/>
      <c r="M4745" s="229"/>
      <c r="N4745" s="229"/>
      <c r="O4745" s="229"/>
      <c r="P4745" s="229"/>
      <c r="Q4745" s="232"/>
      <c r="R4745" s="232"/>
      <c r="S4745" s="229"/>
      <c r="T4745" s="229"/>
      <c r="U4745" s="229"/>
      <c r="V4745" s="229"/>
      <c r="W4745" s="229"/>
      <c r="X4745" s="229"/>
      <c r="Y4745" s="229"/>
      <c r="Z4745" s="229"/>
      <c r="AA4745" s="229"/>
      <c r="AB4745" s="229"/>
      <c r="AC4745" s="229"/>
      <c r="AD4745" s="229"/>
      <c r="AE4745" s="229"/>
      <c r="AF4745" s="229"/>
      <c r="AG4745" s="229"/>
      <c r="AH4745" s="229"/>
      <c r="AI4745" s="229"/>
      <c r="AJ4745" s="229"/>
      <c r="AK4745" s="229"/>
      <c r="AL4745" s="229"/>
      <c r="AM4745" s="229"/>
      <c r="AN4745" s="229"/>
      <c r="AO4745" s="229"/>
      <c r="AP4745" s="229"/>
      <c r="AQ4745" s="229"/>
      <c r="AR4745" s="229"/>
      <c r="AS4745" s="229"/>
      <c r="AT4745" s="229"/>
      <c r="AU4745" s="229"/>
      <c r="AV4745" s="229"/>
      <c r="AW4745" s="229"/>
      <c r="AX4745" s="229"/>
      <c r="AY4745" s="229"/>
      <c r="AZ4745" s="229"/>
      <c r="BA4745" s="229"/>
      <c r="BB4745" s="229"/>
      <c r="BC4745" s="229"/>
      <c r="BD4745" s="229"/>
      <c r="BE4745" s="229"/>
      <c r="BF4745" s="229"/>
      <c r="BG4745" s="229"/>
      <c r="BH4745" s="229"/>
      <c r="BI4745" s="229"/>
    </row>
    <row r="4746" spans="3:61">
      <c r="C4746" s="229"/>
      <c r="D4746" s="230"/>
      <c r="E4746" s="229"/>
      <c r="F4746" s="229"/>
      <c r="G4746" s="229"/>
      <c r="H4746" s="229"/>
      <c r="I4746" s="231"/>
      <c r="J4746" s="229"/>
      <c r="K4746" s="232"/>
      <c r="L4746" s="229"/>
      <c r="M4746" s="229"/>
      <c r="N4746" s="229"/>
      <c r="O4746" s="229"/>
      <c r="P4746" s="229"/>
      <c r="Q4746" s="232"/>
      <c r="R4746" s="232"/>
      <c r="S4746" s="229"/>
      <c r="T4746" s="229"/>
      <c r="U4746" s="229"/>
      <c r="V4746" s="229"/>
      <c r="W4746" s="229"/>
      <c r="X4746" s="229"/>
      <c r="Y4746" s="229"/>
      <c r="Z4746" s="229"/>
      <c r="AA4746" s="229"/>
      <c r="AB4746" s="229"/>
      <c r="AC4746" s="229"/>
      <c r="AD4746" s="229"/>
      <c r="AE4746" s="229"/>
      <c r="AF4746" s="229"/>
      <c r="AG4746" s="229"/>
      <c r="AH4746" s="229"/>
      <c r="AI4746" s="229"/>
      <c r="AJ4746" s="229"/>
      <c r="AK4746" s="229"/>
      <c r="AL4746" s="229"/>
      <c r="AM4746" s="229"/>
      <c r="AN4746" s="229"/>
      <c r="AO4746" s="229"/>
      <c r="AP4746" s="229"/>
      <c r="AQ4746" s="229"/>
      <c r="AR4746" s="229"/>
      <c r="AS4746" s="229"/>
      <c r="AT4746" s="229"/>
      <c r="AU4746" s="229"/>
      <c r="AV4746" s="229"/>
      <c r="AW4746" s="229"/>
      <c r="AX4746" s="229"/>
      <c r="AY4746" s="229"/>
      <c r="AZ4746" s="229"/>
      <c r="BA4746" s="229"/>
      <c r="BB4746" s="229"/>
      <c r="BC4746" s="229"/>
      <c r="BD4746" s="229"/>
      <c r="BE4746" s="229"/>
      <c r="BF4746" s="229"/>
      <c r="BG4746" s="229"/>
      <c r="BH4746" s="229"/>
      <c r="BI4746" s="229"/>
    </row>
    <row r="4747" spans="3:61">
      <c r="C4747" s="229"/>
      <c r="D4747" s="230"/>
      <c r="E4747" s="229"/>
      <c r="F4747" s="229"/>
      <c r="G4747" s="229"/>
      <c r="H4747" s="229"/>
      <c r="I4747" s="231"/>
      <c r="J4747" s="229"/>
      <c r="K4747" s="232"/>
      <c r="L4747" s="229"/>
      <c r="M4747" s="229"/>
      <c r="N4747" s="229"/>
      <c r="O4747" s="229"/>
      <c r="P4747" s="229"/>
      <c r="Q4747" s="232"/>
      <c r="R4747" s="232"/>
      <c r="S4747" s="229"/>
      <c r="T4747" s="229"/>
      <c r="U4747" s="229"/>
      <c r="V4747" s="229"/>
      <c r="W4747" s="229"/>
      <c r="X4747" s="229"/>
      <c r="Y4747" s="229"/>
      <c r="Z4747" s="229"/>
      <c r="AA4747" s="229"/>
      <c r="AB4747" s="229"/>
      <c r="AC4747" s="229"/>
      <c r="AD4747" s="229"/>
      <c r="AE4747" s="229"/>
      <c r="AF4747" s="229"/>
      <c r="AG4747" s="229"/>
      <c r="AH4747" s="229"/>
      <c r="AI4747" s="229"/>
      <c r="AJ4747" s="229"/>
      <c r="AK4747" s="229"/>
      <c r="AL4747" s="229"/>
      <c r="AM4747" s="229"/>
      <c r="AN4747" s="229"/>
      <c r="AO4747" s="229"/>
      <c r="AP4747" s="229"/>
      <c r="AQ4747" s="229"/>
      <c r="AR4747" s="229"/>
      <c r="AS4747" s="229"/>
      <c r="AT4747" s="229"/>
      <c r="AU4747" s="229"/>
      <c r="AV4747" s="229"/>
      <c r="AW4747" s="229"/>
      <c r="AX4747" s="229"/>
      <c r="AY4747" s="229"/>
      <c r="AZ4747" s="229"/>
      <c r="BA4747" s="229"/>
      <c r="BB4747" s="229"/>
      <c r="BC4747" s="229"/>
      <c r="BD4747" s="229"/>
      <c r="BE4747" s="229"/>
      <c r="BF4747" s="229"/>
      <c r="BG4747" s="229"/>
      <c r="BH4747" s="229"/>
      <c r="BI4747" s="229"/>
    </row>
    <row r="4748" spans="3:61">
      <c r="C4748" s="229"/>
      <c r="D4748" s="230"/>
      <c r="E4748" s="229"/>
      <c r="F4748" s="229"/>
      <c r="G4748" s="229"/>
      <c r="H4748" s="229"/>
      <c r="I4748" s="231"/>
      <c r="J4748" s="229"/>
      <c r="K4748" s="232"/>
      <c r="L4748" s="229"/>
      <c r="M4748" s="229"/>
      <c r="N4748" s="229"/>
      <c r="O4748" s="229"/>
      <c r="P4748" s="229"/>
      <c r="Q4748" s="232"/>
      <c r="R4748" s="232"/>
      <c r="S4748" s="229"/>
      <c r="T4748" s="229"/>
      <c r="U4748" s="229"/>
      <c r="V4748" s="229"/>
      <c r="W4748" s="229"/>
      <c r="X4748" s="229"/>
      <c r="Y4748" s="229"/>
      <c r="Z4748" s="229"/>
      <c r="AA4748" s="229"/>
      <c r="AB4748" s="229"/>
      <c r="AC4748" s="229"/>
      <c r="AD4748" s="229"/>
      <c r="AE4748" s="229"/>
      <c r="AF4748" s="229"/>
      <c r="AG4748" s="229"/>
      <c r="AH4748" s="229"/>
      <c r="AI4748" s="229"/>
      <c r="AJ4748" s="229"/>
      <c r="AK4748" s="229"/>
      <c r="AL4748" s="229"/>
      <c r="AM4748" s="229"/>
      <c r="AN4748" s="229"/>
      <c r="AO4748" s="229"/>
      <c r="AP4748" s="229"/>
      <c r="AQ4748" s="229"/>
      <c r="AR4748" s="229"/>
      <c r="AS4748" s="229"/>
      <c r="AT4748" s="229"/>
      <c r="AU4748" s="229"/>
      <c r="AV4748" s="229"/>
      <c r="AW4748" s="229"/>
      <c r="AX4748" s="229"/>
      <c r="AY4748" s="229"/>
      <c r="AZ4748" s="229"/>
      <c r="BA4748" s="229"/>
      <c r="BB4748" s="229"/>
      <c r="BC4748" s="229"/>
      <c r="BD4748" s="229"/>
      <c r="BE4748" s="229"/>
      <c r="BF4748" s="229"/>
      <c r="BG4748" s="229"/>
      <c r="BH4748" s="229"/>
      <c r="BI4748" s="229"/>
    </row>
    <row r="4749" spans="3:61">
      <c r="C4749" s="229"/>
      <c r="D4749" s="230"/>
      <c r="E4749" s="229"/>
      <c r="F4749" s="229"/>
      <c r="G4749" s="229"/>
      <c r="H4749" s="229"/>
      <c r="I4749" s="231"/>
      <c r="J4749" s="229"/>
      <c r="K4749" s="232"/>
      <c r="L4749" s="229"/>
      <c r="M4749" s="229"/>
      <c r="N4749" s="229"/>
      <c r="O4749" s="229"/>
      <c r="P4749" s="229"/>
      <c r="Q4749" s="232"/>
      <c r="R4749" s="232"/>
      <c r="S4749" s="229"/>
      <c r="T4749" s="229"/>
      <c r="U4749" s="229"/>
      <c r="V4749" s="229"/>
      <c r="W4749" s="229"/>
      <c r="X4749" s="229"/>
      <c r="Y4749" s="229"/>
      <c r="Z4749" s="229"/>
      <c r="AA4749" s="229"/>
      <c r="AB4749" s="229"/>
      <c r="AC4749" s="229"/>
      <c r="AD4749" s="229"/>
      <c r="AE4749" s="229"/>
      <c r="AF4749" s="229"/>
      <c r="AG4749" s="229"/>
      <c r="AH4749" s="229"/>
      <c r="AI4749" s="229"/>
      <c r="AJ4749" s="229"/>
      <c r="AK4749" s="229"/>
      <c r="AL4749" s="229"/>
      <c r="AM4749" s="229"/>
      <c r="AN4749" s="229"/>
      <c r="AO4749" s="229"/>
      <c r="AP4749" s="229"/>
      <c r="AQ4749" s="229"/>
      <c r="AR4749" s="229"/>
      <c r="AS4749" s="229"/>
      <c r="AT4749" s="229"/>
      <c r="AU4749" s="229"/>
      <c r="AV4749" s="229"/>
      <c r="AW4749" s="229"/>
      <c r="AX4749" s="229"/>
      <c r="AY4749" s="229"/>
      <c r="AZ4749" s="229"/>
      <c r="BA4749" s="229"/>
      <c r="BB4749" s="229"/>
      <c r="BC4749" s="229"/>
      <c r="BD4749" s="229"/>
      <c r="BE4749" s="229"/>
      <c r="BF4749" s="229"/>
      <c r="BG4749" s="229"/>
      <c r="BH4749" s="229"/>
      <c r="BI4749" s="229"/>
    </row>
    <row r="4750" spans="3:61">
      <c r="C4750" s="229"/>
      <c r="D4750" s="230"/>
      <c r="E4750" s="229"/>
      <c r="F4750" s="229"/>
      <c r="G4750" s="229"/>
      <c r="H4750" s="229"/>
      <c r="I4750" s="231"/>
      <c r="J4750" s="229"/>
      <c r="K4750" s="232"/>
      <c r="L4750" s="229"/>
      <c r="M4750" s="229"/>
      <c r="N4750" s="229"/>
      <c r="O4750" s="229"/>
      <c r="P4750" s="229"/>
      <c r="Q4750" s="232"/>
      <c r="R4750" s="232"/>
      <c r="S4750" s="229"/>
      <c r="T4750" s="229"/>
      <c r="U4750" s="229"/>
      <c r="V4750" s="229"/>
      <c r="W4750" s="229"/>
      <c r="X4750" s="229"/>
      <c r="Y4750" s="229"/>
      <c r="Z4750" s="229"/>
      <c r="AA4750" s="229"/>
      <c r="AB4750" s="229"/>
      <c r="AC4750" s="229"/>
      <c r="AD4750" s="229"/>
      <c r="AE4750" s="229"/>
      <c r="AF4750" s="229"/>
      <c r="AG4750" s="229"/>
      <c r="AH4750" s="229"/>
      <c r="AI4750" s="229"/>
      <c r="AJ4750" s="229"/>
      <c r="AK4750" s="229"/>
      <c r="AL4750" s="229"/>
      <c r="AM4750" s="229"/>
      <c r="AN4750" s="229"/>
      <c r="AO4750" s="229"/>
      <c r="AP4750" s="229"/>
      <c r="AQ4750" s="229"/>
      <c r="AR4750" s="229"/>
      <c r="AS4750" s="229"/>
      <c r="AT4750" s="229"/>
      <c r="AU4750" s="229"/>
      <c r="AV4750" s="229"/>
      <c r="AW4750" s="229"/>
      <c r="AX4750" s="229"/>
      <c r="AY4750" s="229"/>
      <c r="AZ4750" s="229"/>
      <c r="BA4750" s="229"/>
      <c r="BB4750" s="229"/>
      <c r="BC4750" s="229"/>
      <c r="BD4750" s="229"/>
      <c r="BE4750" s="229"/>
      <c r="BF4750" s="229"/>
      <c r="BG4750" s="229"/>
      <c r="BH4750" s="229"/>
      <c r="BI4750" s="229"/>
    </row>
    <row r="4751" spans="3:61">
      <c r="C4751" s="229"/>
      <c r="D4751" s="230"/>
      <c r="E4751" s="229"/>
      <c r="F4751" s="229"/>
      <c r="G4751" s="229"/>
      <c r="H4751" s="229"/>
      <c r="I4751" s="231"/>
      <c r="J4751" s="229"/>
      <c r="K4751" s="232"/>
      <c r="L4751" s="229"/>
      <c r="M4751" s="229"/>
      <c r="N4751" s="229"/>
      <c r="O4751" s="229"/>
      <c r="P4751" s="229"/>
      <c r="Q4751" s="232"/>
      <c r="R4751" s="232"/>
      <c r="S4751" s="229"/>
      <c r="T4751" s="229"/>
      <c r="U4751" s="229"/>
      <c r="V4751" s="229"/>
      <c r="W4751" s="229"/>
      <c r="X4751" s="229"/>
      <c r="Y4751" s="229"/>
      <c r="Z4751" s="229"/>
      <c r="AA4751" s="229"/>
      <c r="AB4751" s="229"/>
      <c r="AC4751" s="229"/>
      <c r="AD4751" s="229"/>
      <c r="AE4751" s="229"/>
      <c r="AF4751" s="229"/>
      <c r="AG4751" s="229"/>
      <c r="AH4751" s="229"/>
      <c r="AI4751" s="229"/>
      <c r="AJ4751" s="229"/>
      <c r="AK4751" s="229"/>
      <c r="AL4751" s="229"/>
      <c r="AM4751" s="229"/>
      <c r="AN4751" s="229"/>
      <c r="AO4751" s="229"/>
      <c r="AP4751" s="229"/>
      <c r="AQ4751" s="229"/>
      <c r="AR4751" s="229"/>
      <c r="AS4751" s="229"/>
      <c r="AT4751" s="229"/>
      <c r="AU4751" s="229"/>
      <c r="AV4751" s="229"/>
      <c r="AW4751" s="229"/>
      <c r="AX4751" s="229"/>
      <c r="AY4751" s="229"/>
      <c r="AZ4751" s="229"/>
      <c r="BA4751" s="229"/>
      <c r="BB4751" s="229"/>
      <c r="BC4751" s="229"/>
      <c r="BD4751" s="229"/>
      <c r="BE4751" s="229"/>
      <c r="BF4751" s="229"/>
      <c r="BG4751" s="229"/>
      <c r="BH4751" s="229"/>
      <c r="BI4751" s="229"/>
    </row>
    <row r="4752" spans="3:61">
      <c r="C4752" s="229"/>
      <c r="D4752" s="230"/>
      <c r="E4752" s="229"/>
      <c r="F4752" s="229"/>
      <c r="G4752" s="229"/>
      <c r="H4752" s="229"/>
      <c r="I4752" s="231"/>
      <c r="J4752" s="229"/>
      <c r="K4752" s="232"/>
      <c r="L4752" s="229"/>
      <c r="M4752" s="229"/>
      <c r="N4752" s="229"/>
      <c r="O4752" s="229"/>
      <c r="P4752" s="229"/>
      <c r="Q4752" s="232"/>
      <c r="R4752" s="232"/>
      <c r="S4752" s="229"/>
      <c r="T4752" s="229"/>
      <c r="U4752" s="229"/>
      <c r="V4752" s="229"/>
      <c r="W4752" s="229"/>
      <c r="X4752" s="229"/>
      <c r="Y4752" s="229"/>
      <c r="Z4752" s="229"/>
      <c r="AA4752" s="229"/>
      <c r="AB4752" s="229"/>
      <c r="AC4752" s="229"/>
      <c r="AD4752" s="229"/>
      <c r="AE4752" s="229"/>
      <c r="AF4752" s="229"/>
      <c r="AG4752" s="229"/>
      <c r="AH4752" s="229"/>
      <c r="AI4752" s="229"/>
      <c r="AJ4752" s="229"/>
      <c r="AK4752" s="229"/>
      <c r="AL4752" s="229"/>
      <c r="AM4752" s="229"/>
      <c r="AN4752" s="229"/>
      <c r="AO4752" s="229"/>
      <c r="AP4752" s="229"/>
      <c r="AQ4752" s="229"/>
      <c r="AR4752" s="229"/>
      <c r="AS4752" s="229"/>
      <c r="AT4752" s="229"/>
      <c r="AU4752" s="229"/>
      <c r="AV4752" s="229"/>
      <c r="AW4752" s="229"/>
      <c r="AX4752" s="229"/>
      <c r="AY4752" s="229"/>
      <c r="AZ4752" s="229"/>
      <c r="BA4752" s="229"/>
      <c r="BB4752" s="229"/>
      <c r="BC4752" s="229"/>
      <c r="BD4752" s="229"/>
      <c r="BE4752" s="229"/>
      <c r="BF4752" s="229"/>
      <c r="BG4752" s="229"/>
      <c r="BH4752" s="229"/>
      <c r="BI4752" s="229"/>
    </row>
    <row r="4753" spans="3:61">
      <c r="C4753" s="229"/>
      <c r="D4753" s="230"/>
      <c r="E4753" s="229"/>
      <c r="F4753" s="229"/>
      <c r="G4753" s="229"/>
      <c r="H4753" s="229"/>
      <c r="I4753" s="231"/>
      <c r="J4753" s="229"/>
      <c r="K4753" s="232"/>
      <c r="L4753" s="229"/>
      <c r="M4753" s="229"/>
      <c r="N4753" s="229"/>
      <c r="O4753" s="229"/>
      <c r="P4753" s="229"/>
      <c r="Q4753" s="232"/>
      <c r="R4753" s="232"/>
      <c r="S4753" s="229"/>
      <c r="T4753" s="229"/>
      <c r="U4753" s="229"/>
      <c r="V4753" s="229"/>
      <c r="W4753" s="229"/>
      <c r="X4753" s="229"/>
      <c r="Y4753" s="229"/>
      <c r="Z4753" s="229"/>
      <c r="AA4753" s="229"/>
      <c r="AB4753" s="229"/>
      <c r="AC4753" s="229"/>
      <c r="AD4753" s="229"/>
      <c r="AE4753" s="229"/>
      <c r="AF4753" s="229"/>
      <c r="AG4753" s="229"/>
      <c r="AH4753" s="229"/>
      <c r="AI4753" s="229"/>
      <c r="AJ4753" s="229"/>
      <c r="AK4753" s="229"/>
      <c r="AL4753" s="229"/>
      <c r="AM4753" s="229"/>
      <c r="AN4753" s="229"/>
      <c r="AO4753" s="229"/>
      <c r="AP4753" s="229"/>
      <c r="AQ4753" s="229"/>
      <c r="AR4753" s="229"/>
      <c r="AS4753" s="229"/>
      <c r="AT4753" s="229"/>
      <c r="AU4753" s="229"/>
      <c r="AV4753" s="229"/>
      <c r="AW4753" s="229"/>
      <c r="AX4753" s="229"/>
      <c r="AY4753" s="229"/>
      <c r="AZ4753" s="229"/>
      <c r="BA4753" s="229"/>
      <c r="BB4753" s="229"/>
      <c r="BC4753" s="229"/>
      <c r="BD4753" s="229"/>
      <c r="BE4753" s="229"/>
      <c r="BF4753" s="229"/>
      <c r="BG4753" s="229"/>
      <c r="BH4753" s="229"/>
      <c r="BI4753" s="229"/>
    </row>
    <row r="4754" spans="3:61">
      <c r="C4754" s="229"/>
      <c r="D4754" s="230"/>
      <c r="E4754" s="229"/>
      <c r="F4754" s="229"/>
      <c r="G4754" s="229"/>
      <c r="H4754" s="229"/>
      <c r="I4754" s="231"/>
      <c r="J4754" s="229"/>
      <c r="K4754" s="232"/>
      <c r="L4754" s="229"/>
      <c r="M4754" s="229"/>
      <c r="N4754" s="229"/>
      <c r="O4754" s="229"/>
      <c r="P4754" s="229"/>
      <c r="Q4754" s="232"/>
      <c r="R4754" s="232"/>
      <c r="S4754" s="229"/>
      <c r="T4754" s="229"/>
      <c r="U4754" s="229"/>
      <c r="V4754" s="229"/>
      <c r="W4754" s="229"/>
      <c r="X4754" s="229"/>
      <c r="Y4754" s="229"/>
      <c r="Z4754" s="229"/>
      <c r="AA4754" s="229"/>
      <c r="AB4754" s="229"/>
      <c r="AC4754" s="229"/>
      <c r="AD4754" s="229"/>
      <c r="AE4754" s="229"/>
      <c r="AF4754" s="229"/>
      <c r="AG4754" s="229"/>
      <c r="AH4754" s="229"/>
      <c r="AI4754" s="229"/>
      <c r="AJ4754" s="229"/>
      <c r="AK4754" s="229"/>
      <c r="AL4754" s="229"/>
      <c r="AM4754" s="229"/>
      <c r="AN4754" s="229"/>
      <c r="AO4754" s="229"/>
      <c r="AP4754" s="229"/>
      <c r="AQ4754" s="229"/>
      <c r="AR4754" s="229"/>
      <c r="AS4754" s="229"/>
      <c r="AT4754" s="229"/>
      <c r="AU4754" s="229"/>
      <c r="AV4754" s="229"/>
      <c r="AW4754" s="229"/>
      <c r="AX4754" s="229"/>
      <c r="AY4754" s="229"/>
      <c r="AZ4754" s="229"/>
      <c r="BA4754" s="229"/>
      <c r="BB4754" s="229"/>
      <c r="BC4754" s="229"/>
      <c r="BD4754" s="229"/>
      <c r="BE4754" s="229"/>
      <c r="BF4754" s="229"/>
      <c r="BG4754" s="229"/>
      <c r="BH4754" s="229"/>
      <c r="BI4754" s="229"/>
    </row>
    <row r="4755" spans="3:61">
      <c r="C4755" s="229"/>
      <c r="D4755" s="230"/>
      <c r="E4755" s="229"/>
      <c r="F4755" s="229"/>
      <c r="G4755" s="229"/>
      <c r="H4755" s="229"/>
      <c r="I4755" s="231"/>
      <c r="J4755" s="229"/>
      <c r="K4755" s="232"/>
      <c r="L4755" s="229"/>
      <c r="M4755" s="229"/>
      <c r="N4755" s="229"/>
      <c r="O4755" s="229"/>
      <c r="P4755" s="229"/>
      <c r="Q4755" s="232"/>
      <c r="R4755" s="232"/>
      <c r="S4755" s="229"/>
      <c r="T4755" s="229"/>
      <c r="U4755" s="229"/>
      <c r="V4755" s="229"/>
      <c r="W4755" s="229"/>
      <c r="X4755" s="229"/>
      <c r="Y4755" s="229"/>
      <c r="Z4755" s="229"/>
      <c r="AA4755" s="229"/>
      <c r="AB4755" s="229"/>
      <c r="AC4755" s="229"/>
      <c r="AD4755" s="229"/>
      <c r="AE4755" s="229"/>
      <c r="AF4755" s="229"/>
      <c r="AG4755" s="229"/>
      <c r="AH4755" s="229"/>
      <c r="AI4755" s="229"/>
      <c r="AJ4755" s="229"/>
      <c r="AK4755" s="229"/>
      <c r="AL4755" s="229"/>
      <c r="AM4755" s="229"/>
      <c r="AN4755" s="229"/>
      <c r="AO4755" s="229"/>
      <c r="AP4755" s="229"/>
      <c r="AQ4755" s="229"/>
      <c r="AR4755" s="229"/>
      <c r="AS4755" s="229"/>
      <c r="AT4755" s="229"/>
      <c r="AU4755" s="229"/>
      <c r="AV4755" s="229"/>
      <c r="AW4755" s="229"/>
      <c r="AX4755" s="229"/>
      <c r="AY4755" s="229"/>
      <c r="AZ4755" s="229"/>
      <c r="BA4755" s="229"/>
      <c r="BB4755" s="229"/>
      <c r="BC4755" s="229"/>
      <c r="BD4755" s="229"/>
      <c r="BE4755" s="229"/>
      <c r="BF4755" s="229"/>
      <c r="BG4755" s="229"/>
      <c r="BH4755" s="229"/>
      <c r="BI4755" s="229"/>
    </row>
    <row r="4756" spans="3:61">
      <c r="C4756" s="229"/>
      <c r="D4756" s="230"/>
      <c r="E4756" s="229"/>
      <c r="F4756" s="229"/>
      <c r="G4756" s="229"/>
      <c r="H4756" s="229"/>
      <c r="I4756" s="231"/>
      <c r="J4756" s="229"/>
      <c r="K4756" s="232"/>
      <c r="L4756" s="229"/>
      <c r="M4756" s="229"/>
      <c r="N4756" s="229"/>
      <c r="O4756" s="229"/>
      <c r="P4756" s="229"/>
      <c r="Q4756" s="232"/>
      <c r="R4756" s="232"/>
      <c r="S4756" s="229"/>
      <c r="T4756" s="229"/>
      <c r="U4756" s="229"/>
      <c r="V4756" s="229"/>
      <c r="W4756" s="229"/>
      <c r="X4756" s="229"/>
      <c r="Y4756" s="229"/>
      <c r="Z4756" s="229"/>
      <c r="AA4756" s="229"/>
      <c r="AB4756" s="229"/>
      <c r="AC4756" s="229"/>
      <c r="AD4756" s="229"/>
      <c r="AE4756" s="229"/>
      <c r="AF4756" s="229"/>
      <c r="AG4756" s="229"/>
      <c r="AH4756" s="229"/>
      <c r="AI4756" s="229"/>
      <c r="AJ4756" s="229"/>
      <c r="AK4756" s="229"/>
      <c r="AL4756" s="229"/>
      <c r="AM4756" s="229"/>
      <c r="AN4756" s="229"/>
      <c r="AO4756" s="229"/>
      <c r="AP4756" s="229"/>
      <c r="AQ4756" s="229"/>
      <c r="AR4756" s="229"/>
      <c r="AS4756" s="229"/>
      <c r="AT4756" s="229"/>
      <c r="AU4756" s="229"/>
      <c r="AV4756" s="229"/>
      <c r="AW4756" s="229"/>
      <c r="AX4756" s="229"/>
      <c r="AY4756" s="229"/>
      <c r="AZ4756" s="229"/>
      <c r="BA4756" s="229"/>
      <c r="BB4756" s="229"/>
      <c r="BC4756" s="229"/>
      <c r="BD4756" s="229"/>
      <c r="BE4756" s="229"/>
      <c r="BF4756" s="229"/>
      <c r="BG4756" s="229"/>
      <c r="BH4756" s="229"/>
      <c r="BI4756" s="229"/>
    </row>
    <row r="4757" spans="3:61">
      <c r="C4757" s="229"/>
      <c r="D4757" s="230"/>
      <c r="E4757" s="229"/>
      <c r="F4757" s="229"/>
      <c r="G4757" s="229"/>
      <c r="H4757" s="229"/>
      <c r="I4757" s="231"/>
      <c r="J4757" s="229"/>
      <c r="K4757" s="232"/>
      <c r="L4757" s="229"/>
      <c r="M4757" s="229"/>
      <c r="N4757" s="229"/>
      <c r="O4757" s="229"/>
      <c r="P4757" s="229"/>
      <c r="Q4757" s="232"/>
      <c r="R4757" s="232"/>
      <c r="S4757" s="229"/>
      <c r="T4757" s="229"/>
      <c r="U4757" s="229"/>
      <c r="V4757" s="229"/>
      <c r="W4757" s="229"/>
      <c r="X4757" s="229"/>
      <c r="Y4757" s="229"/>
      <c r="Z4757" s="229"/>
      <c r="AA4757" s="229"/>
      <c r="AB4757" s="229"/>
      <c r="AC4757" s="229"/>
      <c r="AD4757" s="229"/>
      <c r="AE4757" s="229"/>
      <c r="AF4757" s="229"/>
      <c r="AG4757" s="229"/>
      <c r="AH4757" s="229"/>
      <c r="AI4757" s="229"/>
      <c r="AJ4757" s="229"/>
      <c r="AK4757" s="229"/>
      <c r="AL4757" s="229"/>
      <c r="AM4757" s="229"/>
      <c r="AN4757" s="229"/>
      <c r="AO4757" s="229"/>
      <c r="AP4757" s="229"/>
      <c r="AQ4757" s="229"/>
      <c r="AR4757" s="229"/>
      <c r="AS4757" s="229"/>
      <c r="AT4757" s="229"/>
      <c r="AU4757" s="229"/>
      <c r="AV4757" s="229"/>
      <c r="AW4757" s="229"/>
      <c r="AX4757" s="229"/>
      <c r="AY4757" s="229"/>
      <c r="AZ4757" s="229"/>
      <c r="BA4757" s="229"/>
      <c r="BB4757" s="229"/>
      <c r="BC4757" s="229"/>
      <c r="BD4757" s="229"/>
      <c r="BE4757" s="229"/>
      <c r="BF4757" s="229"/>
      <c r="BG4757" s="229"/>
      <c r="BH4757" s="229"/>
      <c r="BI4757" s="229"/>
    </row>
    <row r="4758" spans="3:61">
      <c r="C4758" s="229"/>
      <c r="D4758" s="230"/>
      <c r="E4758" s="229"/>
      <c r="F4758" s="229"/>
      <c r="G4758" s="229"/>
      <c r="H4758" s="229"/>
      <c r="I4758" s="231"/>
      <c r="J4758" s="229"/>
      <c r="K4758" s="232"/>
      <c r="L4758" s="229"/>
      <c r="M4758" s="229"/>
      <c r="N4758" s="229"/>
      <c r="O4758" s="229"/>
      <c r="P4758" s="229"/>
      <c r="Q4758" s="232"/>
      <c r="R4758" s="232"/>
      <c r="S4758" s="229"/>
      <c r="T4758" s="229"/>
      <c r="U4758" s="229"/>
      <c r="V4758" s="229"/>
      <c r="W4758" s="229"/>
      <c r="X4758" s="229"/>
      <c r="Y4758" s="229"/>
      <c r="Z4758" s="229"/>
      <c r="AA4758" s="229"/>
      <c r="AB4758" s="229"/>
      <c r="AC4758" s="229"/>
      <c r="AD4758" s="229"/>
      <c r="AE4758" s="229"/>
      <c r="AF4758" s="229"/>
      <c r="AG4758" s="229"/>
      <c r="AH4758" s="229"/>
      <c r="AI4758" s="229"/>
      <c r="AJ4758" s="229"/>
      <c r="AK4758" s="229"/>
      <c r="AL4758" s="229"/>
      <c r="AM4758" s="229"/>
      <c r="AN4758" s="229"/>
      <c r="AO4758" s="229"/>
      <c r="AP4758" s="229"/>
      <c r="AQ4758" s="229"/>
      <c r="AR4758" s="229"/>
      <c r="AS4758" s="229"/>
      <c r="AT4758" s="229"/>
      <c r="AU4758" s="229"/>
      <c r="AV4758" s="229"/>
      <c r="AW4758" s="229"/>
      <c r="AX4758" s="229"/>
      <c r="AY4758" s="229"/>
      <c r="AZ4758" s="229"/>
      <c r="BA4758" s="229"/>
      <c r="BB4758" s="229"/>
      <c r="BC4758" s="229"/>
      <c r="BD4758" s="229"/>
      <c r="BE4758" s="229"/>
      <c r="BF4758" s="229"/>
      <c r="BG4758" s="229"/>
      <c r="BH4758" s="229"/>
      <c r="BI4758" s="229"/>
    </row>
    <row r="4759" spans="3:61">
      <c r="C4759" s="229"/>
      <c r="D4759" s="230"/>
      <c r="E4759" s="229"/>
      <c r="F4759" s="229"/>
      <c r="G4759" s="229"/>
      <c r="H4759" s="229"/>
      <c r="I4759" s="231"/>
      <c r="J4759" s="229"/>
      <c r="K4759" s="232"/>
      <c r="L4759" s="229"/>
      <c r="M4759" s="229"/>
      <c r="N4759" s="229"/>
      <c r="O4759" s="229"/>
      <c r="P4759" s="229"/>
      <c r="Q4759" s="232"/>
      <c r="R4759" s="232"/>
      <c r="S4759" s="229"/>
      <c r="T4759" s="229"/>
      <c r="U4759" s="229"/>
      <c r="V4759" s="229"/>
      <c r="W4759" s="229"/>
      <c r="X4759" s="229"/>
      <c r="Y4759" s="229"/>
      <c r="Z4759" s="229"/>
      <c r="AA4759" s="229"/>
      <c r="AB4759" s="229"/>
      <c r="AC4759" s="229"/>
      <c r="AD4759" s="229"/>
      <c r="AE4759" s="229"/>
      <c r="AF4759" s="229"/>
      <c r="AG4759" s="229"/>
      <c r="AH4759" s="229"/>
      <c r="AI4759" s="229"/>
      <c r="AJ4759" s="229"/>
      <c r="AK4759" s="229"/>
      <c r="AL4759" s="229"/>
      <c r="AM4759" s="229"/>
      <c r="AN4759" s="229"/>
      <c r="AO4759" s="229"/>
      <c r="AP4759" s="229"/>
      <c r="AQ4759" s="229"/>
      <c r="AR4759" s="229"/>
      <c r="AS4759" s="229"/>
      <c r="AT4759" s="229"/>
      <c r="AU4759" s="229"/>
      <c r="AV4759" s="229"/>
      <c r="AW4759" s="229"/>
      <c r="AX4759" s="229"/>
      <c r="AY4759" s="229"/>
      <c r="AZ4759" s="229"/>
      <c r="BA4759" s="229"/>
      <c r="BB4759" s="229"/>
      <c r="BC4759" s="229"/>
      <c r="BD4759" s="229"/>
      <c r="BE4759" s="229"/>
      <c r="BF4759" s="229"/>
      <c r="BG4759" s="229"/>
      <c r="BH4759" s="229"/>
      <c r="BI4759" s="229"/>
    </row>
    <row r="4760" spans="3:61">
      <c r="C4760" s="229"/>
      <c r="D4760" s="230"/>
      <c r="E4760" s="229"/>
      <c r="F4760" s="229"/>
      <c r="G4760" s="229"/>
      <c r="H4760" s="229"/>
      <c r="I4760" s="231"/>
      <c r="J4760" s="229"/>
      <c r="K4760" s="232"/>
      <c r="L4760" s="229"/>
      <c r="M4760" s="229"/>
      <c r="N4760" s="229"/>
      <c r="O4760" s="229"/>
      <c r="P4760" s="229"/>
      <c r="Q4760" s="232"/>
      <c r="R4760" s="232"/>
      <c r="S4760" s="229"/>
      <c r="T4760" s="229"/>
      <c r="U4760" s="229"/>
      <c r="V4760" s="229"/>
      <c r="W4760" s="229"/>
      <c r="X4760" s="229"/>
      <c r="Y4760" s="229"/>
      <c r="Z4760" s="229"/>
      <c r="AA4760" s="229"/>
      <c r="AB4760" s="229"/>
      <c r="AC4760" s="229"/>
      <c r="AD4760" s="229"/>
      <c r="AE4760" s="229"/>
      <c r="AF4760" s="229"/>
      <c r="AG4760" s="229"/>
      <c r="AH4760" s="229"/>
      <c r="AI4760" s="229"/>
      <c r="AJ4760" s="229"/>
      <c r="AK4760" s="229"/>
      <c r="AL4760" s="229"/>
      <c r="AM4760" s="229"/>
      <c r="AN4760" s="229"/>
      <c r="AO4760" s="229"/>
      <c r="AP4760" s="229"/>
      <c r="AQ4760" s="229"/>
      <c r="AR4760" s="229"/>
      <c r="AS4760" s="229"/>
      <c r="AT4760" s="229"/>
      <c r="AU4760" s="229"/>
      <c r="AV4760" s="229"/>
      <c r="AW4760" s="229"/>
      <c r="AX4760" s="229"/>
      <c r="AY4760" s="229"/>
      <c r="AZ4760" s="229"/>
      <c r="BA4760" s="229"/>
      <c r="BB4760" s="229"/>
      <c r="BC4760" s="229"/>
      <c r="BD4760" s="229"/>
      <c r="BE4760" s="229"/>
      <c r="BF4760" s="229"/>
      <c r="BG4760" s="229"/>
      <c r="BH4760" s="229"/>
      <c r="BI4760" s="229"/>
    </row>
    <row r="4761" spans="3:61">
      <c r="C4761" s="229"/>
      <c r="D4761" s="230"/>
      <c r="E4761" s="229"/>
      <c r="F4761" s="229"/>
      <c r="G4761" s="229"/>
      <c r="H4761" s="229"/>
      <c r="I4761" s="231"/>
      <c r="J4761" s="229"/>
      <c r="K4761" s="232"/>
      <c r="L4761" s="229"/>
      <c r="M4761" s="229"/>
      <c r="N4761" s="229"/>
      <c r="O4761" s="229"/>
      <c r="P4761" s="229"/>
      <c r="Q4761" s="232"/>
      <c r="R4761" s="232"/>
      <c r="S4761" s="229"/>
      <c r="T4761" s="229"/>
      <c r="U4761" s="229"/>
      <c r="V4761" s="229"/>
      <c r="W4761" s="229"/>
      <c r="X4761" s="229"/>
      <c r="Y4761" s="229"/>
      <c r="Z4761" s="229"/>
      <c r="AA4761" s="229"/>
      <c r="AB4761" s="229"/>
      <c r="AC4761" s="229"/>
      <c r="AD4761" s="229"/>
      <c r="AE4761" s="229"/>
      <c r="AF4761" s="229"/>
      <c r="AG4761" s="229"/>
      <c r="AH4761" s="229"/>
      <c r="AI4761" s="229"/>
      <c r="AJ4761" s="229"/>
      <c r="AK4761" s="229"/>
      <c r="AL4761" s="229"/>
      <c r="AM4761" s="229"/>
      <c r="AN4761" s="229"/>
      <c r="AO4761" s="229"/>
      <c r="AP4761" s="229"/>
      <c r="AQ4761" s="229"/>
      <c r="AR4761" s="229"/>
      <c r="AS4761" s="229"/>
      <c r="AT4761" s="229"/>
      <c r="AU4761" s="229"/>
      <c r="AV4761" s="229"/>
      <c r="AW4761" s="229"/>
      <c r="AX4761" s="229"/>
      <c r="AY4761" s="229"/>
      <c r="AZ4761" s="229"/>
      <c r="BA4761" s="229"/>
      <c r="BB4761" s="229"/>
      <c r="BC4761" s="229"/>
      <c r="BD4761" s="229"/>
      <c r="BE4761" s="229"/>
      <c r="BF4761" s="229"/>
      <c r="BG4761" s="229"/>
      <c r="BH4761" s="229"/>
      <c r="BI4761" s="229"/>
    </row>
    <row r="4762" spans="3:61">
      <c r="C4762" s="229"/>
      <c r="D4762" s="230"/>
      <c r="E4762" s="229"/>
      <c r="F4762" s="229"/>
      <c r="G4762" s="229"/>
      <c r="H4762" s="229"/>
      <c r="I4762" s="231"/>
      <c r="J4762" s="229"/>
      <c r="K4762" s="232"/>
      <c r="L4762" s="229"/>
      <c r="M4762" s="229"/>
      <c r="N4762" s="229"/>
      <c r="O4762" s="229"/>
      <c r="P4762" s="229"/>
      <c r="Q4762" s="232"/>
      <c r="R4762" s="232"/>
      <c r="S4762" s="229"/>
      <c r="T4762" s="229"/>
      <c r="U4762" s="229"/>
      <c r="V4762" s="229"/>
      <c r="W4762" s="229"/>
      <c r="X4762" s="229"/>
      <c r="Y4762" s="229"/>
      <c r="Z4762" s="229"/>
      <c r="AA4762" s="229"/>
      <c r="AB4762" s="229"/>
      <c r="AC4762" s="229"/>
      <c r="AD4762" s="229"/>
      <c r="AE4762" s="229"/>
      <c r="AF4762" s="229"/>
      <c r="AG4762" s="229"/>
      <c r="AH4762" s="229"/>
      <c r="AI4762" s="229"/>
      <c r="AJ4762" s="229"/>
      <c r="AK4762" s="229"/>
      <c r="AL4762" s="229"/>
      <c r="AM4762" s="229"/>
      <c r="AN4762" s="229"/>
      <c r="AO4762" s="229"/>
      <c r="AP4762" s="229"/>
      <c r="AQ4762" s="229"/>
      <c r="AR4762" s="229"/>
      <c r="AS4762" s="229"/>
      <c r="AT4762" s="229"/>
      <c r="AU4762" s="229"/>
      <c r="AV4762" s="229"/>
      <c r="AW4762" s="229"/>
      <c r="AX4762" s="229"/>
      <c r="AY4762" s="229"/>
      <c r="AZ4762" s="229"/>
      <c r="BA4762" s="229"/>
      <c r="BB4762" s="229"/>
      <c r="BC4762" s="229"/>
      <c r="BD4762" s="229"/>
      <c r="BE4762" s="229"/>
      <c r="BF4762" s="229"/>
      <c r="BG4762" s="229"/>
      <c r="BH4762" s="229"/>
      <c r="BI4762" s="229"/>
    </row>
    <row r="4763" spans="3:61">
      <c r="C4763" s="229"/>
      <c r="D4763" s="230"/>
      <c r="E4763" s="229"/>
      <c r="F4763" s="229"/>
      <c r="G4763" s="229"/>
      <c r="H4763" s="229"/>
      <c r="I4763" s="231"/>
      <c r="J4763" s="229"/>
      <c r="K4763" s="232"/>
      <c r="L4763" s="229"/>
      <c r="M4763" s="229"/>
      <c r="N4763" s="229"/>
      <c r="O4763" s="229"/>
      <c r="P4763" s="229"/>
      <c r="Q4763" s="232"/>
      <c r="R4763" s="232"/>
      <c r="S4763" s="229"/>
      <c r="T4763" s="229"/>
      <c r="U4763" s="229"/>
      <c r="V4763" s="229"/>
      <c r="W4763" s="229"/>
      <c r="X4763" s="229"/>
      <c r="Y4763" s="229"/>
      <c r="Z4763" s="229"/>
      <c r="AA4763" s="229"/>
      <c r="AB4763" s="229"/>
      <c r="AC4763" s="229"/>
      <c r="AD4763" s="229"/>
      <c r="AE4763" s="229"/>
      <c r="AF4763" s="229"/>
      <c r="AG4763" s="229"/>
      <c r="AH4763" s="229"/>
      <c r="AI4763" s="229"/>
      <c r="AJ4763" s="229"/>
      <c r="AK4763" s="229"/>
      <c r="AL4763" s="229"/>
      <c r="AM4763" s="229"/>
      <c r="AN4763" s="229"/>
      <c r="AO4763" s="229"/>
      <c r="AP4763" s="229"/>
      <c r="AQ4763" s="229"/>
      <c r="AR4763" s="229"/>
      <c r="AS4763" s="229"/>
      <c r="AT4763" s="229"/>
      <c r="AU4763" s="229"/>
      <c r="AV4763" s="229"/>
      <c r="AW4763" s="229"/>
      <c r="AX4763" s="229"/>
      <c r="AY4763" s="229"/>
      <c r="AZ4763" s="229"/>
      <c r="BA4763" s="229"/>
      <c r="BB4763" s="229"/>
      <c r="BC4763" s="229"/>
      <c r="BD4763" s="229"/>
      <c r="BE4763" s="229"/>
      <c r="BF4763" s="229"/>
      <c r="BG4763" s="229"/>
      <c r="BH4763" s="229"/>
      <c r="BI4763" s="229"/>
    </row>
    <row r="4764" spans="3:61">
      <c r="C4764" s="229"/>
      <c r="D4764" s="230"/>
      <c r="E4764" s="229"/>
      <c r="F4764" s="229"/>
      <c r="G4764" s="229"/>
      <c r="H4764" s="229"/>
      <c r="I4764" s="231"/>
      <c r="J4764" s="229"/>
      <c r="K4764" s="232"/>
      <c r="L4764" s="229"/>
      <c r="M4764" s="229"/>
      <c r="N4764" s="229"/>
      <c r="O4764" s="229"/>
      <c r="P4764" s="229"/>
      <c r="Q4764" s="232"/>
      <c r="R4764" s="232"/>
      <c r="S4764" s="229"/>
      <c r="T4764" s="229"/>
      <c r="U4764" s="229"/>
      <c r="V4764" s="229"/>
      <c r="W4764" s="229"/>
      <c r="X4764" s="229"/>
      <c r="Y4764" s="229"/>
      <c r="Z4764" s="229"/>
      <c r="AA4764" s="229"/>
      <c r="AB4764" s="229"/>
      <c r="AC4764" s="229"/>
      <c r="AD4764" s="229"/>
      <c r="AE4764" s="229"/>
      <c r="AF4764" s="229"/>
      <c r="AG4764" s="229"/>
      <c r="AH4764" s="229"/>
      <c r="AI4764" s="229"/>
      <c r="AJ4764" s="229"/>
      <c r="AK4764" s="229"/>
      <c r="AL4764" s="229"/>
      <c r="AM4764" s="229"/>
      <c r="AN4764" s="229"/>
      <c r="AO4764" s="229"/>
      <c r="AP4764" s="229"/>
      <c r="AQ4764" s="229"/>
      <c r="AR4764" s="229"/>
      <c r="AS4764" s="229"/>
      <c r="AT4764" s="229"/>
      <c r="AU4764" s="229"/>
      <c r="AV4764" s="229"/>
      <c r="AW4764" s="229"/>
      <c r="AX4764" s="229"/>
      <c r="AY4764" s="229"/>
      <c r="AZ4764" s="229"/>
      <c r="BA4764" s="229"/>
      <c r="BB4764" s="229"/>
      <c r="BC4764" s="229"/>
      <c r="BD4764" s="229"/>
      <c r="BE4764" s="229"/>
      <c r="BF4764" s="229"/>
      <c r="BG4764" s="229"/>
      <c r="BH4764" s="229"/>
      <c r="BI4764" s="229"/>
    </row>
    <row r="4765" spans="3:61">
      <c r="C4765" s="229"/>
      <c r="D4765" s="230"/>
      <c r="E4765" s="229"/>
      <c r="F4765" s="229"/>
      <c r="G4765" s="229"/>
      <c r="H4765" s="229"/>
      <c r="I4765" s="231"/>
      <c r="J4765" s="229"/>
      <c r="K4765" s="232"/>
      <c r="L4765" s="229"/>
      <c r="M4765" s="229"/>
      <c r="N4765" s="229"/>
      <c r="O4765" s="229"/>
      <c r="P4765" s="229"/>
      <c r="Q4765" s="232"/>
      <c r="R4765" s="232"/>
      <c r="S4765" s="229"/>
      <c r="T4765" s="229"/>
      <c r="U4765" s="229"/>
      <c r="V4765" s="229"/>
      <c r="W4765" s="229"/>
      <c r="X4765" s="229"/>
      <c r="Y4765" s="229"/>
      <c r="Z4765" s="229"/>
      <c r="AA4765" s="229"/>
      <c r="AB4765" s="229"/>
      <c r="AC4765" s="229"/>
      <c r="AD4765" s="229"/>
      <c r="AE4765" s="229"/>
      <c r="AF4765" s="229"/>
      <c r="AG4765" s="229"/>
      <c r="AH4765" s="229"/>
      <c r="AI4765" s="229"/>
      <c r="AJ4765" s="229"/>
      <c r="AK4765" s="229"/>
      <c r="AL4765" s="229"/>
      <c r="AM4765" s="229"/>
      <c r="AN4765" s="229"/>
      <c r="AO4765" s="229"/>
      <c r="AP4765" s="229"/>
      <c r="AQ4765" s="229"/>
      <c r="AR4765" s="229"/>
      <c r="AS4765" s="229"/>
      <c r="AT4765" s="229"/>
      <c r="AU4765" s="229"/>
      <c r="AV4765" s="229"/>
      <c r="AW4765" s="229"/>
      <c r="AX4765" s="229"/>
      <c r="AY4765" s="229"/>
      <c r="AZ4765" s="229"/>
      <c r="BA4765" s="229"/>
      <c r="BB4765" s="229"/>
      <c r="BC4765" s="229"/>
      <c r="BD4765" s="229"/>
      <c r="BE4765" s="229"/>
      <c r="BF4765" s="229"/>
      <c r="BG4765" s="229"/>
      <c r="BH4765" s="229"/>
      <c r="BI4765" s="229"/>
    </row>
    <row r="4766" spans="3:61">
      <c r="C4766" s="229"/>
      <c r="D4766" s="230"/>
      <c r="E4766" s="229"/>
      <c r="F4766" s="229"/>
      <c r="G4766" s="229"/>
      <c r="H4766" s="229"/>
      <c r="I4766" s="231"/>
      <c r="J4766" s="229"/>
      <c r="K4766" s="232"/>
      <c r="L4766" s="229"/>
      <c r="M4766" s="229"/>
      <c r="N4766" s="229"/>
      <c r="O4766" s="229"/>
      <c r="P4766" s="229"/>
      <c r="Q4766" s="232"/>
      <c r="R4766" s="232"/>
      <c r="S4766" s="229"/>
      <c r="T4766" s="229"/>
      <c r="U4766" s="229"/>
      <c r="V4766" s="229"/>
      <c r="W4766" s="229"/>
      <c r="X4766" s="229"/>
      <c r="Y4766" s="229"/>
      <c r="Z4766" s="229"/>
      <c r="AA4766" s="229"/>
      <c r="AB4766" s="229"/>
      <c r="AC4766" s="229"/>
      <c r="AD4766" s="229"/>
      <c r="AE4766" s="229"/>
      <c r="AF4766" s="229"/>
      <c r="AG4766" s="229"/>
      <c r="AH4766" s="229"/>
      <c r="AI4766" s="229"/>
      <c r="AJ4766" s="229"/>
      <c r="AK4766" s="229"/>
      <c r="AL4766" s="229"/>
      <c r="AM4766" s="229"/>
      <c r="AN4766" s="229"/>
      <c r="AO4766" s="229"/>
      <c r="AP4766" s="229"/>
      <c r="AQ4766" s="229"/>
      <c r="AR4766" s="229"/>
      <c r="AS4766" s="229"/>
      <c r="AT4766" s="229"/>
      <c r="AU4766" s="229"/>
      <c r="AV4766" s="229"/>
      <c r="AW4766" s="229"/>
      <c r="AX4766" s="229"/>
      <c r="AY4766" s="229"/>
      <c r="AZ4766" s="229"/>
      <c r="BA4766" s="229"/>
      <c r="BB4766" s="229"/>
      <c r="BC4766" s="229"/>
      <c r="BD4766" s="229"/>
      <c r="BE4766" s="229"/>
      <c r="BF4766" s="229"/>
      <c r="BG4766" s="229"/>
      <c r="BH4766" s="229"/>
      <c r="BI4766" s="229"/>
    </row>
    <row r="4767" spans="3:61">
      <c r="C4767" s="229"/>
      <c r="D4767" s="230"/>
      <c r="E4767" s="229"/>
      <c r="F4767" s="229"/>
      <c r="G4767" s="229"/>
      <c r="H4767" s="229"/>
      <c r="I4767" s="231"/>
      <c r="J4767" s="229"/>
      <c r="K4767" s="232"/>
      <c r="L4767" s="229"/>
      <c r="M4767" s="229"/>
      <c r="N4767" s="229"/>
      <c r="O4767" s="229"/>
      <c r="P4767" s="229"/>
      <c r="Q4767" s="232"/>
      <c r="R4767" s="232"/>
      <c r="S4767" s="229"/>
      <c r="T4767" s="229"/>
      <c r="U4767" s="229"/>
      <c r="V4767" s="229"/>
      <c r="W4767" s="229"/>
      <c r="X4767" s="229"/>
      <c r="Y4767" s="229"/>
      <c r="Z4767" s="229"/>
      <c r="AA4767" s="229"/>
      <c r="AB4767" s="229"/>
      <c r="AC4767" s="229"/>
      <c r="AD4767" s="229"/>
      <c r="AE4767" s="229"/>
      <c r="AF4767" s="229"/>
      <c r="AG4767" s="229"/>
      <c r="AH4767" s="229"/>
      <c r="AI4767" s="229"/>
      <c r="AJ4767" s="229"/>
      <c r="AK4767" s="229"/>
      <c r="AL4767" s="229"/>
      <c r="AM4767" s="229"/>
      <c r="AN4767" s="229"/>
      <c r="AO4767" s="229"/>
      <c r="AP4767" s="229"/>
      <c r="AQ4767" s="229"/>
      <c r="AR4767" s="229"/>
      <c r="AS4767" s="229"/>
      <c r="AT4767" s="229"/>
      <c r="AU4767" s="229"/>
      <c r="AV4767" s="229"/>
      <c r="AW4767" s="229"/>
      <c r="AX4767" s="229"/>
      <c r="AY4767" s="229"/>
      <c r="AZ4767" s="229"/>
      <c r="BA4767" s="229"/>
      <c r="BB4767" s="229"/>
      <c r="BC4767" s="229"/>
      <c r="BD4767" s="229"/>
      <c r="BE4767" s="229"/>
      <c r="BF4767" s="229"/>
      <c r="BG4767" s="229"/>
      <c r="BH4767" s="229"/>
      <c r="BI4767" s="229"/>
    </row>
    <row r="4768" spans="3:61">
      <c r="C4768" s="229"/>
      <c r="D4768" s="230"/>
      <c r="E4768" s="229"/>
      <c r="F4768" s="229"/>
      <c r="G4768" s="229"/>
      <c r="H4768" s="229"/>
      <c r="I4768" s="231"/>
      <c r="J4768" s="229"/>
      <c r="K4768" s="232"/>
      <c r="L4768" s="229"/>
      <c r="M4768" s="229"/>
      <c r="N4768" s="229"/>
      <c r="O4768" s="229"/>
      <c r="P4768" s="229"/>
      <c r="Q4768" s="232"/>
      <c r="R4768" s="232"/>
      <c r="S4768" s="229"/>
      <c r="T4768" s="229"/>
      <c r="U4768" s="229"/>
      <c r="V4768" s="229"/>
      <c r="W4768" s="229"/>
      <c r="X4768" s="229"/>
      <c r="Y4768" s="229"/>
      <c r="Z4768" s="229"/>
      <c r="AA4768" s="229"/>
      <c r="AB4768" s="229"/>
      <c r="AC4768" s="229"/>
      <c r="AD4768" s="229"/>
      <c r="AE4768" s="229"/>
      <c r="AF4768" s="229"/>
      <c r="AG4768" s="229"/>
      <c r="AH4768" s="229"/>
      <c r="AI4768" s="229"/>
      <c r="AJ4768" s="229"/>
      <c r="AK4768" s="229"/>
      <c r="AL4768" s="229"/>
      <c r="AM4768" s="229"/>
      <c r="AN4768" s="229"/>
      <c r="AO4768" s="229"/>
      <c r="AP4768" s="229"/>
      <c r="AQ4768" s="229"/>
      <c r="AR4768" s="229"/>
      <c r="AS4768" s="229"/>
      <c r="AT4768" s="229"/>
      <c r="AU4768" s="229"/>
      <c r="AV4768" s="229"/>
      <c r="AW4768" s="229"/>
      <c r="AX4768" s="229"/>
      <c r="AY4768" s="229"/>
      <c r="AZ4768" s="229"/>
      <c r="BA4768" s="229"/>
      <c r="BB4768" s="229"/>
      <c r="BC4768" s="229"/>
      <c r="BD4768" s="229"/>
      <c r="BE4768" s="229"/>
      <c r="BF4768" s="229"/>
      <c r="BG4768" s="229"/>
      <c r="BH4768" s="229"/>
      <c r="BI4768" s="229"/>
    </row>
    <row r="4769" spans="3:61">
      <c r="C4769" s="229"/>
      <c r="D4769" s="230"/>
      <c r="E4769" s="229"/>
      <c r="F4769" s="229"/>
      <c r="G4769" s="229"/>
      <c r="H4769" s="229"/>
      <c r="I4769" s="231"/>
      <c r="J4769" s="229"/>
      <c r="K4769" s="232"/>
      <c r="L4769" s="229"/>
      <c r="M4769" s="229"/>
      <c r="N4769" s="229"/>
      <c r="O4769" s="229"/>
      <c r="P4769" s="229"/>
      <c r="Q4769" s="232"/>
      <c r="R4769" s="232"/>
      <c r="S4769" s="229"/>
      <c r="T4769" s="229"/>
      <c r="U4769" s="229"/>
      <c r="V4769" s="229"/>
      <c r="W4769" s="229"/>
      <c r="X4769" s="229"/>
      <c r="Y4769" s="229"/>
      <c r="Z4769" s="229"/>
      <c r="AA4769" s="229"/>
      <c r="AB4769" s="229"/>
      <c r="AC4769" s="229"/>
      <c r="AD4769" s="229"/>
      <c r="AE4769" s="229"/>
      <c r="AF4769" s="229"/>
      <c r="AG4769" s="229"/>
      <c r="AH4769" s="229"/>
      <c r="AI4769" s="229"/>
      <c r="AJ4769" s="229"/>
      <c r="AK4769" s="229"/>
      <c r="AL4769" s="229"/>
      <c r="AM4769" s="229"/>
      <c r="AN4769" s="229"/>
      <c r="AO4769" s="229"/>
      <c r="AP4769" s="229"/>
      <c r="AQ4769" s="229"/>
      <c r="AR4769" s="229"/>
      <c r="AS4769" s="229"/>
      <c r="AT4769" s="229"/>
      <c r="AU4769" s="229"/>
      <c r="AV4769" s="229"/>
      <c r="AW4769" s="229"/>
      <c r="AX4769" s="229"/>
      <c r="AY4769" s="229"/>
      <c r="AZ4769" s="229"/>
      <c r="BA4769" s="229"/>
      <c r="BB4769" s="229"/>
      <c r="BC4769" s="229"/>
      <c r="BD4769" s="229"/>
      <c r="BE4769" s="229"/>
      <c r="BF4769" s="229"/>
      <c r="BG4769" s="229"/>
      <c r="BH4769" s="229"/>
      <c r="BI4769" s="229"/>
    </row>
    <row r="4770" spans="3:61">
      <c r="C4770" s="229"/>
      <c r="D4770" s="230"/>
      <c r="E4770" s="229"/>
      <c r="F4770" s="229"/>
      <c r="G4770" s="229"/>
      <c r="H4770" s="229"/>
      <c r="I4770" s="231"/>
      <c r="J4770" s="229"/>
      <c r="K4770" s="232"/>
      <c r="L4770" s="229"/>
      <c r="M4770" s="229"/>
      <c r="N4770" s="229"/>
      <c r="O4770" s="229"/>
      <c r="P4770" s="229"/>
      <c r="Q4770" s="232"/>
      <c r="R4770" s="232"/>
      <c r="S4770" s="229"/>
      <c r="T4770" s="229"/>
      <c r="U4770" s="229"/>
      <c r="V4770" s="229"/>
      <c r="W4770" s="229"/>
      <c r="X4770" s="229"/>
      <c r="Y4770" s="229"/>
      <c r="Z4770" s="229"/>
      <c r="AA4770" s="229"/>
      <c r="AB4770" s="229"/>
      <c r="AC4770" s="229"/>
      <c r="AD4770" s="229"/>
      <c r="AE4770" s="229"/>
      <c r="AF4770" s="229"/>
      <c r="AG4770" s="229"/>
      <c r="AH4770" s="229"/>
      <c r="AI4770" s="229"/>
      <c r="AJ4770" s="229"/>
      <c r="AK4770" s="229"/>
      <c r="AL4770" s="229"/>
      <c r="AM4770" s="229"/>
      <c r="AN4770" s="229"/>
      <c r="AO4770" s="229"/>
      <c r="AP4770" s="229"/>
      <c r="AQ4770" s="229"/>
      <c r="AR4770" s="229"/>
      <c r="AS4770" s="229"/>
      <c r="AT4770" s="229"/>
      <c r="AU4770" s="229"/>
      <c r="AV4770" s="229"/>
      <c r="AW4770" s="229"/>
      <c r="AX4770" s="229"/>
      <c r="AY4770" s="229"/>
      <c r="AZ4770" s="229"/>
      <c r="BA4770" s="229"/>
      <c r="BB4770" s="229"/>
      <c r="BC4770" s="229"/>
      <c r="BD4770" s="229"/>
      <c r="BE4770" s="229"/>
      <c r="BF4770" s="229"/>
      <c r="BG4770" s="229"/>
      <c r="BH4770" s="229"/>
      <c r="BI4770" s="229"/>
    </row>
    <row r="4771" spans="3:61">
      <c r="C4771" s="229"/>
      <c r="D4771" s="230"/>
      <c r="E4771" s="229"/>
      <c r="F4771" s="229"/>
      <c r="G4771" s="229"/>
      <c r="H4771" s="229"/>
      <c r="I4771" s="231"/>
      <c r="J4771" s="229"/>
      <c r="K4771" s="232"/>
      <c r="L4771" s="229"/>
      <c r="M4771" s="229"/>
      <c r="N4771" s="229"/>
      <c r="O4771" s="229"/>
      <c r="P4771" s="229"/>
      <c r="Q4771" s="232"/>
      <c r="R4771" s="232"/>
      <c r="S4771" s="229"/>
      <c r="T4771" s="229"/>
      <c r="U4771" s="229"/>
      <c r="V4771" s="229"/>
      <c r="W4771" s="229"/>
      <c r="X4771" s="229"/>
      <c r="Y4771" s="229"/>
      <c r="Z4771" s="229"/>
      <c r="AA4771" s="229"/>
      <c r="AB4771" s="229"/>
      <c r="AC4771" s="229"/>
      <c r="AD4771" s="229"/>
      <c r="AE4771" s="229"/>
      <c r="AF4771" s="229"/>
      <c r="AG4771" s="229"/>
      <c r="AH4771" s="229"/>
      <c r="AI4771" s="229"/>
      <c r="AJ4771" s="229"/>
      <c r="AK4771" s="229"/>
      <c r="AL4771" s="229"/>
      <c r="AM4771" s="229"/>
      <c r="AN4771" s="229"/>
      <c r="AO4771" s="229"/>
      <c r="AP4771" s="229"/>
      <c r="AQ4771" s="229"/>
      <c r="AR4771" s="229"/>
      <c r="AS4771" s="229"/>
      <c r="AT4771" s="229"/>
      <c r="AU4771" s="229"/>
      <c r="AV4771" s="229"/>
      <c r="AW4771" s="229"/>
      <c r="AX4771" s="229"/>
      <c r="AY4771" s="229"/>
      <c r="AZ4771" s="229"/>
      <c r="BA4771" s="229"/>
      <c r="BB4771" s="229"/>
      <c r="BC4771" s="229"/>
      <c r="BD4771" s="229"/>
      <c r="BE4771" s="229"/>
      <c r="BF4771" s="229"/>
      <c r="BG4771" s="229"/>
      <c r="BH4771" s="229"/>
      <c r="BI4771" s="229"/>
    </row>
    <row r="4772" spans="3:61">
      <c r="C4772" s="229"/>
      <c r="D4772" s="230"/>
      <c r="E4772" s="229"/>
      <c r="F4772" s="229"/>
      <c r="G4772" s="229"/>
      <c r="H4772" s="229"/>
      <c r="I4772" s="231"/>
      <c r="J4772" s="229"/>
      <c r="K4772" s="232"/>
      <c r="L4772" s="229"/>
      <c r="M4772" s="229"/>
      <c r="N4772" s="229"/>
      <c r="O4772" s="229"/>
      <c r="P4772" s="229"/>
      <c r="Q4772" s="232"/>
      <c r="R4772" s="232"/>
      <c r="S4772" s="229"/>
      <c r="T4772" s="229"/>
      <c r="U4772" s="229"/>
      <c r="V4772" s="229"/>
      <c r="W4772" s="229"/>
      <c r="X4772" s="229"/>
      <c r="Y4772" s="229"/>
      <c r="Z4772" s="229"/>
      <c r="AA4772" s="229"/>
      <c r="AB4772" s="229"/>
      <c r="AC4772" s="229"/>
      <c r="AD4772" s="229"/>
      <c r="AE4772" s="229"/>
      <c r="AF4772" s="229"/>
      <c r="AG4772" s="229"/>
      <c r="AH4772" s="229"/>
      <c r="AI4772" s="229"/>
      <c r="AJ4772" s="229"/>
      <c r="AK4772" s="229"/>
      <c r="AL4772" s="229"/>
      <c r="AM4772" s="229"/>
      <c r="AN4772" s="229"/>
      <c r="AO4772" s="229"/>
      <c r="AP4772" s="229"/>
      <c r="AQ4772" s="229"/>
      <c r="AR4772" s="229"/>
      <c r="AS4772" s="229"/>
      <c r="AT4772" s="229"/>
      <c r="AU4772" s="229"/>
      <c r="AV4772" s="229"/>
      <c r="AW4772" s="229"/>
      <c r="AX4772" s="229"/>
      <c r="AY4772" s="229"/>
      <c r="AZ4772" s="229"/>
      <c r="BA4772" s="229"/>
      <c r="BB4772" s="229"/>
      <c r="BC4772" s="229"/>
      <c r="BD4772" s="229"/>
      <c r="BE4772" s="229"/>
      <c r="BF4772" s="229"/>
      <c r="BG4772" s="229"/>
      <c r="BH4772" s="229"/>
      <c r="BI4772" s="229"/>
    </row>
    <row r="4773" spans="3:61">
      <c r="C4773" s="229"/>
      <c r="D4773" s="230"/>
      <c r="E4773" s="229"/>
      <c r="F4773" s="229"/>
      <c r="G4773" s="229"/>
      <c r="H4773" s="229"/>
      <c r="I4773" s="231"/>
      <c r="J4773" s="229"/>
      <c r="K4773" s="232"/>
      <c r="L4773" s="229"/>
      <c r="M4773" s="229"/>
      <c r="N4773" s="229"/>
      <c r="O4773" s="229"/>
      <c r="P4773" s="229"/>
      <c r="Q4773" s="232"/>
      <c r="R4773" s="232"/>
      <c r="S4773" s="229"/>
      <c r="T4773" s="229"/>
      <c r="U4773" s="229"/>
      <c r="V4773" s="229"/>
      <c r="W4773" s="229"/>
      <c r="X4773" s="229"/>
      <c r="Y4773" s="229"/>
      <c r="Z4773" s="229"/>
      <c r="AA4773" s="229"/>
      <c r="AB4773" s="229"/>
      <c r="AC4773" s="229"/>
      <c r="AD4773" s="229"/>
      <c r="AE4773" s="229"/>
      <c r="AF4773" s="229"/>
      <c r="AG4773" s="229"/>
      <c r="AH4773" s="229"/>
      <c r="AI4773" s="229"/>
      <c r="AJ4773" s="229"/>
      <c r="AK4773" s="229"/>
      <c r="AL4773" s="229"/>
      <c r="AM4773" s="229"/>
      <c r="AN4773" s="229"/>
      <c r="AO4773" s="229"/>
      <c r="AP4773" s="229"/>
      <c r="AQ4773" s="229"/>
      <c r="AR4773" s="229"/>
      <c r="AS4773" s="229"/>
      <c r="AT4773" s="229"/>
      <c r="AU4773" s="229"/>
      <c r="AV4773" s="229"/>
      <c r="AW4773" s="229"/>
      <c r="AX4773" s="229"/>
      <c r="AY4773" s="229"/>
      <c r="AZ4773" s="229"/>
      <c r="BA4773" s="229"/>
      <c r="BB4773" s="229"/>
      <c r="BC4773" s="229"/>
      <c r="BD4773" s="229"/>
      <c r="BE4773" s="229"/>
      <c r="BF4773" s="229"/>
      <c r="BG4773" s="229"/>
      <c r="BH4773" s="229"/>
      <c r="BI4773" s="229"/>
    </row>
    <row r="4774" spans="3:61">
      <c r="C4774" s="229"/>
      <c r="D4774" s="230"/>
      <c r="E4774" s="229"/>
      <c r="F4774" s="229"/>
      <c r="G4774" s="229"/>
      <c r="H4774" s="229"/>
      <c r="I4774" s="231"/>
      <c r="J4774" s="229"/>
      <c r="K4774" s="232"/>
      <c r="L4774" s="229"/>
      <c r="M4774" s="229"/>
      <c r="N4774" s="229"/>
      <c r="O4774" s="229"/>
      <c r="P4774" s="229"/>
      <c r="Q4774" s="232"/>
      <c r="R4774" s="232"/>
      <c r="S4774" s="229"/>
      <c r="T4774" s="229"/>
      <c r="U4774" s="229"/>
      <c r="V4774" s="229"/>
      <c r="W4774" s="229"/>
      <c r="X4774" s="229"/>
      <c r="Y4774" s="229"/>
      <c r="Z4774" s="229"/>
      <c r="AA4774" s="229"/>
      <c r="AB4774" s="229"/>
      <c r="AC4774" s="229"/>
      <c r="AD4774" s="229"/>
      <c r="AE4774" s="229"/>
      <c r="AF4774" s="229"/>
      <c r="AG4774" s="229"/>
      <c r="AH4774" s="229"/>
      <c r="AI4774" s="229"/>
      <c r="AJ4774" s="229"/>
      <c r="AK4774" s="229"/>
      <c r="AL4774" s="229"/>
      <c r="AM4774" s="229"/>
      <c r="AN4774" s="229"/>
      <c r="AO4774" s="229"/>
      <c r="AP4774" s="229"/>
      <c r="AQ4774" s="229"/>
      <c r="AR4774" s="229"/>
      <c r="AS4774" s="229"/>
      <c r="AT4774" s="229"/>
      <c r="AU4774" s="229"/>
      <c r="AV4774" s="229"/>
      <c r="AW4774" s="229"/>
      <c r="AX4774" s="229"/>
      <c r="AY4774" s="229"/>
      <c r="AZ4774" s="229"/>
      <c r="BA4774" s="229"/>
      <c r="BB4774" s="229"/>
      <c r="BC4774" s="229"/>
      <c r="BD4774" s="229"/>
      <c r="BE4774" s="229"/>
      <c r="BF4774" s="229"/>
      <c r="BG4774" s="229"/>
      <c r="BH4774" s="229"/>
      <c r="BI4774" s="229"/>
    </row>
    <row r="4775" spans="3:61">
      <c r="C4775" s="229"/>
      <c r="D4775" s="230"/>
      <c r="E4775" s="229"/>
      <c r="F4775" s="229"/>
      <c r="G4775" s="229"/>
      <c r="H4775" s="229"/>
      <c r="I4775" s="231"/>
      <c r="J4775" s="229"/>
      <c r="K4775" s="232"/>
      <c r="L4775" s="229"/>
      <c r="M4775" s="229"/>
      <c r="N4775" s="229"/>
      <c r="O4775" s="229"/>
      <c r="P4775" s="229"/>
      <c r="Q4775" s="232"/>
      <c r="R4775" s="232"/>
      <c r="S4775" s="229"/>
      <c r="T4775" s="229"/>
      <c r="U4775" s="229"/>
      <c r="V4775" s="229"/>
      <c r="W4775" s="229"/>
      <c r="X4775" s="229"/>
      <c r="Y4775" s="229"/>
      <c r="Z4775" s="229"/>
      <c r="AA4775" s="229"/>
      <c r="AB4775" s="229"/>
      <c r="AC4775" s="229"/>
      <c r="AD4775" s="229"/>
      <c r="AE4775" s="229"/>
      <c r="AF4775" s="229"/>
      <c r="AG4775" s="229"/>
      <c r="AH4775" s="229"/>
      <c r="AI4775" s="229"/>
      <c r="AJ4775" s="229"/>
      <c r="AK4775" s="229"/>
      <c r="AL4775" s="229"/>
      <c r="AM4775" s="229"/>
      <c r="AN4775" s="229"/>
      <c r="AO4775" s="229"/>
      <c r="AP4775" s="229"/>
      <c r="AQ4775" s="229"/>
      <c r="AR4775" s="229"/>
      <c r="AS4775" s="229"/>
      <c r="AT4775" s="229"/>
      <c r="AU4775" s="229"/>
      <c r="AV4775" s="229"/>
      <c r="AW4775" s="229"/>
      <c r="AX4775" s="229"/>
      <c r="AY4775" s="229"/>
      <c r="AZ4775" s="229"/>
      <c r="BA4775" s="229"/>
      <c r="BB4775" s="229"/>
      <c r="BC4775" s="229"/>
      <c r="BD4775" s="229"/>
      <c r="BE4775" s="229"/>
      <c r="BF4775" s="229"/>
      <c r="BG4775" s="229"/>
      <c r="BH4775" s="229"/>
      <c r="BI4775" s="229"/>
    </row>
    <row r="4776" spans="3:61">
      <c r="C4776" s="229"/>
      <c r="D4776" s="230"/>
      <c r="E4776" s="229"/>
      <c r="F4776" s="229"/>
      <c r="G4776" s="229"/>
      <c r="H4776" s="229"/>
      <c r="I4776" s="231"/>
      <c r="J4776" s="229"/>
      <c r="K4776" s="232"/>
      <c r="L4776" s="229"/>
      <c r="M4776" s="229"/>
      <c r="N4776" s="229"/>
      <c r="O4776" s="229"/>
      <c r="P4776" s="229"/>
      <c r="Q4776" s="232"/>
      <c r="R4776" s="232"/>
      <c r="S4776" s="229"/>
      <c r="T4776" s="229"/>
      <c r="U4776" s="229"/>
      <c r="V4776" s="229"/>
      <c r="W4776" s="229"/>
      <c r="X4776" s="229"/>
      <c r="Y4776" s="229"/>
      <c r="Z4776" s="229"/>
      <c r="AA4776" s="229"/>
      <c r="AB4776" s="229"/>
      <c r="AC4776" s="229"/>
      <c r="AD4776" s="229"/>
      <c r="AE4776" s="229"/>
      <c r="AF4776" s="229"/>
      <c r="AG4776" s="229"/>
      <c r="AH4776" s="229"/>
      <c r="AI4776" s="229"/>
      <c r="AJ4776" s="229"/>
      <c r="AK4776" s="229"/>
      <c r="AL4776" s="229"/>
      <c r="AM4776" s="229"/>
      <c r="AN4776" s="229"/>
      <c r="AO4776" s="229"/>
      <c r="AP4776" s="229"/>
      <c r="AQ4776" s="229"/>
      <c r="AR4776" s="229"/>
      <c r="AS4776" s="229"/>
      <c r="AT4776" s="229"/>
      <c r="AU4776" s="229"/>
      <c r="AV4776" s="229"/>
      <c r="AW4776" s="229"/>
      <c r="AX4776" s="229"/>
      <c r="AY4776" s="229"/>
      <c r="AZ4776" s="229"/>
      <c r="BA4776" s="229"/>
      <c r="BB4776" s="229"/>
      <c r="BC4776" s="229"/>
      <c r="BD4776" s="229"/>
      <c r="BE4776" s="229"/>
      <c r="BF4776" s="229"/>
      <c r="BG4776" s="229"/>
      <c r="BH4776" s="229"/>
      <c r="BI4776" s="229"/>
    </row>
    <row r="4777" spans="3:61">
      <c r="C4777" s="229"/>
      <c r="D4777" s="230"/>
      <c r="E4777" s="229"/>
      <c r="F4777" s="229"/>
      <c r="G4777" s="229"/>
      <c r="H4777" s="229"/>
      <c r="I4777" s="231"/>
      <c r="J4777" s="229"/>
      <c r="K4777" s="232"/>
      <c r="L4777" s="229"/>
      <c r="M4777" s="229"/>
      <c r="N4777" s="229"/>
      <c r="O4777" s="229"/>
      <c r="P4777" s="229"/>
      <c r="Q4777" s="232"/>
      <c r="R4777" s="232"/>
      <c r="S4777" s="229"/>
      <c r="T4777" s="229"/>
      <c r="U4777" s="229"/>
      <c r="V4777" s="229"/>
      <c r="W4777" s="229"/>
      <c r="X4777" s="229"/>
      <c r="Y4777" s="229"/>
      <c r="Z4777" s="229"/>
      <c r="AA4777" s="229"/>
      <c r="AB4777" s="229"/>
      <c r="AC4777" s="229"/>
      <c r="AD4777" s="229"/>
      <c r="AE4777" s="229"/>
      <c r="AF4777" s="229"/>
      <c r="AG4777" s="229"/>
      <c r="AH4777" s="229"/>
      <c r="AI4777" s="229"/>
      <c r="AJ4777" s="229"/>
      <c r="AK4777" s="229"/>
      <c r="AL4777" s="229"/>
      <c r="AM4777" s="229"/>
      <c r="AN4777" s="229"/>
      <c r="AO4777" s="229"/>
      <c r="AP4777" s="229"/>
      <c r="AQ4777" s="229"/>
      <c r="AR4777" s="229"/>
      <c r="AS4777" s="229"/>
      <c r="AT4777" s="229"/>
      <c r="AU4777" s="229"/>
      <c r="AV4777" s="229"/>
      <c r="AW4777" s="229"/>
      <c r="AX4777" s="229"/>
      <c r="AY4777" s="229"/>
      <c r="AZ4777" s="229"/>
      <c r="BA4777" s="229"/>
      <c r="BB4777" s="229"/>
      <c r="BC4777" s="229"/>
      <c r="BD4777" s="229"/>
      <c r="BE4777" s="229"/>
      <c r="BF4777" s="229"/>
      <c r="BG4777" s="229"/>
      <c r="BH4777" s="229"/>
      <c r="BI4777" s="229"/>
    </row>
    <row r="4778" spans="3:61">
      <c r="C4778" s="229"/>
      <c r="D4778" s="230"/>
      <c r="E4778" s="229"/>
      <c r="F4778" s="229"/>
      <c r="G4778" s="229"/>
      <c r="H4778" s="229"/>
      <c r="I4778" s="231"/>
      <c r="J4778" s="229"/>
      <c r="K4778" s="232"/>
      <c r="L4778" s="229"/>
      <c r="M4778" s="229"/>
      <c r="N4778" s="229"/>
      <c r="O4778" s="229"/>
      <c r="P4778" s="229"/>
      <c r="Q4778" s="232"/>
      <c r="R4778" s="232"/>
      <c r="S4778" s="229"/>
      <c r="T4778" s="229"/>
      <c r="U4778" s="229"/>
      <c r="V4778" s="229"/>
      <c r="W4778" s="229"/>
      <c r="X4778" s="229"/>
      <c r="Y4778" s="229"/>
      <c r="Z4778" s="229"/>
      <c r="AA4778" s="229"/>
      <c r="AB4778" s="229"/>
      <c r="AC4778" s="229"/>
      <c r="AD4778" s="229"/>
      <c r="AE4778" s="229"/>
      <c r="AF4778" s="229"/>
      <c r="AG4778" s="229"/>
      <c r="AH4778" s="229"/>
      <c r="AI4778" s="229"/>
      <c r="AJ4778" s="229"/>
      <c r="AK4778" s="229"/>
      <c r="AL4778" s="229"/>
      <c r="AM4778" s="229"/>
      <c r="AN4778" s="229"/>
      <c r="AO4778" s="229"/>
      <c r="AP4778" s="229"/>
      <c r="AQ4778" s="229"/>
      <c r="AR4778" s="229"/>
      <c r="AS4778" s="229"/>
      <c r="AT4778" s="229"/>
      <c r="AU4778" s="229"/>
      <c r="AV4778" s="229"/>
      <c r="AW4778" s="229"/>
      <c r="AX4778" s="229"/>
      <c r="AY4778" s="229"/>
      <c r="AZ4778" s="229"/>
      <c r="BA4778" s="229"/>
      <c r="BB4778" s="229"/>
      <c r="BC4778" s="229"/>
      <c r="BD4778" s="229"/>
      <c r="BE4778" s="229"/>
      <c r="BF4778" s="229"/>
      <c r="BG4778" s="229"/>
      <c r="BH4778" s="229"/>
      <c r="BI4778" s="229"/>
    </row>
    <row r="4779" spans="3:61">
      <c r="C4779" s="229"/>
      <c r="D4779" s="230"/>
      <c r="E4779" s="229"/>
      <c r="F4779" s="229"/>
      <c r="G4779" s="229"/>
      <c r="H4779" s="229"/>
      <c r="I4779" s="231"/>
      <c r="J4779" s="229"/>
      <c r="K4779" s="232"/>
      <c r="L4779" s="229"/>
      <c r="M4779" s="229"/>
      <c r="N4779" s="229"/>
      <c r="O4779" s="229"/>
      <c r="P4779" s="229"/>
      <c r="Q4779" s="232"/>
      <c r="R4779" s="232"/>
      <c r="S4779" s="229"/>
      <c r="T4779" s="229"/>
      <c r="U4779" s="229"/>
      <c r="V4779" s="229"/>
      <c r="W4779" s="229"/>
      <c r="X4779" s="229"/>
      <c r="Y4779" s="229"/>
      <c r="Z4779" s="229"/>
      <c r="AA4779" s="229"/>
      <c r="AB4779" s="229"/>
      <c r="AC4779" s="229"/>
      <c r="AD4779" s="229"/>
      <c r="AE4779" s="229"/>
      <c r="AF4779" s="229"/>
      <c r="AG4779" s="229"/>
      <c r="AH4779" s="229"/>
      <c r="AI4779" s="229"/>
      <c r="AJ4779" s="229"/>
      <c r="AK4779" s="229"/>
      <c r="AL4779" s="229"/>
      <c r="AM4779" s="229"/>
      <c r="AN4779" s="229"/>
      <c r="AO4779" s="229"/>
      <c r="AP4779" s="229"/>
      <c r="AQ4779" s="229"/>
      <c r="AR4779" s="229"/>
      <c r="AS4779" s="229"/>
      <c r="AT4779" s="229"/>
      <c r="AU4779" s="229"/>
      <c r="AV4779" s="229"/>
      <c r="AW4779" s="229"/>
      <c r="AX4779" s="229"/>
      <c r="AY4779" s="229"/>
      <c r="AZ4779" s="229"/>
      <c r="BA4779" s="229"/>
      <c r="BB4779" s="229"/>
      <c r="BC4779" s="229"/>
      <c r="BD4779" s="229"/>
      <c r="BE4779" s="229"/>
      <c r="BF4779" s="229"/>
      <c r="BG4779" s="229"/>
      <c r="BH4779" s="229"/>
      <c r="BI4779" s="229"/>
    </row>
    <row r="4780" spans="3:61">
      <c r="C4780" s="229"/>
      <c r="D4780" s="230"/>
      <c r="E4780" s="229"/>
      <c r="F4780" s="229"/>
      <c r="G4780" s="229"/>
      <c r="H4780" s="229"/>
      <c r="I4780" s="231"/>
      <c r="J4780" s="229"/>
      <c r="K4780" s="232"/>
      <c r="L4780" s="229"/>
      <c r="M4780" s="229"/>
      <c r="N4780" s="229"/>
      <c r="O4780" s="229"/>
      <c r="P4780" s="229"/>
      <c r="Q4780" s="232"/>
      <c r="R4780" s="232"/>
      <c r="S4780" s="229"/>
      <c r="T4780" s="229"/>
      <c r="U4780" s="229"/>
      <c r="V4780" s="229"/>
      <c r="W4780" s="229"/>
      <c r="X4780" s="229"/>
      <c r="Y4780" s="229"/>
      <c r="Z4780" s="229"/>
      <c r="AA4780" s="229"/>
      <c r="AB4780" s="229"/>
      <c r="AC4780" s="229"/>
      <c r="AD4780" s="229"/>
      <c r="AE4780" s="229"/>
      <c r="AF4780" s="229"/>
      <c r="AG4780" s="229"/>
      <c r="AH4780" s="229"/>
      <c r="AI4780" s="229"/>
      <c r="AJ4780" s="229"/>
      <c r="AK4780" s="229"/>
      <c r="AL4780" s="229"/>
      <c r="AM4780" s="229"/>
      <c r="AN4780" s="229"/>
      <c r="AO4780" s="229"/>
      <c r="AP4780" s="229"/>
      <c r="AQ4780" s="229"/>
      <c r="AR4780" s="229"/>
      <c r="AS4780" s="229"/>
      <c r="AT4780" s="229"/>
      <c r="AU4780" s="229"/>
      <c r="AV4780" s="229"/>
      <c r="AW4780" s="229"/>
      <c r="AX4780" s="229"/>
      <c r="AY4780" s="229"/>
      <c r="AZ4780" s="229"/>
      <c r="BA4780" s="229"/>
      <c r="BB4780" s="229"/>
      <c r="BC4780" s="229"/>
      <c r="BD4780" s="229"/>
      <c r="BE4780" s="229"/>
      <c r="BF4780" s="229"/>
      <c r="BG4780" s="229"/>
      <c r="BH4780" s="229"/>
      <c r="BI4780" s="229"/>
    </row>
    <row r="4781" spans="3:61">
      <c r="C4781" s="229"/>
      <c r="D4781" s="230"/>
      <c r="E4781" s="229"/>
      <c r="F4781" s="229"/>
      <c r="G4781" s="229"/>
      <c r="H4781" s="229"/>
      <c r="I4781" s="231"/>
      <c r="J4781" s="229"/>
      <c r="K4781" s="232"/>
      <c r="L4781" s="229"/>
      <c r="M4781" s="229"/>
      <c r="N4781" s="229"/>
      <c r="O4781" s="229"/>
      <c r="P4781" s="229"/>
      <c r="Q4781" s="232"/>
      <c r="R4781" s="232"/>
      <c r="S4781" s="229"/>
      <c r="T4781" s="229"/>
      <c r="U4781" s="229"/>
      <c r="V4781" s="229"/>
      <c r="W4781" s="229"/>
      <c r="X4781" s="229"/>
      <c r="Y4781" s="229"/>
      <c r="Z4781" s="229"/>
      <c r="AA4781" s="229"/>
      <c r="AB4781" s="229"/>
      <c r="AC4781" s="229"/>
      <c r="AD4781" s="229"/>
      <c r="AE4781" s="229"/>
      <c r="AF4781" s="229"/>
      <c r="AG4781" s="229"/>
      <c r="AH4781" s="229"/>
      <c r="AI4781" s="229"/>
      <c r="AJ4781" s="229"/>
      <c r="AK4781" s="229"/>
      <c r="AL4781" s="229"/>
      <c r="AM4781" s="229"/>
      <c r="AN4781" s="229"/>
      <c r="AO4781" s="229"/>
      <c r="AP4781" s="229"/>
      <c r="AQ4781" s="229"/>
      <c r="AR4781" s="229"/>
      <c r="AS4781" s="229"/>
      <c r="AT4781" s="229"/>
      <c r="AU4781" s="229"/>
      <c r="AV4781" s="229"/>
      <c r="AW4781" s="229"/>
      <c r="AX4781" s="229"/>
      <c r="AY4781" s="229"/>
      <c r="AZ4781" s="229"/>
      <c r="BA4781" s="229"/>
      <c r="BB4781" s="229"/>
      <c r="BC4781" s="229"/>
      <c r="BD4781" s="229"/>
      <c r="BE4781" s="229"/>
      <c r="BF4781" s="229"/>
      <c r="BG4781" s="229"/>
      <c r="BH4781" s="229"/>
      <c r="BI4781" s="229"/>
    </row>
    <row r="4782" spans="3:61">
      <c r="C4782" s="229"/>
      <c r="D4782" s="230"/>
      <c r="E4782" s="229"/>
      <c r="F4782" s="229"/>
      <c r="G4782" s="229"/>
      <c r="H4782" s="229"/>
      <c r="I4782" s="231"/>
      <c r="J4782" s="229"/>
      <c r="K4782" s="232"/>
      <c r="L4782" s="229"/>
      <c r="M4782" s="229"/>
      <c r="N4782" s="229"/>
      <c r="O4782" s="229"/>
      <c r="P4782" s="229"/>
      <c r="Q4782" s="232"/>
      <c r="R4782" s="232"/>
      <c r="S4782" s="229"/>
      <c r="T4782" s="229"/>
      <c r="U4782" s="229"/>
      <c r="V4782" s="229"/>
      <c r="W4782" s="229"/>
      <c r="X4782" s="229"/>
      <c r="Y4782" s="229"/>
      <c r="Z4782" s="229"/>
      <c r="AA4782" s="229"/>
      <c r="AB4782" s="229"/>
      <c r="AC4782" s="229"/>
      <c r="AD4782" s="229"/>
      <c r="AE4782" s="229"/>
      <c r="AF4782" s="229"/>
      <c r="AG4782" s="229"/>
      <c r="AH4782" s="229"/>
      <c r="AI4782" s="229"/>
      <c r="AJ4782" s="229"/>
      <c r="AK4782" s="229"/>
      <c r="AL4782" s="229"/>
      <c r="AM4782" s="229"/>
      <c r="AN4782" s="229"/>
      <c r="AO4782" s="229"/>
      <c r="AP4782" s="229"/>
      <c r="AQ4782" s="229"/>
      <c r="AR4782" s="229"/>
      <c r="AS4782" s="229"/>
      <c r="AT4782" s="229"/>
      <c r="AU4782" s="229"/>
      <c r="AV4782" s="229"/>
      <c r="AW4782" s="229"/>
      <c r="AX4782" s="229"/>
      <c r="AY4782" s="229"/>
      <c r="AZ4782" s="229"/>
      <c r="BA4782" s="229"/>
      <c r="BB4782" s="229"/>
      <c r="BC4782" s="229"/>
      <c r="BD4782" s="229"/>
      <c r="BE4782" s="229"/>
      <c r="BF4782" s="229"/>
      <c r="BG4782" s="229"/>
      <c r="BH4782" s="229"/>
      <c r="BI4782" s="229"/>
    </row>
    <row r="4783" spans="3:61">
      <c r="C4783" s="229"/>
      <c r="D4783" s="230"/>
      <c r="E4783" s="229"/>
      <c r="F4783" s="229"/>
      <c r="G4783" s="229"/>
      <c r="H4783" s="229"/>
      <c r="I4783" s="231"/>
      <c r="J4783" s="229"/>
      <c r="K4783" s="232"/>
      <c r="L4783" s="229"/>
      <c r="M4783" s="229"/>
      <c r="N4783" s="229"/>
      <c r="O4783" s="229"/>
      <c r="P4783" s="229"/>
      <c r="Q4783" s="232"/>
      <c r="R4783" s="232"/>
      <c r="S4783" s="229"/>
      <c r="T4783" s="229"/>
      <c r="U4783" s="229"/>
      <c r="V4783" s="229"/>
      <c r="W4783" s="229"/>
      <c r="X4783" s="229"/>
      <c r="Y4783" s="229"/>
      <c r="Z4783" s="229"/>
      <c r="AA4783" s="229"/>
      <c r="AB4783" s="229"/>
      <c r="AC4783" s="229"/>
      <c r="AD4783" s="229"/>
      <c r="AE4783" s="229"/>
      <c r="AF4783" s="229"/>
      <c r="AG4783" s="229"/>
      <c r="AH4783" s="229"/>
      <c r="AI4783" s="229"/>
      <c r="AJ4783" s="229"/>
      <c r="AK4783" s="229"/>
      <c r="AL4783" s="229"/>
      <c r="AM4783" s="229"/>
      <c r="AN4783" s="229"/>
      <c r="AO4783" s="229"/>
      <c r="AP4783" s="229"/>
      <c r="AQ4783" s="229"/>
      <c r="AR4783" s="229"/>
      <c r="AS4783" s="229"/>
      <c r="AT4783" s="229"/>
      <c r="AU4783" s="229"/>
      <c r="AV4783" s="229"/>
      <c r="AW4783" s="229"/>
      <c r="AX4783" s="229"/>
      <c r="AY4783" s="229"/>
      <c r="AZ4783" s="229"/>
      <c r="BA4783" s="229"/>
      <c r="BB4783" s="229"/>
      <c r="BC4783" s="229"/>
      <c r="BD4783" s="229"/>
      <c r="BE4783" s="229"/>
      <c r="BF4783" s="229"/>
      <c r="BG4783" s="229"/>
      <c r="BH4783" s="229"/>
      <c r="BI4783" s="229"/>
    </row>
    <row r="4784" spans="3:61">
      <c r="C4784" s="229"/>
      <c r="D4784" s="230"/>
      <c r="E4784" s="229"/>
      <c r="F4784" s="229"/>
      <c r="G4784" s="229"/>
      <c r="H4784" s="229"/>
      <c r="I4784" s="231"/>
      <c r="J4784" s="229"/>
      <c r="K4784" s="232"/>
      <c r="L4784" s="229"/>
      <c r="M4784" s="229"/>
      <c r="N4784" s="229"/>
      <c r="O4784" s="229"/>
      <c r="P4784" s="229"/>
      <c r="Q4784" s="232"/>
      <c r="R4784" s="232"/>
      <c r="S4784" s="229"/>
      <c r="T4784" s="229"/>
      <c r="U4784" s="229"/>
      <c r="V4784" s="229"/>
      <c r="W4784" s="229"/>
      <c r="X4784" s="229"/>
      <c r="Y4784" s="229"/>
      <c r="Z4784" s="229"/>
      <c r="AA4784" s="229"/>
      <c r="AB4784" s="229"/>
      <c r="AC4784" s="229"/>
      <c r="AD4784" s="229"/>
      <c r="AE4784" s="229"/>
      <c r="AF4784" s="229"/>
      <c r="AG4784" s="229"/>
      <c r="AH4784" s="229"/>
      <c r="AI4784" s="229"/>
      <c r="AJ4784" s="229"/>
      <c r="AK4784" s="229"/>
      <c r="AL4784" s="229"/>
      <c r="AM4784" s="229"/>
      <c r="AN4784" s="229"/>
      <c r="AO4784" s="229"/>
      <c r="AP4784" s="229"/>
      <c r="AQ4784" s="229"/>
      <c r="AR4784" s="229"/>
      <c r="AS4784" s="229"/>
      <c r="AT4784" s="229"/>
      <c r="AU4784" s="229"/>
      <c r="AV4784" s="229"/>
      <c r="AW4784" s="229"/>
      <c r="AX4784" s="229"/>
      <c r="AY4784" s="229"/>
      <c r="AZ4784" s="229"/>
      <c r="BA4784" s="229"/>
      <c r="BB4784" s="229"/>
      <c r="BC4784" s="229"/>
      <c r="BD4784" s="229"/>
      <c r="BE4784" s="229"/>
      <c r="BF4784" s="229"/>
      <c r="BG4784" s="229"/>
      <c r="BH4784" s="229"/>
      <c r="BI4784" s="229"/>
    </row>
    <row r="4785" spans="3:61">
      <c r="C4785" s="229"/>
      <c r="D4785" s="230"/>
      <c r="E4785" s="229"/>
      <c r="F4785" s="229"/>
      <c r="G4785" s="229"/>
      <c r="H4785" s="229"/>
      <c r="I4785" s="231"/>
      <c r="J4785" s="229"/>
      <c r="K4785" s="232"/>
      <c r="L4785" s="229"/>
      <c r="M4785" s="229"/>
      <c r="N4785" s="229"/>
      <c r="O4785" s="229"/>
      <c r="P4785" s="229"/>
      <c r="Q4785" s="232"/>
      <c r="R4785" s="232"/>
      <c r="S4785" s="229"/>
      <c r="T4785" s="229"/>
      <c r="U4785" s="229"/>
      <c r="V4785" s="229"/>
      <c r="W4785" s="229"/>
      <c r="X4785" s="229"/>
      <c r="Y4785" s="229"/>
      <c r="Z4785" s="229"/>
      <c r="AA4785" s="229"/>
      <c r="AB4785" s="229"/>
      <c r="AC4785" s="229"/>
      <c r="AD4785" s="229"/>
      <c r="AE4785" s="229"/>
      <c r="AF4785" s="229"/>
      <c r="AG4785" s="229"/>
      <c r="AH4785" s="229"/>
      <c r="AI4785" s="229"/>
      <c r="AJ4785" s="229"/>
      <c r="AK4785" s="229"/>
      <c r="AL4785" s="229"/>
      <c r="AM4785" s="229"/>
      <c r="AN4785" s="229"/>
      <c r="AO4785" s="229"/>
      <c r="AP4785" s="229"/>
      <c r="AQ4785" s="229"/>
      <c r="AR4785" s="229"/>
      <c r="AS4785" s="229"/>
      <c r="AT4785" s="229"/>
      <c r="AU4785" s="229"/>
      <c r="AV4785" s="229"/>
      <c r="AW4785" s="229"/>
      <c r="AX4785" s="229"/>
      <c r="AY4785" s="229"/>
      <c r="AZ4785" s="229"/>
      <c r="BA4785" s="229"/>
      <c r="BB4785" s="229"/>
      <c r="BC4785" s="229"/>
      <c r="BD4785" s="229"/>
      <c r="BE4785" s="229"/>
      <c r="BF4785" s="229"/>
      <c r="BG4785" s="229"/>
      <c r="BH4785" s="229"/>
      <c r="BI4785" s="229"/>
    </row>
    <row r="4786" spans="3:61">
      <c r="C4786" s="229"/>
      <c r="D4786" s="230"/>
      <c r="E4786" s="229"/>
      <c r="F4786" s="229"/>
      <c r="G4786" s="229"/>
      <c r="H4786" s="229"/>
      <c r="I4786" s="231"/>
      <c r="J4786" s="229"/>
      <c r="K4786" s="232"/>
      <c r="L4786" s="229"/>
      <c r="M4786" s="229"/>
      <c r="N4786" s="229"/>
      <c r="O4786" s="229"/>
      <c r="P4786" s="229"/>
      <c r="Q4786" s="232"/>
      <c r="R4786" s="232"/>
      <c r="S4786" s="229"/>
      <c r="T4786" s="229"/>
      <c r="U4786" s="229"/>
      <c r="V4786" s="229"/>
      <c r="W4786" s="229"/>
      <c r="X4786" s="229"/>
      <c r="Y4786" s="229"/>
      <c r="Z4786" s="229"/>
      <c r="AA4786" s="229"/>
      <c r="AB4786" s="229"/>
      <c r="AC4786" s="229"/>
      <c r="AD4786" s="229"/>
      <c r="AE4786" s="229"/>
      <c r="AF4786" s="229"/>
      <c r="AG4786" s="229"/>
      <c r="AH4786" s="229"/>
      <c r="AI4786" s="229"/>
      <c r="AJ4786" s="229"/>
      <c r="AK4786" s="229"/>
      <c r="AL4786" s="229"/>
      <c r="AM4786" s="229"/>
      <c r="AN4786" s="229"/>
      <c r="AO4786" s="229"/>
      <c r="AP4786" s="229"/>
      <c r="AQ4786" s="229"/>
      <c r="AR4786" s="229"/>
      <c r="AS4786" s="229"/>
      <c r="AT4786" s="229"/>
      <c r="AU4786" s="229"/>
      <c r="AV4786" s="229"/>
      <c r="AW4786" s="229"/>
      <c r="AX4786" s="229"/>
      <c r="AY4786" s="229"/>
      <c r="AZ4786" s="229"/>
      <c r="BA4786" s="229"/>
      <c r="BB4786" s="229"/>
      <c r="BC4786" s="229"/>
      <c r="BD4786" s="229"/>
      <c r="BE4786" s="229"/>
      <c r="BF4786" s="229"/>
      <c r="BG4786" s="229"/>
      <c r="BH4786" s="229"/>
      <c r="BI4786" s="229"/>
    </row>
    <row r="4787" spans="3:61">
      <c r="C4787" s="229"/>
      <c r="D4787" s="230"/>
      <c r="E4787" s="229"/>
      <c r="F4787" s="229"/>
      <c r="G4787" s="229"/>
      <c r="H4787" s="229"/>
      <c r="I4787" s="231"/>
      <c r="J4787" s="229"/>
      <c r="K4787" s="232"/>
      <c r="L4787" s="229"/>
      <c r="M4787" s="229"/>
      <c r="N4787" s="229"/>
      <c r="O4787" s="229"/>
      <c r="P4787" s="229"/>
      <c r="Q4787" s="232"/>
      <c r="R4787" s="232"/>
      <c r="S4787" s="229"/>
      <c r="T4787" s="229"/>
      <c r="U4787" s="229"/>
      <c r="V4787" s="229"/>
      <c r="W4787" s="229"/>
      <c r="X4787" s="229"/>
      <c r="Y4787" s="229"/>
      <c r="Z4787" s="229"/>
      <c r="AA4787" s="229"/>
      <c r="AB4787" s="229"/>
      <c r="AC4787" s="229"/>
      <c r="AD4787" s="229"/>
      <c r="AE4787" s="229"/>
      <c r="AF4787" s="229"/>
      <c r="AG4787" s="229"/>
      <c r="AH4787" s="229"/>
      <c r="AI4787" s="229"/>
      <c r="AJ4787" s="229"/>
      <c r="AK4787" s="229"/>
      <c r="AL4787" s="229"/>
      <c r="AM4787" s="229"/>
      <c r="AN4787" s="229"/>
      <c r="AO4787" s="229"/>
      <c r="AP4787" s="229"/>
      <c r="AQ4787" s="229"/>
      <c r="AR4787" s="229"/>
      <c r="AS4787" s="229"/>
      <c r="AT4787" s="229"/>
      <c r="AU4787" s="229"/>
      <c r="AV4787" s="229"/>
      <c r="AW4787" s="229"/>
      <c r="AX4787" s="229"/>
      <c r="AY4787" s="229"/>
      <c r="AZ4787" s="229"/>
      <c r="BA4787" s="229"/>
      <c r="BB4787" s="229"/>
      <c r="BC4787" s="229"/>
      <c r="BD4787" s="229"/>
      <c r="BE4787" s="229"/>
      <c r="BF4787" s="229"/>
      <c r="BG4787" s="229"/>
      <c r="BH4787" s="229"/>
      <c r="BI4787" s="229"/>
    </row>
    <row r="4788" spans="3:61">
      <c r="C4788" s="229"/>
      <c r="D4788" s="230"/>
      <c r="E4788" s="229"/>
      <c r="F4788" s="229"/>
      <c r="G4788" s="229"/>
      <c r="H4788" s="229"/>
      <c r="I4788" s="231"/>
      <c r="J4788" s="229"/>
      <c r="K4788" s="232"/>
      <c r="L4788" s="229"/>
      <c r="M4788" s="229"/>
      <c r="N4788" s="229"/>
      <c r="O4788" s="229"/>
      <c r="P4788" s="229"/>
      <c r="Q4788" s="232"/>
      <c r="R4788" s="232"/>
      <c r="S4788" s="229"/>
      <c r="T4788" s="229"/>
      <c r="U4788" s="229"/>
      <c r="V4788" s="229"/>
      <c r="W4788" s="229"/>
      <c r="X4788" s="229"/>
      <c r="Y4788" s="229"/>
      <c r="Z4788" s="229"/>
      <c r="AA4788" s="229"/>
      <c r="AB4788" s="229"/>
      <c r="AC4788" s="229"/>
      <c r="AD4788" s="229"/>
      <c r="AE4788" s="229"/>
      <c r="AF4788" s="229"/>
      <c r="AG4788" s="229"/>
      <c r="AH4788" s="229"/>
      <c r="AI4788" s="229"/>
      <c r="AJ4788" s="229"/>
      <c r="AK4788" s="229"/>
      <c r="AL4788" s="229"/>
      <c r="AM4788" s="229"/>
      <c r="AN4788" s="229"/>
      <c r="AO4788" s="229"/>
      <c r="AP4788" s="229"/>
      <c r="AQ4788" s="229"/>
      <c r="AR4788" s="229"/>
      <c r="AS4788" s="229"/>
      <c r="AT4788" s="229"/>
      <c r="AU4788" s="229"/>
      <c r="AV4788" s="229"/>
      <c r="AW4788" s="229"/>
      <c r="AX4788" s="229"/>
      <c r="AY4788" s="229"/>
      <c r="AZ4788" s="229"/>
      <c r="BA4788" s="229"/>
      <c r="BB4788" s="229"/>
      <c r="BC4788" s="229"/>
      <c r="BD4788" s="229"/>
      <c r="BE4788" s="229"/>
      <c r="BF4788" s="229"/>
      <c r="BG4788" s="229"/>
      <c r="BH4788" s="229"/>
      <c r="BI4788" s="229"/>
    </row>
    <row r="4789" spans="3:61">
      <c r="C4789" s="229"/>
      <c r="D4789" s="230"/>
      <c r="E4789" s="229"/>
      <c r="F4789" s="229"/>
      <c r="G4789" s="229"/>
      <c r="H4789" s="229"/>
      <c r="I4789" s="231"/>
      <c r="J4789" s="229"/>
      <c r="K4789" s="232"/>
      <c r="L4789" s="229"/>
      <c r="M4789" s="229"/>
      <c r="N4789" s="229"/>
      <c r="O4789" s="229"/>
      <c r="P4789" s="229"/>
      <c r="Q4789" s="232"/>
      <c r="R4789" s="232"/>
      <c r="S4789" s="229"/>
      <c r="T4789" s="229"/>
      <c r="U4789" s="229"/>
      <c r="V4789" s="229"/>
      <c r="W4789" s="229"/>
      <c r="X4789" s="229"/>
      <c r="Y4789" s="229"/>
      <c r="Z4789" s="229"/>
      <c r="AA4789" s="229"/>
      <c r="AB4789" s="229"/>
      <c r="AC4789" s="229"/>
      <c r="AD4789" s="229"/>
      <c r="AE4789" s="229"/>
      <c r="AF4789" s="229"/>
      <c r="AG4789" s="229"/>
      <c r="AH4789" s="229"/>
      <c r="AI4789" s="229"/>
      <c r="AJ4789" s="229"/>
      <c r="AK4789" s="229"/>
      <c r="AL4789" s="229"/>
      <c r="AM4789" s="229"/>
      <c r="AN4789" s="229"/>
      <c r="AO4789" s="229"/>
      <c r="AP4789" s="229"/>
      <c r="AQ4789" s="229"/>
      <c r="AR4789" s="229"/>
      <c r="AS4789" s="229"/>
      <c r="AT4789" s="229"/>
      <c r="AU4789" s="229"/>
      <c r="AV4789" s="229"/>
      <c r="AW4789" s="229"/>
      <c r="AX4789" s="229"/>
      <c r="AY4789" s="229"/>
      <c r="AZ4789" s="229"/>
      <c r="BA4789" s="229"/>
      <c r="BB4789" s="229"/>
      <c r="BC4789" s="229"/>
      <c r="BD4789" s="229"/>
      <c r="BE4789" s="229"/>
      <c r="BF4789" s="229"/>
      <c r="BG4789" s="229"/>
      <c r="BH4789" s="229"/>
      <c r="BI4789" s="229"/>
    </row>
    <row r="4790" spans="3:61">
      <c r="C4790" s="229"/>
      <c r="D4790" s="230"/>
      <c r="E4790" s="229"/>
      <c r="F4790" s="229"/>
      <c r="G4790" s="229"/>
      <c r="H4790" s="229"/>
      <c r="I4790" s="231"/>
      <c r="J4790" s="229"/>
      <c r="K4790" s="232"/>
      <c r="L4790" s="229"/>
      <c r="M4790" s="229"/>
      <c r="N4790" s="229"/>
      <c r="O4790" s="229"/>
      <c r="P4790" s="229"/>
      <c r="Q4790" s="232"/>
      <c r="R4790" s="232"/>
      <c r="S4790" s="229"/>
      <c r="T4790" s="229"/>
      <c r="U4790" s="229"/>
      <c r="V4790" s="229"/>
      <c r="W4790" s="229"/>
      <c r="X4790" s="229"/>
      <c r="Y4790" s="229"/>
      <c r="Z4790" s="229"/>
      <c r="AA4790" s="229"/>
      <c r="AB4790" s="229"/>
      <c r="AC4790" s="229"/>
      <c r="AD4790" s="229"/>
      <c r="AE4790" s="229"/>
      <c r="AF4790" s="229"/>
      <c r="AG4790" s="229"/>
      <c r="AH4790" s="229"/>
      <c r="AI4790" s="229"/>
      <c r="AJ4790" s="229"/>
      <c r="AK4790" s="229"/>
      <c r="AL4790" s="229"/>
      <c r="AM4790" s="229"/>
      <c r="AN4790" s="229"/>
      <c r="AO4790" s="229"/>
      <c r="AP4790" s="229"/>
      <c r="AQ4790" s="229"/>
      <c r="AR4790" s="229"/>
      <c r="AS4790" s="229"/>
      <c r="AT4790" s="229"/>
      <c r="AU4790" s="229"/>
      <c r="AV4790" s="229"/>
      <c r="AW4790" s="229"/>
      <c r="AX4790" s="229"/>
      <c r="AY4790" s="229"/>
      <c r="AZ4790" s="229"/>
      <c r="BA4790" s="229"/>
      <c r="BB4790" s="229"/>
      <c r="BC4790" s="229"/>
      <c r="BD4790" s="229"/>
      <c r="BE4790" s="229"/>
      <c r="BF4790" s="229"/>
      <c r="BG4790" s="229"/>
      <c r="BH4790" s="229"/>
      <c r="BI4790" s="229"/>
    </row>
    <row r="4791" spans="3:61">
      <c r="C4791" s="229"/>
      <c r="D4791" s="230"/>
      <c r="E4791" s="229"/>
      <c r="F4791" s="229"/>
      <c r="G4791" s="229"/>
      <c r="H4791" s="229"/>
      <c r="I4791" s="231"/>
      <c r="J4791" s="229"/>
      <c r="K4791" s="232"/>
      <c r="L4791" s="229"/>
      <c r="M4791" s="229"/>
      <c r="N4791" s="229"/>
      <c r="O4791" s="229"/>
      <c r="P4791" s="229"/>
      <c r="Q4791" s="232"/>
      <c r="R4791" s="232"/>
      <c r="S4791" s="229"/>
      <c r="T4791" s="229"/>
      <c r="U4791" s="229"/>
      <c r="V4791" s="229"/>
      <c r="W4791" s="229"/>
      <c r="X4791" s="229"/>
      <c r="Y4791" s="229"/>
      <c r="Z4791" s="229"/>
      <c r="AA4791" s="229"/>
      <c r="AB4791" s="229"/>
      <c r="AC4791" s="229"/>
      <c r="AD4791" s="229"/>
      <c r="AE4791" s="229"/>
      <c r="AF4791" s="229"/>
      <c r="AG4791" s="229"/>
      <c r="AH4791" s="229"/>
      <c r="AI4791" s="229"/>
      <c r="AJ4791" s="229"/>
      <c r="AK4791" s="229"/>
      <c r="AL4791" s="229"/>
      <c r="AM4791" s="229"/>
      <c r="AN4791" s="229"/>
      <c r="AO4791" s="229"/>
      <c r="AP4791" s="229"/>
      <c r="AQ4791" s="229"/>
      <c r="AR4791" s="229"/>
      <c r="AS4791" s="229"/>
      <c r="AT4791" s="229"/>
      <c r="AU4791" s="229"/>
      <c r="AV4791" s="229"/>
      <c r="AW4791" s="229"/>
      <c r="AX4791" s="229"/>
      <c r="AY4791" s="229"/>
      <c r="AZ4791" s="229"/>
      <c r="BA4791" s="229"/>
      <c r="BB4791" s="229"/>
      <c r="BC4791" s="229"/>
      <c r="BD4791" s="229"/>
      <c r="BE4791" s="229"/>
      <c r="BF4791" s="229"/>
      <c r="BG4791" s="229"/>
      <c r="BH4791" s="229"/>
      <c r="BI4791" s="229"/>
    </row>
    <row r="4792" spans="3:61">
      <c r="C4792" s="229"/>
      <c r="D4792" s="230"/>
      <c r="E4792" s="229"/>
      <c r="F4792" s="229"/>
      <c r="G4792" s="229"/>
      <c r="H4792" s="229"/>
      <c r="I4792" s="231"/>
      <c r="J4792" s="229"/>
      <c r="K4792" s="232"/>
      <c r="L4792" s="229"/>
      <c r="M4792" s="229"/>
      <c r="N4792" s="229"/>
      <c r="O4792" s="229"/>
      <c r="P4792" s="229"/>
      <c r="Q4792" s="232"/>
      <c r="R4792" s="232"/>
      <c r="S4792" s="229"/>
      <c r="T4792" s="229"/>
      <c r="U4792" s="229"/>
      <c r="V4792" s="229"/>
      <c r="W4792" s="229"/>
      <c r="X4792" s="229"/>
      <c r="Y4792" s="229"/>
      <c r="Z4792" s="229"/>
      <c r="AA4792" s="229"/>
      <c r="AB4792" s="229"/>
      <c r="AC4792" s="229"/>
      <c r="AD4792" s="229"/>
      <c r="AE4792" s="229"/>
      <c r="AF4792" s="229"/>
      <c r="AG4792" s="229"/>
      <c r="AH4792" s="229"/>
      <c r="AI4792" s="229"/>
      <c r="AJ4792" s="229"/>
      <c r="AK4792" s="229"/>
      <c r="AL4792" s="229"/>
      <c r="AM4792" s="229"/>
      <c r="AN4792" s="229"/>
      <c r="AO4792" s="229"/>
      <c r="AP4792" s="229"/>
      <c r="AQ4792" s="229"/>
      <c r="AR4792" s="229"/>
      <c r="AS4792" s="229"/>
      <c r="AT4792" s="229"/>
      <c r="AU4792" s="229"/>
      <c r="AV4792" s="229"/>
      <c r="AW4792" s="229"/>
      <c r="AX4792" s="229"/>
      <c r="AY4792" s="229"/>
      <c r="AZ4792" s="229"/>
      <c r="BA4792" s="229"/>
      <c r="BB4792" s="229"/>
      <c r="BC4792" s="229"/>
      <c r="BD4792" s="229"/>
      <c r="BE4792" s="229"/>
      <c r="BF4792" s="229"/>
      <c r="BG4792" s="229"/>
      <c r="BH4792" s="229"/>
      <c r="BI4792" s="229"/>
    </row>
    <row r="4793" spans="3:61">
      <c r="C4793" s="229"/>
      <c r="D4793" s="230"/>
      <c r="E4793" s="229"/>
      <c r="F4793" s="229"/>
      <c r="G4793" s="229"/>
      <c r="H4793" s="229"/>
      <c r="I4793" s="231"/>
      <c r="J4793" s="229"/>
      <c r="K4793" s="232"/>
      <c r="L4793" s="229"/>
      <c r="M4793" s="229"/>
      <c r="N4793" s="229"/>
      <c r="O4793" s="229"/>
      <c r="P4793" s="229"/>
      <c r="Q4793" s="232"/>
      <c r="R4793" s="232"/>
      <c r="S4793" s="229"/>
      <c r="T4793" s="229"/>
      <c r="U4793" s="229"/>
      <c r="V4793" s="229"/>
      <c r="W4793" s="229"/>
      <c r="X4793" s="229"/>
      <c r="Y4793" s="229"/>
      <c r="Z4793" s="229"/>
      <c r="AA4793" s="229"/>
      <c r="AB4793" s="229"/>
      <c r="AC4793" s="229"/>
      <c r="AD4793" s="229"/>
      <c r="AE4793" s="229"/>
      <c r="AF4793" s="229"/>
      <c r="AG4793" s="229"/>
      <c r="AH4793" s="229"/>
      <c r="AI4793" s="229"/>
      <c r="AJ4793" s="229"/>
      <c r="AK4793" s="229"/>
      <c r="AL4793" s="229"/>
      <c r="AM4793" s="229"/>
      <c r="AN4793" s="229"/>
      <c r="AO4793" s="229"/>
      <c r="AP4793" s="229"/>
      <c r="AQ4793" s="229"/>
      <c r="AR4793" s="229"/>
      <c r="AS4793" s="229"/>
      <c r="AT4793" s="229"/>
      <c r="AU4793" s="229"/>
      <c r="AV4793" s="229"/>
      <c r="AW4793" s="229"/>
      <c r="AX4793" s="229"/>
      <c r="AY4793" s="229"/>
      <c r="AZ4793" s="229"/>
      <c r="BA4793" s="229"/>
      <c r="BB4793" s="229"/>
      <c r="BC4793" s="229"/>
      <c r="BD4793" s="229"/>
      <c r="BE4793" s="229"/>
      <c r="BF4793" s="229"/>
      <c r="BG4793" s="229"/>
      <c r="BH4793" s="229"/>
      <c r="BI4793" s="229"/>
    </row>
    <row r="4794" spans="3:61">
      <c r="C4794" s="229"/>
      <c r="D4794" s="230"/>
      <c r="E4794" s="229"/>
      <c r="F4794" s="229"/>
      <c r="G4794" s="229"/>
      <c r="H4794" s="229"/>
      <c r="I4794" s="231"/>
      <c r="J4794" s="229"/>
      <c r="K4794" s="232"/>
      <c r="L4794" s="229"/>
      <c r="M4794" s="229"/>
      <c r="N4794" s="229"/>
      <c r="O4794" s="229"/>
      <c r="P4794" s="229"/>
      <c r="Q4794" s="232"/>
      <c r="R4794" s="232"/>
      <c r="S4794" s="229"/>
      <c r="T4794" s="229"/>
      <c r="U4794" s="229"/>
      <c r="V4794" s="229"/>
      <c r="W4794" s="229"/>
      <c r="X4794" s="229"/>
      <c r="Y4794" s="229"/>
      <c r="Z4794" s="229"/>
      <c r="AA4794" s="229"/>
      <c r="AB4794" s="229"/>
      <c r="AC4794" s="229"/>
      <c r="AD4794" s="229"/>
      <c r="AE4794" s="229"/>
      <c r="AF4794" s="229"/>
      <c r="AG4794" s="229"/>
      <c r="AH4794" s="229"/>
      <c r="AI4794" s="229"/>
      <c r="AJ4794" s="229"/>
      <c r="AK4794" s="229"/>
      <c r="AL4794" s="229"/>
      <c r="AM4794" s="229"/>
      <c r="AN4794" s="229"/>
      <c r="AO4794" s="229"/>
      <c r="AP4794" s="229"/>
      <c r="AQ4794" s="229"/>
      <c r="AR4794" s="229"/>
      <c r="AS4794" s="229"/>
      <c r="AT4794" s="229"/>
      <c r="AU4794" s="229"/>
      <c r="AV4794" s="229"/>
      <c r="AW4794" s="229"/>
      <c r="AX4794" s="229"/>
      <c r="AY4794" s="229"/>
      <c r="AZ4794" s="229"/>
      <c r="BA4794" s="229"/>
      <c r="BB4794" s="229"/>
      <c r="BC4794" s="229"/>
      <c r="BD4794" s="229"/>
      <c r="BE4794" s="229"/>
      <c r="BF4794" s="229"/>
      <c r="BG4794" s="229"/>
      <c r="BH4794" s="229"/>
      <c r="BI4794" s="229"/>
    </row>
    <row r="4795" spans="3:61">
      <c r="C4795" s="229"/>
      <c r="D4795" s="230"/>
      <c r="E4795" s="229"/>
      <c r="F4795" s="229"/>
      <c r="G4795" s="229"/>
      <c r="H4795" s="229"/>
      <c r="I4795" s="231"/>
      <c r="J4795" s="229"/>
      <c r="K4795" s="232"/>
      <c r="L4795" s="229"/>
      <c r="M4795" s="229"/>
      <c r="N4795" s="229"/>
      <c r="O4795" s="229"/>
      <c r="P4795" s="229"/>
      <c r="Q4795" s="232"/>
      <c r="R4795" s="232"/>
      <c r="S4795" s="229"/>
      <c r="T4795" s="229"/>
      <c r="U4795" s="229"/>
      <c r="V4795" s="229"/>
      <c r="W4795" s="229"/>
      <c r="X4795" s="229"/>
      <c r="Y4795" s="229"/>
      <c r="Z4795" s="229"/>
      <c r="AA4795" s="229"/>
      <c r="AB4795" s="229"/>
      <c r="AC4795" s="229"/>
      <c r="AD4795" s="229"/>
      <c r="AE4795" s="229"/>
      <c r="AF4795" s="229"/>
      <c r="AG4795" s="229"/>
      <c r="AH4795" s="229"/>
      <c r="AI4795" s="229"/>
      <c r="AJ4795" s="229"/>
      <c r="AK4795" s="229"/>
      <c r="AL4795" s="229"/>
      <c r="AM4795" s="229"/>
      <c r="AN4795" s="229"/>
      <c r="AO4795" s="229"/>
      <c r="AP4795" s="229"/>
      <c r="AQ4795" s="229"/>
      <c r="AR4795" s="229"/>
      <c r="AS4795" s="229"/>
      <c r="AT4795" s="229"/>
      <c r="AU4795" s="229"/>
      <c r="AV4795" s="229"/>
      <c r="AW4795" s="229"/>
      <c r="AX4795" s="229"/>
      <c r="AY4795" s="229"/>
      <c r="AZ4795" s="229"/>
      <c r="BA4795" s="229"/>
      <c r="BB4795" s="229"/>
      <c r="BC4795" s="229"/>
      <c r="BD4795" s="229"/>
      <c r="BE4795" s="229"/>
      <c r="BF4795" s="229"/>
      <c r="BG4795" s="229"/>
      <c r="BH4795" s="229"/>
      <c r="BI4795" s="229"/>
    </row>
    <row r="4796" spans="3:61">
      <c r="C4796" s="229"/>
      <c r="D4796" s="230"/>
      <c r="E4796" s="229"/>
      <c r="F4796" s="229"/>
      <c r="G4796" s="229"/>
      <c r="H4796" s="229"/>
      <c r="I4796" s="231"/>
      <c r="J4796" s="229"/>
      <c r="K4796" s="232"/>
      <c r="L4796" s="229"/>
      <c r="M4796" s="229"/>
      <c r="N4796" s="229"/>
      <c r="O4796" s="229"/>
      <c r="P4796" s="229"/>
      <c r="Q4796" s="232"/>
      <c r="R4796" s="232"/>
      <c r="S4796" s="229"/>
      <c r="T4796" s="229"/>
      <c r="U4796" s="229"/>
      <c r="V4796" s="229"/>
      <c r="W4796" s="229"/>
      <c r="X4796" s="229"/>
      <c r="Y4796" s="229"/>
      <c r="Z4796" s="229"/>
      <c r="AA4796" s="229"/>
      <c r="AB4796" s="229"/>
      <c r="AC4796" s="229"/>
      <c r="AD4796" s="229"/>
      <c r="AE4796" s="229"/>
      <c r="AF4796" s="229"/>
      <c r="AG4796" s="229"/>
      <c r="AH4796" s="229"/>
      <c r="AI4796" s="229"/>
      <c r="AJ4796" s="229"/>
      <c r="AK4796" s="229"/>
      <c r="AL4796" s="229"/>
      <c r="AM4796" s="229"/>
      <c r="AN4796" s="229"/>
      <c r="AO4796" s="229"/>
      <c r="AP4796" s="229"/>
      <c r="AQ4796" s="229"/>
      <c r="AR4796" s="229"/>
      <c r="AS4796" s="229"/>
      <c r="AT4796" s="229"/>
      <c r="AU4796" s="229"/>
      <c r="AV4796" s="229"/>
      <c r="AW4796" s="229"/>
      <c r="AX4796" s="229"/>
      <c r="AY4796" s="229"/>
      <c r="AZ4796" s="229"/>
      <c r="BA4796" s="229"/>
      <c r="BB4796" s="229"/>
      <c r="BC4796" s="229"/>
      <c r="BD4796" s="229"/>
      <c r="BE4796" s="229"/>
      <c r="BF4796" s="229"/>
      <c r="BG4796" s="229"/>
      <c r="BH4796" s="229"/>
      <c r="BI4796" s="229"/>
    </row>
    <row r="4797" spans="3:61">
      <c r="C4797" s="229"/>
      <c r="D4797" s="230"/>
      <c r="E4797" s="229"/>
      <c r="F4797" s="229"/>
      <c r="G4797" s="229"/>
      <c r="H4797" s="229"/>
      <c r="I4797" s="231"/>
      <c r="J4797" s="229"/>
      <c r="K4797" s="232"/>
      <c r="L4797" s="229"/>
      <c r="M4797" s="229"/>
      <c r="N4797" s="229"/>
      <c r="O4797" s="229"/>
      <c r="P4797" s="229"/>
      <c r="Q4797" s="232"/>
      <c r="R4797" s="232"/>
      <c r="S4797" s="229"/>
      <c r="T4797" s="229"/>
      <c r="U4797" s="229"/>
      <c r="V4797" s="229"/>
      <c r="W4797" s="229"/>
      <c r="X4797" s="229"/>
      <c r="Y4797" s="229"/>
      <c r="Z4797" s="229"/>
      <c r="AA4797" s="229"/>
      <c r="AB4797" s="229"/>
      <c r="AC4797" s="229"/>
      <c r="AD4797" s="229"/>
      <c r="AE4797" s="229"/>
      <c r="AF4797" s="229"/>
      <c r="AG4797" s="229"/>
      <c r="AH4797" s="229"/>
      <c r="AI4797" s="229"/>
      <c r="AJ4797" s="229"/>
      <c r="AK4797" s="229"/>
      <c r="AL4797" s="229"/>
      <c r="AM4797" s="229"/>
      <c r="AN4797" s="229"/>
      <c r="AO4797" s="229"/>
      <c r="AP4797" s="229"/>
      <c r="AQ4797" s="229"/>
      <c r="AR4797" s="229"/>
      <c r="AS4797" s="229"/>
      <c r="AT4797" s="229"/>
      <c r="AU4797" s="229"/>
      <c r="AV4797" s="229"/>
      <c r="AW4797" s="229"/>
      <c r="AX4797" s="229"/>
      <c r="AY4797" s="229"/>
      <c r="AZ4797" s="229"/>
      <c r="BA4797" s="229"/>
      <c r="BB4797" s="229"/>
      <c r="BC4797" s="229"/>
      <c r="BD4797" s="229"/>
      <c r="BE4797" s="229"/>
      <c r="BF4797" s="229"/>
      <c r="BG4797" s="229"/>
      <c r="BH4797" s="229"/>
      <c r="BI4797" s="229"/>
    </row>
    <row r="4798" spans="3:61">
      <c r="C4798" s="229"/>
      <c r="D4798" s="230"/>
      <c r="E4798" s="229"/>
      <c r="F4798" s="229"/>
      <c r="G4798" s="229"/>
      <c r="H4798" s="229"/>
      <c r="I4798" s="231"/>
      <c r="J4798" s="229"/>
      <c r="K4798" s="232"/>
      <c r="L4798" s="229"/>
      <c r="M4798" s="229"/>
      <c r="N4798" s="229"/>
      <c r="O4798" s="229"/>
      <c r="P4798" s="229"/>
      <c r="Q4798" s="232"/>
      <c r="R4798" s="232"/>
      <c r="S4798" s="229"/>
      <c r="T4798" s="229"/>
      <c r="U4798" s="229"/>
      <c r="V4798" s="229"/>
      <c r="W4798" s="229"/>
      <c r="X4798" s="229"/>
      <c r="Y4798" s="229"/>
      <c r="Z4798" s="229"/>
      <c r="AA4798" s="229"/>
      <c r="AB4798" s="229"/>
      <c r="AC4798" s="229"/>
      <c r="AD4798" s="229"/>
      <c r="AE4798" s="229"/>
      <c r="AF4798" s="229"/>
      <c r="AG4798" s="229"/>
      <c r="AH4798" s="229"/>
      <c r="AI4798" s="229"/>
      <c r="AJ4798" s="229"/>
      <c r="AK4798" s="229"/>
      <c r="AL4798" s="229"/>
      <c r="AM4798" s="229"/>
      <c r="AN4798" s="229"/>
      <c r="AO4798" s="229"/>
      <c r="AP4798" s="229"/>
      <c r="AQ4798" s="229"/>
      <c r="AR4798" s="229"/>
      <c r="AS4798" s="229"/>
      <c r="AT4798" s="229"/>
      <c r="AU4798" s="229"/>
      <c r="AV4798" s="229"/>
      <c r="AW4798" s="229"/>
      <c r="AX4798" s="229"/>
      <c r="AY4798" s="229"/>
      <c r="AZ4798" s="229"/>
      <c r="BA4798" s="229"/>
      <c r="BB4798" s="229"/>
      <c r="BC4798" s="229"/>
      <c r="BD4798" s="229"/>
      <c r="BE4798" s="229"/>
      <c r="BF4798" s="229"/>
      <c r="BG4798" s="229"/>
      <c r="BH4798" s="229"/>
      <c r="BI4798" s="229"/>
    </row>
    <row r="4799" spans="3:61">
      <c r="C4799" s="229"/>
      <c r="D4799" s="230"/>
      <c r="E4799" s="229"/>
      <c r="F4799" s="229"/>
      <c r="G4799" s="229"/>
      <c r="H4799" s="229"/>
      <c r="I4799" s="231"/>
      <c r="J4799" s="229"/>
      <c r="K4799" s="232"/>
      <c r="L4799" s="229"/>
      <c r="M4799" s="229"/>
      <c r="N4799" s="229"/>
      <c r="O4799" s="229"/>
      <c r="P4799" s="229"/>
      <c r="Q4799" s="232"/>
      <c r="R4799" s="232"/>
      <c r="S4799" s="229"/>
      <c r="T4799" s="229"/>
      <c r="U4799" s="229"/>
      <c r="V4799" s="229"/>
      <c r="W4799" s="229"/>
      <c r="X4799" s="229"/>
      <c r="Y4799" s="229"/>
      <c r="Z4799" s="229"/>
      <c r="AA4799" s="229"/>
      <c r="AB4799" s="229"/>
      <c r="AC4799" s="229"/>
      <c r="AD4799" s="229"/>
      <c r="AE4799" s="229"/>
      <c r="AF4799" s="229"/>
      <c r="AG4799" s="229"/>
      <c r="AH4799" s="229"/>
      <c r="AI4799" s="229"/>
      <c r="AJ4799" s="229"/>
      <c r="AK4799" s="229"/>
      <c r="AL4799" s="229"/>
      <c r="AM4799" s="229"/>
      <c r="AN4799" s="229"/>
      <c r="AO4799" s="229"/>
      <c r="AP4799" s="229"/>
      <c r="AQ4799" s="229"/>
      <c r="AR4799" s="229"/>
      <c r="AS4799" s="229"/>
      <c r="AT4799" s="229"/>
      <c r="AU4799" s="229"/>
      <c r="AV4799" s="229"/>
      <c r="AW4799" s="229"/>
      <c r="AX4799" s="229"/>
      <c r="AY4799" s="229"/>
      <c r="AZ4799" s="229"/>
      <c r="BA4799" s="229"/>
      <c r="BB4799" s="229"/>
      <c r="BC4799" s="229"/>
      <c r="BD4799" s="229"/>
      <c r="BE4799" s="229"/>
      <c r="BF4799" s="229"/>
      <c r="BG4799" s="229"/>
      <c r="BH4799" s="229"/>
      <c r="BI4799" s="229"/>
    </row>
    <row r="4800" spans="3:61">
      <c r="C4800" s="229"/>
      <c r="D4800" s="230"/>
      <c r="E4800" s="229"/>
      <c r="F4800" s="229"/>
      <c r="G4800" s="229"/>
      <c r="H4800" s="229"/>
      <c r="I4800" s="231"/>
      <c r="J4800" s="229"/>
      <c r="K4800" s="232"/>
      <c r="L4800" s="229"/>
      <c r="M4800" s="229"/>
      <c r="N4800" s="229"/>
      <c r="O4800" s="229"/>
      <c r="P4800" s="229"/>
      <c r="Q4800" s="232"/>
      <c r="R4800" s="232"/>
      <c r="S4800" s="229"/>
      <c r="T4800" s="229"/>
      <c r="U4800" s="229"/>
      <c r="V4800" s="229"/>
      <c r="W4800" s="229"/>
      <c r="X4800" s="229"/>
      <c r="Y4800" s="229"/>
      <c r="Z4800" s="229"/>
      <c r="AA4800" s="229"/>
      <c r="AB4800" s="229"/>
      <c r="AC4800" s="229"/>
      <c r="AD4800" s="229"/>
      <c r="AE4800" s="229"/>
      <c r="AF4800" s="229"/>
      <c r="AG4800" s="229"/>
      <c r="AH4800" s="229"/>
      <c r="AI4800" s="229"/>
      <c r="AJ4800" s="229"/>
      <c r="AK4800" s="229"/>
      <c r="AL4800" s="229"/>
      <c r="AM4800" s="229"/>
      <c r="AN4800" s="229"/>
      <c r="AO4800" s="229"/>
      <c r="AP4800" s="229"/>
      <c r="AQ4800" s="229"/>
      <c r="AR4800" s="229"/>
      <c r="AS4800" s="229"/>
      <c r="AT4800" s="229"/>
      <c r="AU4800" s="229"/>
      <c r="AV4800" s="229"/>
      <c r="AW4800" s="229"/>
      <c r="AX4800" s="229"/>
      <c r="AY4800" s="229"/>
      <c r="AZ4800" s="229"/>
      <c r="BA4800" s="229"/>
      <c r="BB4800" s="229"/>
      <c r="BC4800" s="229"/>
      <c r="BD4800" s="229"/>
      <c r="BE4800" s="229"/>
      <c r="BF4800" s="229"/>
      <c r="BG4800" s="229"/>
      <c r="BH4800" s="229"/>
      <c r="BI4800" s="229"/>
    </row>
    <row r="4801" spans="3:61">
      <c r="C4801" s="229"/>
      <c r="D4801" s="230"/>
      <c r="E4801" s="229"/>
      <c r="F4801" s="229"/>
      <c r="G4801" s="229"/>
      <c r="H4801" s="229"/>
      <c r="I4801" s="231"/>
      <c r="J4801" s="229"/>
      <c r="K4801" s="232"/>
      <c r="L4801" s="229"/>
      <c r="M4801" s="229"/>
      <c r="N4801" s="229"/>
      <c r="O4801" s="229"/>
      <c r="P4801" s="229"/>
      <c r="Q4801" s="232"/>
      <c r="R4801" s="232"/>
      <c r="S4801" s="229"/>
      <c r="T4801" s="229"/>
      <c r="U4801" s="229"/>
      <c r="V4801" s="229"/>
      <c r="W4801" s="229"/>
      <c r="X4801" s="229"/>
      <c r="Y4801" s="229"/>
      <c r="Z4801" s="229"/>
      <c r="AA4801" s="229"/>
      <c r="AB4801" s="229"/>
      <c r="AC4801" s="229"/>
      <c r="AD4801" s="229"/>
      <c r="AE4801" s="229"/>
      <c r="AF4801" s="229"/>
      <c r="AG4801" s="229"/>
      <c r="AH4801" s="229"/>
      <c r="AI4801" s="229"/>
      <c r="AJ4801" s="229"/>
      <c r="AK4801" s="229"/>
      <c r="AL4801" s="229"/>
      <c r="AM4801" s="229"/>
      <c r="AN4801" s="229"/>
      <c r="AO4801" s="229"/>
      <c r="AP4801" s="229"/>
      <c r="AQ4801" s="229"/>
      <c r="AR4801" s="229"/>
      <c r="AS4801" s="229"/>
      <c r="AT4801" s="229"/>
      <c r="AU4801" s="229"/>
      <c r="AV4801" s="229"/>
      <c r="AW4801" s="229"/>
      <c r="AX4801" s="229"/>
      <c r="AY4801" s="229"/>
      <c r="AZ4801" s="229"/>
      <c r="BA4801" s="229"/>
      <c r="BB4801" s="229"/>
      <c r="BC4801" s="229"/>
      <c r="BD4801" s="229"/>
      <c r="BE4801" s="229"/>
      <c r="BF4801" s="229"/>
      <c r="BG4801" s="229"/>
      <c r="BH4801" s="229"/>
      <c r="BI4801" s="229"/>
    </row>
    <row r="4802" spans="3:61">
      <c r="C4802" s="229"/>
      <c r="D4802" s="230"/>
      <c r="E4802" s="229"/>
      <c r="F4802" s="229"/>
      <c r="G4802" s="229"/>
      <c r="H4802" s="229"/>
      <c r="I4802" s="231"/>
      <c r="J4802" s="229"/>
      <c r="K4802" s="232"/>
      <c r="L4802" s="229"/>
      <c r="M4802" s="229"/>
      <c r="N4802" s="229"/>
      <c r="O4802" s="229"/>
      <c r="P4802" s="229"/>
      <c r="Q4802" s="232"/>
      <c r="R4802" s="232"/>
      <c r="S4802" s="229"/>
      <c r="T4802" s="229"/>
      <c r="U4802" s="229"/>
      <c r="V4802" s="229"/>
      <c r="W4802" s="229"/>
      <c r="X4802" s="229"/>
      <c r="Y4802" s="229"/>
      <c r="Z4802" s="229"/>
      <c r="AA4802" s="229"/>
      <c r="AB4802" s="229"/>
      <c r="AC4802" s="229"/>
      <c r="AD4802" s="229"/>
      <c r="AE4802" s="229"/>
      <c r="AF4802" s="229"/>
      <c r="AG4802" s="229"/>
      <c r="AH4802" s="229"/>
      <c r="AI4802" s="229"/>
      <c r="AJ4802" s="229"/>
      <c r="AK4802" s="229"/>
      <c r="AL4802" s="229"/>
      <c r="AM4802" s="229"/>
      <c r="AN4802" s="229"/>
      <c r="AO4802" s="229"/>
      <c r="AP4802" s="229"/>
      <c r="AQ4802" s="229"/>
      <c r="AR4802" s="229"/>
      <c r="AS4802" s="229"/>
      <c r="AT4802" s="229"/>
      <c r="AU4802" s="229"/>
      <c r="AV4802" s="229"/>
      <c r="AW4802" s="229"/>
      <c r="AX4802" s="229"/>
      <c r="AY4802" s="229"/>
      <c r="AZ4802" s="229"/>
      <c r="BA4802" s="229"/>
      <c r="BB4802" s="229"/>
      <c r="BC4802" s="229"/>
      <c r="BD4802" s="229"/>
      <c r="BE4802" s="229"/>
      <c r="BF4802" s="229"/>
      <c r="BG4802" s="229"/>
      <c r="BH4802" s="229"/>
      <c r="BI4802" s="229"/>
    </row>
    <row r="4803" spans="3:61">
      <c r="C4803" s="229"/>
      <c r="D4803" s="230"/>
      <c r="E4803" s="229"/>
      <c r="F4803" s="229"/>
      <c r="G4803" s="229"/>
      <c r="H4803" s="229"/>
      <c r="I4803" s="231"/>
      <c r="J4803" s="229"/>
      <c r="K4803" s="232"/>
      <c r="L4803" s="229"/>
      <c r="M4803" s="229"/>
      <c r="N4803" s="229"/>
      <c r="O4803" s="229"/>
      <c r="P4803" s="229"/>
      <c r="Q4803" s="232"/>
      <c r="R4803" s="232"/>
      <c r="S4803" s="229"/>
      <c r="T4803" s="229"/>
      <c r="U4803" s="229"/>
      <c r="V4803" s="229"/>
      <c r="W4803" s="229"/>
      <c r="X4803" s="229"/>
      <c r="Y4803" s="229"/>
      <c r="Z4803" s="229"/>
      <c r="AA4803" s="229"/>
      <c r="AB4803" s="229"/>
      <c r="AC4803" s="229"/>
      <c r="AD4803" s="229"/>
      <c r="AE4803" s="229"/>
      <c r="AF4803" s="229"/>
      <c r="AG4803" s="229"/>
      <c r="AH4803" s="229"/>
      <c r="AI4803" s="229"/>
      <c r="AJ4803" s="229"/>
      <c r="AK4803" s="229"/>
      <c r="AL4803" s="229"/>
      <c r="AM4803" s="229"/>
      <c r="AN4803" s="229"/>
      <c r="AO4803" s="229"/>
      <c r="AP4803" s="229"/>
      <c r="AQ4803" s="229"/>
      <c r="AR4803" s="229"/>
      <c r="AS4803" s="229"/>
      <c r="AT4803" s="229"/>
      <c r="AU4803" s="229"/>
      <c r="AV4803" s="229"/>
      <c r="AW4803" s="229"/>
      <c r="AX4803" s="229"/>
      <c r="AY4803" s="229"/>
      <c r="AZ4803" s="229"/>
      <c r="BA4803" s="229"/>
      <c r="BB4803" s="229"/>
      <c r="BC4803" s="229"/>
      <c r="BD4803" s="229"/>
      <c r="BE4803" s="229"/>
      <c r="BF4803" s="229"/>
      <c r="BG4803" s="229"/>
      <c r="BH4803" s="229"/>
      <c r="BI4803" s="229"/>
    </row>
    <row r="4804" spans="3:61">
      <c r="C4804" s="229"/>
      <c r="D4804" s="230"/>
      <c r="E4804" s="229"/>
      <c r="F4804" s="229"/>
      <c r="G4804" s="229"/>
      <c r="H4804" s="229"/>
      <c r="I4804" s="231"/>
      <c r="J4804" s="229"/>
      <c r="K4804" s="232"/>
      <c r="L4804" s="229"/>
      <c r="M4804" s="229"/>
      <c r="N4804" s="229"/>
      <c r="O4804" s="229"/>
      <c r="P4804" s="229"/>
      <c r="Q4804" s="232"/>
      <c r="R4804" s="232"/>
      <c r="S4804" s="229"/>
      <c r="T4804" s="229"/>
      <c r="U4804" s="229"/>
      <c r="V4804" s="229"/>
      <c r="W4804" s="229"/>
      <c r="X4804" s="229"/>
      <c r="Y4804" s="229"/>
      <c r="Z4804" s="229"/>
      <c r="AA4804" s="229"/>
      <c r="AB4804" s="229"/>
      <c r="AC4804" s="229"/>
      <c r="AD4804" s="229"/>
      <c r="AE4804" s="229"/>
      <c r="AF4804" s="229"/>
      <c r="AG4804" s="229"/>
      <c r="AH4804" s="229"/>
      <c r="AI4804" s="229"/>
      <c r="AJ4804" s="229"/>
      <c r="AK4804" s="229"/>
      <c r="AL4804" s="229"/>
      <c r="AM4804" s="229"/>
      <c r="AN4804" s="229"/>
      <c r="AO4804" s="229"/>
      <c r="AP4804" s="229"/>
      <c r="AQ4804" s="229"/>
      <c r="AR4804" s="229"/>
      <c r="AS4804" s="229"/>
      <c r="AT4804" s="229"/>
      <c r="AU4804" s="229"/>
      <c r="AV4804" s="229"/>
      <c r="AW4804" s="229"/>
      <c r="AX4804" s="229"/>
      <c r="AY4804" s="229"/>
      <c r="AZ4804" s="229"/>
      <c r="BA4804" s="229"/>
      <c r="BB4804" s="229"/>
      <c r="BC4804" s="229"/>
      <c r="BD4804" s="229"/>
      <c r="BE4804" s="229"/>
      <c r="BF4804" s="229"/>
      <c r="BG4804" s="229"/>
      <c r="BH4804" s="229"/>
      <c r="BI4804" s="229"/>
    </row>
    <row r="4805" spans="3:61">
      <c r="C4805" s="229"/>
      <c r="D4805" s="230"/>
      <c r="E4805" s="229"/>
      <c r="F4805" s="229"/>
      <c r="G4805" s="229"/>
      <c r="H4805" s="229"/>
      <c r="I4805" s="231"/>
      <c r="J4805" s="229"/>
      <c r="K4805" s="232"/>
      <c r="L4805" s="229"/>
      <c r="M4805" s="229"/>
      <c r="N4805" s="229"/>
      <c r="O4805" s="229"/>
      <c r="P4805" s="229"/>
      <c r="Q4805" s="232"/>
      <c r="R4805" s="232"/>
      <c r="S4805" s="229"/>
      <c r="T4805" s="229"/>
      <c r="U4805" s="229"/>
      <c r="V4805" s="229"/>
      <c r="W4805" s="229"/>
      <c r="X4805" s="229"/>
      <c r="Y4805" s="229"/>
      <c r="Z4805" s="229"/>
      <c r="AA4805" s="229"/>
      <c r="AB4805" s="229"/>
      <c r="AC4805" s="229"/>
      <c r="AD4805" s="229"/>
      <c r="AE4805" s="229"/>
      <c r="AF4805" s="229"/>
      <c r="AG4805" s="229"/>
      <c r="AH4805" s="229"/>
      <c r="AI4805" s="229"/>
      <c r="AJ4805" s="229"/>
      <c r="AK4805" s="229"/>
      <c r="AL4805" s="229"/>
      <c r="AM4805" s="229"/>
      <c r="AN4805" s="229"/>
      <c r="AO4805" s="229"/>
      <c r="AP4805" s="229"/>
      <c r="AQ4805" s="229"/>
      <c r="AR4805" s="229"/>
      <c r="AS4805" s="229"/>
      <c r="AT4805" s="229"/>
      <c r="AU4805" s="229"/>
      <c r="AV4805" s="229"/>
      <c r="AW4805" s="229"/>
      <c r="AX4805" s="229"/>
      <c r="AY4805" s="229"/>
      <c r="AZ4805" s="229"/>
      <c r="BA4805" s="229"/>
      <c r="BB4805" s="229"/>
      <c r="BC4805" s="229"/>
      <c r="BD4805" s="229"/>
      <c r="BE4805" s="229"/>
      <c r="BF4805" s="229"/>
      <c r="BG4805" s="229"/>
      <c r="BH4805" s="229"/>
      <c r="BI4805" s="229"/>
    </row>
    <row r="4806" spans="3:61">
      <c r="C4806" s="229"/>
      <c r="D4806" s="230"/>
      <c r="E4806" s="229"/>
      <c r="F4806" s="229"/>
      <c r="G4806" s="229"/>
      <c r="H4806" s="229"/>
      <c r="I4806" s="231"/>
      <c r="J4806" s="229"/>
      <c r="K4806" s="232"/>
      <c r="L4806" s="229"/>
      <c r="M4806" s="229"/>
      <c r="N4806" s="229"/>
      <c r="O4806" s="229"/>
      <c r="P4806" s="229"/>
      <c r="Q4806" s="232"/>
      <c r="R4806" s="232"/>
      <c r="S4806" s="229"/>
      <c r="T4806" s="229"/>
      <c r="U4806" s="229"/>
      <c r="V4806" s="229"/>
      <c r="W4806" s="229"/>
      <c r="X4806" s="229"/>
      <c r="Y4806" s="229"/>
      <c r="Z4806" s="229"/>
      <c r="AA4806" s="229"/>
      <c r="AB4806" s="229"/>
      <c r="AC4806" s="229"/>
      <c r="AD4806" s="229"/>
      <c r="AE4806" s="229"/>
      <c r="AF4806" s="229"/>
      <c r="AG4806" s="229"/>
      <c r="AH4806" s="229"/>
      <c r="AI4806" s="229"/>
      <c r="AJ4806" s="229"/>
      <c r="AK4806" s="229"/>
      <c r="AL4806" s="229"/>
      <c r="AM4806" s="229"/>
      <c r="AN4806" s="229"/>
      <c r="AO4806" s="229"/>
      <c r="AP4806" s="229"/>
      <c r="AQ4806" s="229"/>
      <c r="AR4806" s="229"/>
      <c r="AS4806" s="229"/>
      <c r="AT4806" s="229"/>
      <c r="AU4806" s="229"/>
      <c r="AV4806" s="229"/>
      <c r="AW4806" s="229"/>
      <c r="AX4806" s="229"/>
      <c r="AY4806" s="229"/>
      <c r="AZ4806" s="229"/>
      <c r="BA4806" s="229"/>
      <c r="BB4806" s="229"/>
      <c r="BC4806" s="229"/>
      <c r="BD4806" s="229"/>
      <c r="BE4806" s="229"/>
      <c r="BF4806" s="229"/>
      <c r="BG4806" s="229"/>
      <c r="BH4806" s="229"/>
      <c r="BI4806" s="229"/>
    </row>
    <row r="4807" spans="3:61">
      <c r="C4807" s="229"/>
      <c r="D4807" s="230"/>
      <c r="E4807" s="229"/>
      <c r="F4807" s="229"/>
      <c r="G4807" s="229"/>
      <c r="H4807" s="229"/>
      <c r="I4807" s="231"/>
      <c r="J4807" s="229"/>
      <c r="K4807" s="232"/>
      <c r="L4807" s="229"/>
      <c r="M4807" s="229"/>
      <c r="N4807" s="229"/>
      <c r="O4807" s="229"/>
      <c r="P4807" s="229"/>
      <c r="Q4807" s="232"/>
      <c r="R4807" s="232"/>
      <c r="S4807" s="229"/>
      <c r="T4807" s="229"/>
      <c r="U4807" s="229"/>
      <c r="V4807" s="229"/>
      <c r="W4807" s="229"/>
      <c r="X4807" s="229"/>
      <c r="Y4807" s="229"/>
      <c r="Z4807" s="229"/>
      <c r="AA4807" s="229"/>
      <c r="AB4807" s="229"/>
      <c r="AC4807" s="229"/>
      <c r="AD4807" s="229"/>
      <c r="AE4807" s="229"/>
      <c r="AF4807" s="229"/>
      <c r="AG4807" s="229"/>
      <c r="AH4807" s="229"/>
      <c r="AI4807" s="229"/>
      <c r="AJ4807" s="229"/>
      <c r="AK4807" s="229"/>
      <c r="AL4807" s="229"/>
      <c r="AM4807" s="229"/>
      <c r="AN4807" s="229"/>
      <c r="AO4807" s="229"/>
      <c r="AP4807" s="229"/>
      <c r="AQ4807" s="229"/>
      <c r="AR4807" s="229"/>
      <c r="AS4807" s="229"/>
      <c r="AT4807" s="229"/>
      <c r="AU4807" s="229"/>
      <c r="AV4807" s="229"/>
      <c r="AW4807" s="229"/>
      <c r="AX4807" s="229"/>
      <c r="AY4807" s="229"/>
      <c r="AZ4807" s="229"/>
      <c r="BA4807" s="229"/>
      <c r="BB4807" s="229"/>
      <c r="BC4807" s="229"/>
      <c r="BD4807" s="229"/>
      <c r="BE4807" s="229"/>
      <c r="BF4807" s="229"/>
      <c r="BG4807" s="229"/>
      <c r="BH4807" s="229"/>
      <c r="BI4807" s="229"/>
    </row>
    <row r="4808" spans="3:61">
      <c r="C4808" s="229"/>
      <c r="D4808" s="230"/>
      <c r="E4808" s="229"/>
      <c r="F4808" s="229"/>
      <c r="G4808" s="229"/>
      <c r="H4808" s="229"/>
      <c r="I4808" s="231"/>
      <c r="J4808" s="229"/>
      <c r="K4808" s="232"/>
      <c r="L4808" s="229"/>
      <c r="M4808" s="229"/>
      <c r="N4808" s="229"/>
      <c r="O4808" s="229"/>
      <c r="P4808" s="229"/>
      <c r="Q4808" s="232"/>
      <c r="R4808" s="232"/>
      <c r="S4808" s="229"/>
      <c r="T4808" s="229"/>
      <c r="U4808" s="229"/>
      <c r="V4808" s="229"/>
      <c r="W4808" s="229"/>
      <c r="X4808" s="229"/>
      <c r="Y4808" s="229"/>
      <c r="Z4808" s="229"/>
      <c r="AA4808" s="229"/>
      <c r="AB4808" s="229"/>
      <c r="AC4808" s="229"/>
      <c r="AD4808" s="229"/>
      <c r="AE4808" s="229"/>
      <c r="AF4808" s="229"/>
      <c r="AG4808" s="229"/>
      <c r="AH4808" s="229"/>
      <c r="AI4808" s="229"/>
      <c r="AJ4808" s="229"/>
      <c r="AK4808" s="229"/>
      <c r="AL4808" s="229"/>
      <c r="AM4808" s="229"/>
      <c r="AN4808" s="229"/>
      <c r="AO4808" s="229"/>
      <c r="AP4808" s="229"/>
      <c r="AQ4808" s="229"/>
      <c r="AR4808" s="229"/>
      <c r="AS4808" s="229"/>
      <c r="AT4808" s="229"/>
      <c r="AU4808" s="229"/>
      <c r="AV4808" s="229"/>
      <c r="AW4808" s="229"/>
      <c r="AX4808" s="229"/>
      <c r="AY4808" s="229"/>
      <c r="AZ4808" s="229"/>
      <c r="BA4808" s="229"/>
      <c r="BB4808" s="229"/>
      <c r="BC4808" s="229"/>
      <c r="BD4808" s="229"/>
      <c r="BE4808" s="229"/>
      <c r="BF4808" s="229"/>
      <c r="BG4808" s="229"/>
      <c r="BH4808" s="229"/>
      <c r="BI4808" s="229"/>
    </row>
    <row r="4809" spans="3:61">
      <c r="C4809" s="229"/>
      <c r="D4809" s="230"/>
      <c r="E4809" s="229"/>
      <c r="F4809" s="229"/>
      <c r="G4809" s="229"/>
      <c r="H4809" s="229"/>
      <c r="I4809" s="231"/>
      <c r="J4809" s="229"/>
      <c r="K4809" s="232"/>
      <c r="L4809" s="229"/>
      <c r="M4809" s="229"/>
      <c r="N4809" s="229"/>
      <c r="O4809" s="229"/>
      <c r="P4809" s="229"/>
      <c r="Q4809" s="232"/>
      <c r="R4809" s="232"/>
      <c r="S4809" s="229"/>
      <c r="T4809" s="229"/>
      <c r="U4809" s="229"/>
      <c r="V4809" s="229"/>
      <c r="W4809" s="229"/>
      <c r="X4809" s="229"/>
      <c r="Y4809" s="229"/>
      <c r="Z4809" s="229"/>
      <c r="AA4809" s="229"/>
      <c r="AB4809" s="229"/>
      <c r="AC4809" s="229"/>
      <c r="AD4809" s="229"/>
      <c r="AE4809" s="229"/>
      <c r="AF4809" s="229"/>
      <c r="AG4809" s="229"/>
      <c r="AH4809" s="229"/>
      <c r="AI4809" s="229"/>
      <c r="AJ4809" s="229"/>
      <c r="AK4809" s="229"/>
      <c r="AL4809" s="229"/>
      <c r="AM4809" s="229"/>
      <c r="AN4809" s="229"/>
      <c r="AO4809" s="229"/>
      <c r="AP4809" s="229"/>
      <c r="AQ4809" s="229"/>
      <c r="AR4809" s="229"/>
      <c r="AS4809" s="229"/>
      <c r="AT4809" s="229"/>
      <c r="AU4809" s="229"/>
      <c r="AV4809" s="229"/>
      <c r="AW4809" s="229"/>
      <c r="AX4809" s="229"/>
      <c r="AY4809" s="229"/>
      <c r="AZ4809" s="229"/>
      <c r="BA4809" s="229"/>
      <c r="BB4809" s="229"/>
      <c r="BC4809" s="229"/>
      <c r="BD4809" s="229"/>
      <c r="BE4809" s="229"/>
      <c r="BF4809" s="229"/>
      <c r="BG4809" s="229"/>
      <c r="BH4809" s="229"/>
      <c r="BI4809" s="229"/>
    </row>
    <row r="4810" spans="3:61">
      <c r="C4810" s="229"/>
      <c r="D4810" s="230"/>
      <c r="E4810" s="229"/>
      <c r="F4810" s="229"/>
      <c r="G4810" s="229"/>
      <c r="H4810" s="229"/>
      <c r="I4810" s="231"/>
      <c r="J4810" s="229"/>
      <c r="K4810" s="232"/>
      <c r="L4810" s="229"/>
      <c r="M4810" s="229"/>
      <c r="N4810" s="229"/>
      <c r="O4810" s="229"/>
      <c r="P4810" s="229"/>
      <c r="Q4810" s="232"/>
      <c r="R4810" s="232"/>
      <c r="S4810" s="229"/>
      <c r="T4810" s="229"/>
      <c r="U4810" s="229"/>
      <c r="V4810" s="229"/>
      <c r="W4810" s="229"/>
      <c r="X4810" s="229"/>
      <c r="Y4810" s="229"/>
      <c r="Z4810" s="229"/>
      <c r="AA4810" s="229"/>
      <c r="AB4810" s="229"/>
      <c r="AC4810" s="229"/>
      <c r="AD4810" s="229"/>
      <c r="AE4810" s="229"/>
      <c r="AF4810" s="229"/>
      <c r="AG4810" s="229"/>
      <c r="AH4810" s="229"/>
      <c r="AI4810" s="229"/>
      <c r="AJ4810" s="229"/>
      <c r="AK4810" s="229"/>
      <c r="AL4810" s="229"/>
      <c r="AM4810" s="229"/>
      <c r="AN4810" s="229"/>
      <c r="AO4810" s="229"/>
      <c r="AP4810" s="229"/>
      <c r="AQ4810" s="229"/>
      <c r="AR4810" s="229"/>
      <c r="AS4810" s="229"/>
      <c r="AT4810" s="229"/>
      <c r="AU4810" s="229"/>
      <c r="AV4810" s="229"/>
      <c r="AW4810" s="229"/>
      <c r="AX4810" s="229"/>
      <c r="AY4810" s="229"/>
      <c r="AZ4810" s="229"/>
      <c r="BA4810" s="229"/>
      <c r="BB4810" s="229"/>
      <c r="BC4810" s="229"/>
      <c r="BD4810" s="229"/>
      <c r="BE4810" s="229"/>
      <c r="BF4810" s="229"/>
      <c r="BG4810" s="229"/>
      <c r="BH4810" s="229"/>
      <c r="BI4810" s="229"/>
    </row>
    <row r="4811" spans="3:61">
      <c r="C4811" s="229"/>
      <c r="D4811" s="230"/>
      <c r="E4811" s="229"/>
      <c r="F4811" s="229"/>
      <c r="G4811" s="229"/>
      <c r="H4811" s="229"/>
      <c r="I4811" s="231"/>
      <c r="J4811" s="229"/>
      <c r="K4811" s="232"/>
      <c r="L4811" s="229"/>
      <c r="M4811" s="229"/>
      <c r="N4811" s="229"/>
      <c r="O4811" s="229"/>
      <c r="P4811" s="229"/>
      <c r="Q4811" s="232"/>
      <c r="R4811" s="232"/>
      <c r="S4811" s="229"/>
      <c r="T4811" s="229"/>
      <c r="U4811" s="229"/>
      <c r="V4811" s="229"/>
      <c r="W4811" s="229"/>
      <c r="X4811" s="229"/>
      <c r="Y4811" s="229"/>
      <c r="Z4811" s="229"/>
      <c r="AA4811" s="229"/>
      <c r="AB4811" s="229"/>
      <c r="AC4811" s="229"/>
      <c r="AD4811" s="229"/>
      <c r="AE4811" s="229"/>
      <c r="AF4811" s="229"/>
      <c r="AG4811" s="229"/>
      <c r="AH4811" s="229"/>
      <c r="AI4811" s="229"/>
      <c r="AJ4811" s="229"/>
      <c r="AK4811" s="229"/>
      <c r="AL4811" s="229"/>
      <c r="AM4811" s="229"/>
      <c r="AN4811" s="229"/>
      <c r="AO4811" s="229"/>
      <c r="AP4811" s="229"/>
      <c r="AQ4811" s="229"/>
      <c r="AR4811" s="229"/>
      <c r="AS4811" s="229"/>
      <c r="AT4811" s="229"/>
      <c r="AU4811" s="229"/>
      <c r="AV4811" s="229"/>
      <c r="AW4811" s="229"/>
      <c r="AX4811" s="229"/>
      <c r="AY4811" s="229"/>
      <c r="AZ4811" s="229"/>
      <c r="BA4811" s="229"/>
      <c r="BB4811" s="229"/>
      <c r="BC4811" s="229"/>
      <c r="BD4811" s="229"/>
      <c r="BE4811" s="229"/>
      <c r="BF4811" s="229"/>
      <c r="BG4811" s="229"/>
      <c r="BH4811" s="229"/>
      <c r="BI4811" s="229"/>
    </row>
    <row r="4812" spans="3:61">
      <c r="C4812" s="229"/>
      <c r="D4812" s="230"/>
      <c r="E4812" s="229"/>
      <c r="F4812" s="229"/>
      <c r="G4812" s="229"/>
      <c r="H4812" s="229"/>
      <c r="I4812" s="231"/>
      <c r="J4812" s="229"/>
      <c r="K4812" s="232"/>
      <c r="L4812" s="229"/>
      <c r="M4812" s="229"/>
      <c r="N4812" s="229"/>
      <c r="O4812" s="229"/>
      <c r="P4812" s="229"/>
      <c r="Q4812" s="232"/>
      <c r="R4812" s="232"/>
      <c r="S4812" s="229"/>
      <c r="T4812" s="229"/>
      <c r="U4812" s="229"/>
      <c r="V4812" s="229"/>
      <c r="W4812" s="229"/>
      <c r="X4812" s="229"/>
      <c r="Y4812" s="229"/>
      <c r="Z4812" s="229"/>
      <c r="AA4812" s="229"/>
      <c r="AB4812" s="229"/>
      <c r="AC4812" s="229"/>
      <c r="AD4812" s="229"/>
      <c r="AE4812" s="229"/>
      <c r="AF4812" s="229"/>
      <c r="AG4812" s="229"/>
      <c r="AH4812" s="229"/>
      <c r="AI4812" s="229"/>
      <c r="AJ4812" s="229"/>
      <c r="AK4812" s="229"/>
      <c r="AL4812" s="229"/>
      <c r="AM4812" s="229"/>
      <c r="AN4812" s="229"/>
      <c r="AO4812" s="229"/>
      <c r="AP4812" s="229"/>
      <c r="AQ4812" s="229"/>
      <c r="AR4812" s="229"/>
      <c r="AS4812" s="229"/>
      <c r="AT4812" s="229"/>
      <c r="AU4812" s="229"/>
      <c r="AV4812" s="229"/>
      <c r="AW4812" s="229"/>
      <c r="AX4812" s="229"/>
      <c r="AY4812" s="229"/>
      <c r="AZ4812" s="229"/>
      <c r="BA4812" s="229"/>
      <c r="BB4812" s="229"/>
      <c r="BC4812" s="229"/>
      <c r="BD4812" s="229"/>
      <c r="BE4812" s="229"/>
      <c r="BF4812" s="229"/>
      <c r="BG4812" s="229"/>
      <c r="BH4812" s="229"/>
      <c r="BI4812" s="229"/>
    </row>
    <row r="4813" spans="3:61">
      <c r="C4813" s="229"/>
      <c r="D4813" s="230"/>
      <c r="E4813" s="229"/>
      <c r="F4813" s="229"/>
      <c r="G4813" s="229"/>
      <c r="H4813" s="229"/>
      <c r="I4813" s="231"/>
      <c r="J4813" s="229"/>
      <c r="K4813" s="232"/>
      <c r="L4813" s="229"/>
      <c r="M4813" s="229"/>
      <c r="N4813" s="229"/>
      <c r="O4813" s="229"/>
      <c r="P4813" s="229"/>
      <c r="Q4813" s="232"/>
      <c r="R4813" s="232"/>
      <c r="S4813" s="229"/>
      <c r="T4813" s="229"/>
      <c r="U4813" s="229"/>
      <c r="V4813" s="229"/>
      <c r="W4813" s="229"/>
      <c r="X4813" s="229"/>
      <c r="Y4813" s="229"/>
      <c r="Z4813" s="229"/>
      <c r="AA4813" s="229"/>
      <c r="AB4813" s="229"/>
      <c r="AC4813" s="229"/>
      <c r="AD4813" s="229"/>
      <c r="AE4813" s="229"/>
      <c r="AF4813" s="229"/>
      <c r="AG4813" s="229"/>
      <c r="AH4813" s="229"/>
      <c r="AI4813" s="229"/>
      <c r="AJ4813" s="229"/>
      <c r="AK4813" s="229"/>
      <c r="AL4813" s="229"/>
      <c r="AM4813" s="229"/>
      <c r="AN4813" s="229"/>
      <c r="AO4813" s="229"/>
      <c r="AP4813" s="229"/>
      <c r="AQ4813" s="229"/>
      <c r="AR4813" s="229"/>
      <c r="AS4813" s="229"/>
      <c r="AT4813" s="229"/>
      <c r="AU4813" s="229"/>
      <c r="AV4813" s="229"/>
      <c r="AW4813" s="229"/>
      <c r="AX4813" s="229"/>
      <c r="AY4813" s="229"/>
      <c r="AZ4813" s="229"/>
      <c r="BA4813" s="229"/>
      <c r="BB4813" s="229"/>
      <c r="BC4813" s="229"/>
      <c r="BD4813" s="229"/>
      <c r="BE4813" s="229"/>
      <c r="BF4813" s="229"/>
      <c r="BG4813" s="229"/>
      <c r="BH4813" s="229"/>
      <c r="BI4813" s="229"/>
    </row>
    <row r="4814" spans="3:61">
      <c r="C4814" s="229"/>
      <c r="D4814" s="230"/>
      <c r="E4814" s="229"/>
      <c r="F4814" s="229"/>
      <c r="G4814" s="229"/>
      <c r="H4814" s="229"/>
      <c r="I4814" s="231"/>
      <c r="J4814" s="229"/>
      <c r="K4814" s="232"/>
      <c r="L4814" s="229"/>
      <c r="M4814" s="229"/>
      <c r="N4814" s="229"/>
      <c r="O4814" s="229"/>
      <c r="P4814" s="229"/>
      <c r="Q4814" s="232"/>
      <c r="R4814" s="232"/>
      <c r="S4814" s="229"/>
      <c r="T4814" s="229"/>
      <c r="U4814" s="229"/>
      <c r="V4814" s="229"/>
      <c r="W4814" s="229"/>
      <c r="X4814" s="229"/>
      <c r="Y4814" s="229"/>
      <c r="Z4814" s="229"/>
      <c r="AA4814" s="229"/>
      <c r="AB4814" s="229"/>
      <c r="AC4814" s="229"/>
      <c r="AD4814" s="229"/>
      <c r="AE4814" s="229"/>
      <c r="AF4814" s="229"/>
      <c r="AG4814" s="229"/>
      <c r="AH4814" s="229"/>
      <c r="AI4814" s="229"/>
      <c r="AJ4814" s="229"/>
      <c r="AK4814" s="229"/>
      <c r="AL4814" s="229"/>
      <c r="AM4814" s="229"/>
      <c r="AN4814" s="229"/>
      <c r="AO4814" s="229"/>
      <c r="AP4814" s="229"/>
      <c r="AQ4814" s="229"/>
      <c r="AR4814" s="229"/>
      <c r="AS4814" s="229"/>
      <c r="AT4814" s="229"/>
      <c r="AU4814" s="229"/>
      <c r="AV4814" s="229"/>
      <c r="AW4814" s="229"/>
      <c r="AX4814" s="229"/>
      <c r="AY4814" s="229"/>
      <c r="AZ4814" s="229"/>
      <c r="BA4814" s="229"/>
      <c r="BB4814" s="229"/>
      <c r="BC4814" s="229"/>
      <c r="BD4814" s="229"/>
      <c r="BE4814" s="229"/>
      <c r="BF4814" s="229"/>
      <c r="BG4814" s="229"/>
      <c r="BH4814" s="229"/>
      <c r="BI4814" s="229"/>
    </row>
    <row r="4815" spans="3:61">
      <c r="C4815" s="229"/>
      <c r="D4815" s="230"/>
      <c r="E4815" s="229"/>
      <c r="F4815" s="229"/>
      <c r="G4815" s="229"/>
      <c r="H4815" s="229"/>
      <c r="I4815" s="231"/>
      <c r="J4815" s="229"/>
      <c r="K4815" s="232"/>
      <c r="L4815" s="229"/>
      <c r="M4815" s="229"/>
      <c r="N4815" s="229"/>
      <c r="O4815" s="229"/>
      <c r="P4815" s="229"/>
      <c r="Q4815" s="232"/>
      <c r="R4815" s="232"/>
      <c r="S4815" s="229"/>
      <c r="T4815" s="229"/>
      <c r="U4815" s="229"/>
      <c r="V4815" s="229"/>
      <c r="W4815" s="229"/>
      <c r="X4815" s="229"/>
      <c r="Y4815" s="229"/>
      <c r="Z4815" s="229"/>
      <c r="AA4815" s="229"/>
      <c r="AB4815" s="229"/>
      <c r="AC4815" s="229"/>
      <c r="AD4815" s="229"/>
      <c r="AE4815" s="229"/>
      <c r="AF4815" s="229"/>
      <c r="AG4815" s="229"/>
      <c r="AH4815" s="229"/>
      <c r="AI4815" s="229"/>
      <c r="AJ4815" s="229"/>
      <c r="AK4815" s="229"/>
      <c r="AL4815" s="229"/>
      <c r="AM4815" s="229"/>
      <c r="AN4815" s="229"/>
      <c r="AO4815" s="229"/>
      <c r="AP4815" s="229"/>
      <c r="AQ4815" s="229"/>
      <c r="AR4815" s="229"/>
      <c r="AS4815" s="229"/>
      <c r="AT4815" s="229"/>
      <c r="AU4815" s="229"/>
      <c r="AV4815" s="229"/>
      <c r="AW4815" s="229"/>
      <c r="AX4815" s="229"/>
      <c r="AY4815" s="229"/>
      <c r="AZ4815" s="229"/>
      <c r="BA4815" s="229"/>
      <c r="BB4815" s="229"/>
      <c r="BC4815" s="229"/>
      <c r="BD4815" s="229"/>
      <c r="BE4815" s="229"/>
      <c r="BF4815" s="229"/>
      <c r="BG4815" s="229"/>
      <c r="BH4815" s="229"/>
      <c r="BI4815" s="229"/>
    </row>
    <row r="4816" spans="3:61">
      <c r="C4816" s="229"/>
      <c r="D4816" s="230"/>
      <c r="E4816" s="229"/>
      <c r="F4816" s="229"/>
      <c r="G4816" s="229"/>
      <c r="H4816" s="229"/>
      <c r="I4816" s="231"/>
      <c r="J4816" s="229"/>
      <c r="K4816" s="232"/>
      <c r="L4816" s="229"/>
      <c r="M4816" s="229"/>
      <c r="N4816" s="229"/>
      <c r="O4816" s="229"/>
      <c r="P4816" s="229"/>
      <c r="Q4816" s="232"/>
      <c r="R4816" s="232"/>
      <c r="S4816" s="229"/>
      <c r="T4816" s="229"/>
      <c r="U4816" s="229"/>
      <c r="V4816" s="229"/>
      <c r="W4816" s="229"/>
      <c r="X4816" s="229"/>
      <c r="Y4816" s="229"/>
      <c r="Z4816" s="229"/>
      <c r="AA4816" s="229"/>
      <c r="AB4816" s="229"/>
      <c r="AC4816" s="229"/>
      <c r="AD4816" s="229"/>
      <c r="AE4816" s="229"/>
      <c r="AF4816" s="229"/>
      <c r="AG4816" s="229"/>
      <c r="AH4816" s="229"/>
      <c r="AI4816" s="229"/>
      <c r="AJ4816" s="229"/>
      <c r="AK4816" s="229"/>
      <c r="AL4816" s="229"/>
      <c r="AM4816" s="229"/>
      <c r="AN4816" s="229"/>
      <c r="AO4816" s="229"/>
      <c r="AP4816" s="229"/>
      <c r="AQ4816" s="229"/>
      <c r="AR4816" s="229"/>
      <c r="AS4816" s="229"/>
      <c r="AT4816" s="229"/>
      <c r="AU4816" s="229"/>
      <c r="AV4816" s="229"/>
      <c r="AW4816" s="229"/>
      <c r="AX4816" s="229"/>
      <c r="AY4816" s="229"/>
      <c r="AZ4816" s="229"/>
      <c r="BA4816" s="229"/>
      <c r="BB4816" s="229"/>
      <c r="BC4816" s="229"/>
      <c r="BD4816" s="229"/>
      <c r="BE4816" s="229"/>
      <c r="BF4816" s="229"/>
      <c r="BG4816" s="229"/>
      <c r="BH4816" s="229"/>
      <c r="BI4816" s="229"/>
    </row>
    <row r="4817" spans="3:61">
      <c r="C4817" s="229"/>
      <c r="D4817" s="230"/>
      <c r="E4817" s="229"/>
      <c r="F4817" s="229"/>
      <c r="G4817" s="229"/>
      <c r="H4817" s="229"/>
      <c r="I4817" s="231"/>
      <c r="J4817" s="229"/>
      <c r="K4817" s="232"/>
      <c r="L4817" s="229"/>
      <c r="M4817" s="229"/>
      <c r="N4817" s="229"/>
      <c r="O4817" s="229"/>
      <c r="P4817" s="229"/>
      <c r="Q4817" s="232"/>
      <c r="R4817" s="232"/>
      <c r="S4817" s="229"/>
      <c r="T4817" s="229"/>
      <c r="U4817" s="229"/>
      <c r="V4817" s="229"/>
      <c r="W4817" s="229"/>
      <c r="X4817" s="229"/>
      <c r="Y4817" s="229"/>
      <c r="Z4817" s="229"/>
      <c r="AA4817" s="229"/>
      <c r="AB4817" s="229"/>
      <c r="AC4817" s="229"/>
      <c r="AD4817" s="229"/>
      <c r="AE4817" s="229"/>
      <c r="AF4817" s="229"/>
      <c r="AG4817" s="229"/>
      <c r="AH4817" s="229"/>
      <c r="AI4817" s="229"/>
      <c r="AJ4817" s="229"/>
      <c r="AK4817" s="229"/>
      <c r="AL4817" s="229"/>
      <c r="AM4817" s="229"/>
      <c r="AN4817" s="229"/>
      <c r="AO4817" s="229"/>
      <c r="AP4817" s="229"/>
      <c r="AQ4817" s="229"/>
      <c r="AR4817" s="229"/>
      <c r="AS4817" s="229"/>
      <c r="AT4817" s="229"/>
      <c r="AU4817" s="229"/>
      <c r="AV4817" s="229"/>
      <c r="AW4817" s="229"/>
      <c r="AX4817" s="229"/>
      <c r="AY4817" s="229"/>
      <c r="AZ4817" s="229"/>
      <c r="BA4817" s="229"/>
      <c r="BB4817" s="229"/>
      <c r="BC4817" s="229"/>
      <c r="BD4817" s="229"/>
      <c r="BE4817" s="229"/>
      <c r="BF4817" s="229"/>
      <c r="BG4817" s="229"/>
      <c r="BH4817" s="229"/>
      <c r="BI4817" s="229"/>
    </row>
    <row r="4818" spans="3:61">
      <c r="C4818" s="229"/>
      <c r="D4818" s="230"/>
      <c r="E4818" s="229"/>
      <c r="F4818" s="229"/>
      <c r="G4818" s="229"/>
      <c r="H4818" s="229"/>
      <c r="I4818" s="231"/>
      <c r="J4818" s="229"/>
      <c r="K4818" s="232"/>
      <c r="L4818" s="229"/>
      <c r="M4818" s="229"/>
      <c r="N4818" s="229"/>
      <c r="O4818" s="229"/>
      <c r="P4818" s="229"/>
      <c r="Q4818" s="232"/>
      <c r="R4818" s="232"/>
      <c r="S4818" s="229"/>
      <c r="T4818" s="229"/>
      <c r="U4818" s="229"/>
      <c r="V4818" s="229"/>
      <c r="W4818" s="229"/>
      <c r="X4818" s="229"/>
      <c r="Y4818" s="229"/>
      <c r="Z4818" s="229"/>
      <c r="AA4818" s="229"/>
      <c r="AB4818" s="229"/>
      <c r="AC4818" s="229"/>
      <c r="AD4818" s="229"/>
      <c r="AE4818" s="229"/>
      <c r="AF4818" s="229"/>
      <c r="AG4818" s="229"/>
      <c r="AH4818" s="229"/>
      <c r="AI4818" s="229"/>
      <c r="AJ4818" s="229"/>
      <c r="AK4818" s="229"/>
      <c r="AL4818" s="229"/>
      <c r="AM4818" s="229"/>
      <c r="AN4818" s="229"/>
      <c r="AO4818" s="229"/>
      <c r="AP4818" s="229"/>
      <c r="AQ4818" s="229"/>
      <c r="AR4818" s="229"/>
      <c r="AS4818" s="229"/>
      <c r="AT4818" s="229"/>
      <c r="AU4818" s="229"/>
      <c r="AV4818" s="229"/>
      <c r="AW4818" s="229"/>
      <c r="AX4818" s="229"/>
      <c r="AY4818" s="229"/>
      <c r="AZ4818" s="229"/>
      <c r="BA4818" s="229"/>
      <c r="BB4818" s="229"/>
      <c r="BC4818" s="229"/>
      <c r="BD4818" s="229"/>
      <c r="BE4818" s="229"/>
      <c r="BF4818" s="229"/>
      <c r="BG4818" s="229"/>
      <c r="BH4818" s="229"/>
      <c r="BI4818" s="229"/>
    </row>
    <row r="4819" spans="3:61">
      <c r="C4819" s="229"/>
      <c r="D4819" s="230"/>
      <c r="E4819" s="229"/>
      <c r="F4819" s="229"/>
      <c r="G4819" s="229"/>
      <c r="H4819" s="229"/>
      <c r="I4819" s="231"/>
      <c r="J4819" s="229"/>
      <c r="K4819" s="232"/>
      <c r="L4819" s="229"/>
      <c r="M4819" s="229"/>
      <c r="N4819" s="229"/>
      <c r="O4819" s="229"/>
      <c r="P4819" s="229"/>
      <c r="Q4819" s="232"/>
      <c r="R4819" s="232"/>
      <c r="S4819" s="229"/>
      <c r="T4819" s="229"/>
      <c r="U4819" s="229"/>
      <c r="V4819" s="229"/>
      <c r="W4819" s="229"/>
      <c r="X4819" s="229"/>
      <c r="Y4819" s="229"/>
      <c r="Z4819" s="229"/>
      <c r="AA4819" s="229"/>
      <c r="AB4819" s="229"/>
      <c r="AC4819" s="229"/>
      <c r="AD4819" s="229"/>
      <c r="AE4819" s="229"/>
      <c r="AF4819" s="229"/>
      <c r="AG4819" s="229"/>
      <c r="AH4819" s="229"/>
      <c r="AI4819" s="229"/>
      <c r="AJ4819" s="229"/>
      <c r="AK4819" s="229"/>
      <c r="AL4819" s="229"/>
      <c r="AM4819" s="229"/>
      <c r="AN4819" s="229"/>
      <c r="AO4819" s="229"/>
      <c r="AP4819" s="229"/>
      <c r="AQ4819" s="229"/>
      <c r="AR4819" s="229"/>
      <c r="AS4819" s="229"/>
      <c r="AT4819" s="229"/>
      <c r="AU4819" s="229"/>
      <c r="AV4819" s="229"/>
      <c r="AW4819" s="229"/>
      <c r="AX4819" s="229"/>
      <c r="AY4819" s="229"/>
      <c r="AZ4819" s="229"/>
      <c r="BA4819" s="229"/>
      <c r="BB4819" s="229"/>
      <c r="BC4819" s="229"/>
      <c r="BD4819" s="229"/>
      <c r="BE4819" s="229"/>
      <c r="BF4819" s="229"/>
      <c r="BG4819" s="229"/>
      <c r="BH4819" s="229"/>
      <c r="BI4819" s="229"/>
    </row>
    <row r="4820" spans="3:61">
      <c r="C4820" s="229"/>
      <c r="D4820" s="230"/>
      <c r="E4820" s="229"/>
      <c r="F4820" s="229"/>
      <c r="G4820" s="229"/>
      <c r="H4820" s="229"/>
      <c r="I4820" s="231"/>
      <c r="J4820" s="229"/>
      <c r="K4820" s="232"/>
      <c r="L4820" s="229"/>
      <c r="M4820" s="229"/>
      <c r="N4820" s="229"/>
      <c r="O4820" s="229"/>
      <c r="P4820" s="229"/>
      <c r="Q4820" s="232"/>
      <c r="R4820" s="232"/>
      <c r="S4820" s="229"/>
      <c r="T4820" s="229"/>
      <c r="U4820" s="229"/>
      <c r="V4820" s="229"/>
      <c r="W4820" s="229"/>
      <c r="X4820" s="229"/>
      <c r="Y4820" s="229"/>
      <c r="Z4820" s="229"/>
      <c r="AA4820" s="229"/>
      <c r="AB4820" s="229"/>
      <c r="AC4820" s="229"/>
      <c r="AD4820" s="229"/>
      <c r="AE4820" s="229"/>
      <c r="AF4820" s="229"/>
      <c r="AG4820" s="229"/>
      <c r="AH4820" s="229"/>
      <c r="AI4820" s="229"/>
      <c r="AJ4820" s="229"/>
      <c r="AK4820" s="229"/>
      <c r="AL4820" s="229"/>
      <c r="AM4820" s="229"/>
      <c r="AN4820" s="229"/>
      <c r="AO4820" s="229"/>
      <c r="AP4820" s="229"/>
      <c r="AQ4820" s="229"/>
      <c r="AR4820" s="229"/>
      <c r="AS4820" s="229"/>
      <c r="AT4820" s="229"/>
      <c r="AU4820" s="229"/>
      <c r="AV4820" s="229"/>
      <c r="AW4820" s="229"/>
      <c r="AX4820" s="229"/>
      <c r="AY4820" s="229"/>
      <c r="AZ4820" s="229"/>
      <c r="BA4820" s="229"/>
      <c r="BB4820" s="229"/>
      <c r="BC4820" s="229"/>
      <c r="BD4820" s="229"/>
      <c r="BE4820" s="229"/>
      <c r="BF4820" s="229"/>
      <c r="BG4820" s="229"/>
      <c r="BH4820" s="229"/>
      <c r="BI4820" s="229"/>
    </row>
    <row r="4821" spans="3:61">
      <c r="C4821" s="229"/>
      <c r="D4821" s="230"/>
      <c r="E4821" s="229"/>
      <c r="F4821" s="229"/>
      <c r="G4821" s="229"/>
      <c r="H4821" s="229"/>
      <c r="I4821" s="231"/>
      <c r="J4821" s="229"/>
      <c r="K4821" s="232"/>
      <c r="L4821" s="229"/>
      <c r="M4821" s="229"/>
      <c r="N4821" s="229"/>
      <c r="O4821" s="229"/>
      <c r="P4821" s="229"/>
      <c r="Q4821" s="232"/>
      <c r="R4821" s="232"/>
      <c r="S4821" s="229"/>
      <c r="T4821" s="229"/>
      <c r="U4821" s="229"/>
      <c r="V4821" s="229"/>
      <c r="W4821" s="229"/>
      <c r="X4821" s="229"/>
      <c r="Y4821" s="229"/>
      <c r="Z4821" s="229"/>
      <c r="AA4821" s="229"/>
      <c r="AB4821" s="229"/>
      <c r="AC4821" s="229"/>
      <c r="AD4821" s="229"/>
      <c r="AE4821" s="229"/>
      <c r="AF4821" s="229"/>
      <c r="AG4821" s="229"/>
      <c r="AH4821" s="229"/>
      <c r="AI4821" s="229"/>
      <c r="AJ4821" s="229"/>
      <c r="AK4821" s="229"/>
      <c r="AL4821" s="229"/>
      <c r="AM4821" s="229"/>
      <c r="AN4821" s="229"/>
      <c r="AO4821" s="229"/>
      <c r="AP4821" s="229"/>
      <c r="AQ4821" s="229"/>
      <c r="AR4821" s="229"/>
      <c r="AS4821" s="229"/>
      <c r="AT4821" s="229"/>
      <c r="AU4821" s="229"/>
      <c r="AV4821" s="229"/>
      <c r="AW4821" s="229"/>
      <c r="AX4821" s="229"/>
      <c r="AY4821" s="229"/>
      <c r="AZ4821" s="229"/>
      <c r="BA4821" s="229"/>
      <c r="BB4821" s="229"/>
      <c r="BC4821" s="229"/>
      <c r="BD4821" s="229"/>
      <c r="BE4821" s="229"/>
      <c r="BF4821" s="229"/>
      <c r="BG4821" s="229"/>
      <c r="BH4821" s="229"/>
      <c r="BI4821" s="229"/>
    </row>
    <row r="4822" spans="3:61">
      <c r="C4822" s="229"/>
      <c r="D4822" s="230"/>
      <c r="E4822" s="229"/>
      <c r="F4822" s="229"/>
      <c r="G4822" s="229"/>
      <c r="H4822" s="229"/>
      <c r="I4822" s="231"/>
      <c r="J4822" s="229"/>
      <c r="K4822" s="232"/>
      <c r="L4822" s="229"/>
      <c r="M4822" s="229"/>
      <c r="N4822" s="229"/>
      <c r="O4822" s="229"/>
      <c r="P4822" s="229"/>
      <c r="Q4822" s="232"/>
      <c r="R4822" s="232"/>
      <c r="S4822" s="229"/>
      <c r="T4822" s="229"/>
      <c r="U4822" s="229"/>
      <c r="V4822" s="229"/>
      <c r="W4822" s="229"/>
      <c r="X4822" s="229"/>
      <c r="Y4822" s="229"/>
      <c r="Z4822" s="229"/>
      <c r="AA4822" s="229"/>
      <c r="AB4822" s="229"/>
      <c r="AC4822" s="229"/>
      <c r="AD4822" s="229"/>
      <c r="AE4822" s="229"/>
      <c r="AF4822" s="229"/>
      <c r="AG4822" s="229"/>
      <c r="AH4822" s="229"/>
      <c r="AI4822" s="229"/>
      <c r="AJ4822" s="229"/>
      <c r="AK4822" s="229"/>
      <c r="AL4822" s="229"/>
      <c r="AM4822" s="229"/>
      <c r="AN4822" s="229"/>
      <c r="AO4822" s="229"/>
      <c r="AP4822" s="229"/>
      <c r="AQ4822" s="229"/>
      <c r="AR4822" s="229"/>
      <c r="AS4822" s="229"/>
      <c r="AT4822" s="229"/>
      <c r="AU4822" s="229"/>
      <c r="AV4822" s="229"/>
      <c r="AW4822" s="229"/>
      <c r="AX4822" s="229"/>
      <c r="AY4822" s="229"/>
      <c r="AZ4822" s="229"/>
      <c r="BA4822" s="229"/>
      <c r="BB4822" s="229"/>
      <c r="BC4822" s="229"/>
      <c r="BD4822" s="229"/>
      <c r="BE4822" s="229"/>
      <c r="BF4822" s="229"/>
      <c r="BG4822" s="229"/>
      <c r="BH4822" s="229"/>
      <c r="BI4822" s="229"/>
    </row>
    <row r="4823" spans="3:61">
      <c r="C4823" s="229"/>
      <c r="D4823" s="230"/>
      <c r="E4823" s="229"/>
      <c r="F4823" s="229"/>
      <c r="G4823" s="229"/>
      <c r="H4823" s="229"/>
      <c r="I4823" s="231"/>
      <c r="J4823" s="229"/>
      <c r="K4823" s="232"/>
      <c r="L4823" s="229"/>
      <c r="M4823" s="229"/>
      <c r="N4823" s="229"/>
      <c r="O4823" s="229"/>
      <c r="P4823" s="229"/>
      <c r="Q4823" s="232"/>
      <c r="R4823" s="232"/>
      <c r="S4823" s="229"/>
      <c r="T4823" s="229"/>
      <c r="U4823" s="229"/>
      <c r="V4823" s="229"/>
      <c r="W4823" s="229"/>
      <c r="X4823" s="229"/>
      <c r="Y4823" s="229"/>
      <c r="Z4823" s="229"/>
      <c r="AA4823" s="229"/>
      <c r="AB4823" s="229"/>
      <c r="AC4823" s="229"/>
      <c r="AD4823" s="229"/>
      <c r="AE4823" s="229"/>
      <c r="AF4823" s="229"/>
      <c r="AG4823" s="229"/>
      <c r="AH4823" s="229"/>
      <c r="AI4823" s="229"/>
      <c r="AJ4823" s="229"/>
      <c r="AK4823" s="229"/>
      <c r="AL4823" s="229"/>
      <c r="AM4823" s="229"/>
      <c r="AN4823" s="229"/>
      <c r="AO4823" s="229"/>
      <c r="AP4823" s="229"/>
      <c r="AQ4823" s="229"/>
      <c r="AR4823" s="229"/>
      <c r="AS4823" s="229"/>
      <c r="AT4823" s="229"/>
      <c r="AU4823" s="229"/>
      <c r="AV4823" s="229"/>
      <c r="AW4823" s="229"/>
      <c r="AX4823" s="229"/>
      <c r="AY4823" s="229"/>
      <c r="AZ4823" s="229"/>
      <c r="BA4823" s="229"/>
      <c r="BB4823" s="229"/>
      <c r="BC4823" s="229"/>
      <c r="BD4823" s="229"/>
      <c r="BE4823" s="229"/>
      <c r="BF4823" s="229"/>
      <c r="BG4823" s="229"/>
      <c r="BH4823" s="229"/>
      <c r="BI4823" s="229"/>
    </row>
    <row r="4824" spans="3:61">
      <c r="C4824" s="229"/>
      <c r="D4824" s="230"/>
      <c r="E4824" s="229"/>
      <c r="F4824" s="229"/>
      <c r="G4824" s="229"/>
      <c r="H4824" s="229"/>
      <c r="I4824" s="231"/>
      <c r="J4824" s="229"/>
      <c r="K4824" s="232"/>
      <c r="L4824" s="229"/>
      <c r="M4824" s="229"/>
      <c r="N4824" s="229"/>
      <c r="O4824" s="229"/>
      <c r="P4824" s="229"/>
      <c r="Q4824" s="232"/>
      <c r="R4824" s="232"/>
      <c r="S4824" s="229"/>
      <c r="T4824" s="229"/>
      <c r="U4824" s="229"/>
      <c r="V4824" s="229"/>
      <c r="W4824" s="229"/>
      <c r="X4824" s="229"/>
      <c r="Y4824" s="229"/>
      <c r="Z4824" s="229"/>
      <c r="AA4824" s="229"/>
      <c r="AB4824" s="229"/>
      <c r="AC4824" s="229"/>
      <c r="AD4824" s="229"/>
      <c r="AE4824" s="229"/>
      <c r="AF4824" s="229"/>
      <c r="AG4824" s="229"/>
      <c r="AH4824" s="229"/>
      <c r="AI4824" s="229"/>
      <c r="AJ4824" s="229"/>
      <c r="AK4824" s="229"/>
      <c r="AL4824" s="229"/>
      <c r="AM4824" s="229"/>
      <c r="AN4824" s="229"/>
      <c r="AO4824" s="229"/>
      <c r="AP4824" s="229"/>
      <c r="AQ4824" s="229"/>
      <c r="AR4824" s="229"/>
      <c r="AS4824" s="229"/>
      <c r="AT4824" s="229"/>
      <c r="AU4824" s="229"/>
      <c r="AV4824" s="229"/>
      <c r="AW4824" s="229"/>
      <c r="AX4824" s="229"/>
      <c r="AY4824" s="229"/>
      <c r="AZ4824" s="229"/>
      <c r="BA4824" s="229"/>
      <c r="BB4824" s="229"/>
      <c r="BC4824" s="229"/>
      <c r="BD4824" s="229"/>
      <c r="BE4824" s="229"/>
      <c r="BF4824" s="229"/>
      <c r="BG4824" s="229"/>
      <c r="BH4824" s="229"/>
      <c r="BI4824" s="229"/>
    </row>
    <row r="4825" spans="3:61">
      <c r="C4825" s="229"/>
      <c r="D4825" s="230"/>
      <c r="E4825" s="229"/>
      <c r="F4825" s="229"/>
      <c r="G4825" s="229"/>
      <c r="H4825" s="229"/>
      <c r="I4825" s="231"/>
      <c r="J4825" s="229"/>
      <c r="K4825" s="232"/>
      <c r="L4825" s="229"/>
      <c r="M4825" s="229"/>
      <c r="N4825" s="229"/>
      <c r="O4825" s="229"/>
      <c r="P4825" s="229"/>
      <c r="Q4825" s="232"/>
      <c r="R4825" s="232"/>
      <c r="S4825" s="229"/>
      <c r="T4825" s="229"/>
      <c r="U4825" s="229"/>
      <c r="V4825" s="229"/>
      <c r="W4825" s="229"/>
      <c r="X4825" s="229"/>
      <c r="Y4825" s="229"/>
      <c r="Z4825" s="229"/>
      <c r="AA4825" s="229"/>
      <c r="AB4825" s="229"/>
      <c r="AC4825" s="229"/>
      <c r="AD4825" s="229"/>
      <c r="AE4825" s="229"/>
      <c r="AF4825" s="229"/>
      <c r="AG4825" s="229"/>
      <c r="AH4825" s="229"/>
      <c r="AI4825" s="229"/>
      <c r="AJ4825" s="229"/>
      <c r="AK4825" s="229"/>
      <c r="AL4825" s="229"/>
      <c r="AM4825" s="229"/>
      <c r="AN4825" s="229"/>
      <c r="AO4825" s="229"/>
      <c r="AP4825" s="229"/>
      <c r="AQ4825" s="229"/>
      <c r="AR4825" s="229"/>
      <c r="AS4825" s="229"/>
      <c r="AT4825" s="229"/>
      <c r="AU4825" s="229"/>
      <c r="AV4825" s="229"/>
      <c r="AW4825" s="229"/>
      <c r="AX4825" s="229"/>
      <c r="AY4825" s="229"/>
      <c r="AZ4825" s="229"/>
      <c r="BA4825" s="229"/>
      <c r="BB4825" s="229"/>
      <c r="BC4825" s="229"/>
      <c r="BD4825" s="229"/>
      <c r="BE4825" s="229"/>
      <c r="BF4825" s="229"/>
      <c r="BG4825" s="229"/>
      <c r="BH4825" s="229"/>
      <c r="BI4825" s="229"/>
    </row>
    <row r="4826" spans="3:61">
      <c r="C4826" s="229"/>
      <c r="D4826" s="230"/>
      <c r="E4826" s="229"/>
      <c r="F4826" s="229"/>
      <c r="G4826" s="229"/>
      <c r="H4826" s="229"/>
      <c r="I4826" s="231"/>
      <c r="J4826" s="229"/>
      <c r="K4826" s="232"/>
      <c r="L4826" s="229"/>
      <c r="M4826" s="229"/>
      <c r="N4826" s="229"/>
      <c r="O4826" s="229"/>
      <c r="P4826" s="229"/>
      <c r="Q4826" s="232"/>
      <c r="R4826" s="232"/>
      <c r="S4826" s="229"/>
      <c r="T4826" s="229"/>
      <c r="U4826" s="229"/>
      <c r="V4826" s="229"/>
      <c r="W4826" s="229"/>
      <c r="X4826" s="229"/>
      <c r="Y4826" s="229"/>
      <c r="Z4826" s="229"/>
      <c r="AA4826" s="229"/>
      <c r="AB4826" s="229"/>
      <c r="AC4826" s="229"/>
      <c r="AD4826" s="229"/>
      <c r="AE4826" s="229"/>
      <c r="AF4826" s="229"/>
      <c r="AG4826" s="229"/>
      <c r="AH4826" s="229"/>
      <c r="AI4826" s="229"/>
      <c r="AJ4826" s="229"/>
      <c r="AK4826" s="229"/>
      <c r="AL4826" s="229"/>
      <c r="AM4826" s="229"/>
      <c r="AN4826" s="229"/>
      <c r="AO4826" s="229"/>
      <c r="AP4826" s="229"/>
      <c r="AQ4826" s="229"/>
      <c r="AR4826" s="229"/>
      <c r="AS4826" s="229"/>
      <c r="AT4826" s="229"/>
      <c r="AU4826" s="229"/>
      <c r="AV4826" s="229"/>
      <c r="AW4826" s="229"/>
      <c r="AX4826" s="229"/>
      <c r="AY4826" s="229"/>
      <c r="AZ4826" s="229"/>
      <c r="BA4826" s="229"/>
      <c r="BB4826" s="229"/>
      <c r="BC4826" s="229"/>
      <c r="BD4826" s="229"/>
      <c r="BE4826" s="229"/>
      <c r="BF4826" s="229"/>
      <c r="BG4826" s="229"/>
      <c r="BH4826" s="229"/>
      <c r="BI4826" s="229"/>
    </row>
    <row r="4827" spans="3:61">
      <c r="C4827" s="229"/>
      <c r="D4827" s="230"/>
      <c r="E4827" s="229"/>
      <c r="F4827" s="229"/>
      <c r="G4827" s="229"/>
      <c r="H4827" s="229"/>
      <c r="I4827" s="231"/>
      <c r="J4827" s="229"/>
      <c r="K4827" s="232"/>
      <c r="L4827" s="229"/>
      <c r="M4827" s="229"/>
      <c r="N4827" s="229"/>
      <c r="O4827" s="229"/>
      <c r="P4827" s="229"/>
      <c r="Q4827" s="232"/>
      <c r="R4827" s="232"/>
      <c r="S4827" s="229"/>
      <c r="T4827" s="229"/>
      <c r="U4827" s="229"/>
      <c r="V4827" s="229"/>
      <c r="W4827" s="229"/>
      <c r="X4827" s="229"/>
      <c r="Y4827" s="229"/>
      <c r="Z4827" s="229"/>
      <c r="AA4827" s="229"/>
      <c r="AB4827" s="229"/>
      <c r="AC4827" s="229"/>
      <c r="AD4827" s="229"/>
      <c r="AE4827" s="229"/>
      <c r="AF4827" s="229"/>
      <c r="AG4827" s="229"/>
      <c r="AH4827" s="229"/>
      <c r="AI4827" s="229"/>
      <c r="AJ4827" s="229"/>
      <c r="AK4827" s="229"/>
      <c r="AL4827" s="229"/>
      <c r="AM4827" s="229"/>
      <c r="AN4827" s="229"/>
      <c r="AO4827" s="229"/>
      <c r="AP4827" s="229"/>
      <c r="AQ4827" s="229"/>
      <c r="AR4827" s="229"/>
      <c r="AS4827" s="229"/>
      <c r="AT4827" s="229"/>
      <c r="AU4827" s="229"/>
      <c r="AV4827" s="229"/>
      <c r="AW4827" s="229"/>
      <c r="AX4827" s="229"/>
      <c r="AY4827" s="229"/>
      <c r="AZ4827" s="229"/>
      <c r="BA4827" s="229"/>
      <c r="BB4827" s="229"/>
      <c r="BC4827" s="229"/>
      <c r="BD4827" s="229"/>
      <c r="BE4827" s="229"/>
      <c r="BF4827" s="229"/>
      <c r="BG4827" s="229"/>
      <c r="BH4827" s="229"/>
      <c r="BI4827" s="229"/>
    </row>
    <row r="4828" spans="3:61">
      <c r="C4828" s="229"/>
      <c r="D4828" s="230"/>
      <c r="E4828" s="229"/>
      <c r="F4828" s="229"/>
      <c r="G4828" s="229"/>
      <c r="H4828" s="229"/>
      <c r="I4828" s="231"/>
      <c r="J4828" s="229"/>
      <c r="K4828" s="232"/>
      <c r="L4828" s="229"/>
      <c r="M4828" s="229"/>
      <c r="N4828" s="229"/>
      <c r="O4828" s="229"/>
      <c r="P4828" s="229"/>
      <c r="Q4828" s="232"/>
      <c r="R4828" s="232"/>
      <c r="S4828" s="229"/>
      <c r="T4828" s="229"/>
      <c r="U4828" s="229"/>
      <c r="V4828" s="229"/>
      <c r="W4828" s="229"/>
      <c r="X4828" s="229"/>
      <c r="Y4828" s="229"/>
      <c r="Z4828" s="229"/>
      <c r="AA4828" s="229"/>
      <c r="AB4828" s="229"/>
      <c r="AC4828" s="229"/>
      <c r="AD4828" s="229"/>
      <c r="AE4828" s="229"/>
      <c r="AF4828" s="229"/>
      <c r="AG4828" s="229"/>
      <c r="AH4828" s="229"/>
      <c r="AI4828" s="229"/>
      <c r="AJ4828" s="229"/>
      <c r="AK4828" s="229"/>
      <c r="AL4828" s="229"/>
      <c r="AM4828" s="229"/>
      <c r="AN4828" s="229"/>
      <c r="AO4828" s="229"/>
      <c r="AP4828" s="229"/>
      <c r="AQ4828" s="229"/>
      <c r="AR4828" s="229"/>
      <c r="AS4828" s="229"/>
      <c r="AT4828" s="229"/>
      <c r="AU4828" s="229"/>
      <c r="AV4828" s="229"/>
      <c r="AW4828" s="229"/>
      <c r="AX4828" s="229"/>
      <c r="AY4828" s="229"/>
      <c r="AZ4828" s="229"/>
      <c r="BA4828" s="229"/>
      <c r="BB4828" s="229"/>
      <c r="BC4828" s="229"/>
      <c r="BD4828" s="229"/>
      <c r="BE4828" s="229"/>
      <c r="BF4828" s="229"/>
      <c r="BG4828" s="229"/>
      <c r="BH4828" s="229"/>
      <c r="BI4828" s="229"/>
    </row>
    <row r="4829" spans="3:61">
      <c r="C4829" s="229"/>
      <c r="D4829" s="230"/>
      <c r="E4829" s="229"/>
      <c r="F4829" s="229"/>
      <c r="G4829" s="229"/>
      <c r="H4829" s="229"/>
      <c r="I4829" s="231"/>
      <c r="J4829" s="229"/>
      <c r="K4829" s="232"/>
      <c r="L4829" s="229"/>
      <c r="M4829" s="229"/>
      <c r="N4829" s="229"/>
      <c r="O4829" s="229"/>
      <c r="P4829" s="229"/>
      <c r="Q4829" s="232"/>
      <c r="R4829" s="232"/>
      <c r="S4829" s="229"/>
      <c r="T4829" s="229"/>
      <c r="U4829" s="229"/>
      <c r="V4829" s="229"/>
      <c r="W4829" s="229"/>
      <c r="X4829" s="229"/>
      <c r="Y4829" s="229"/>
      <c r="Z4829" s="229"/>
      <c r="AA4829" s="229"/>
      <c r="AB4829" s="229"/>
      <c r="AC4829" s="229"/>
      <c r="AD4829" s="229"/>
      <c r="AE4829" s="229"/>
      <c r="AF4829" s="229"/>
      <c r="AG4829" s="229"/>
      <c r="AH4829" s="229"/>
      <c r="AI4829" s="229"/>
      <c r="AJ4829" s="229"/>
      <c r="AK4829" s="229"/>
      <c r="AL4829" s="229"/>
      <c r="AM4829" s="229"/>
      <c r="AN4829" s="229"/>
      <c r="AO4829" s="229"/>
      <c r="AP4829" s="229"/>
      <c r="AQ4829" s="229"/>
      <c r="AR4829" s="229"/>
      <c r="AS4829" s="229"/>
      <c r="AT4829" s="229"/>
      <c r="AU4829" s="229"/>
      <c r="AV4829" s="229"/>
      <c r="AW4829" s="229"/>
      <c r="AX4829" s="229"/>
      <c r="AY4829" s="229"/>
      <c r="AZ4829" s="229"/>
      <c r="BA4829" s="229"/>
      <c r="BB4829" s="229"/>
      <c r="BC4829" s="229"/>
      <c r="BD4829" s="229"/>
      <c r="BE4829" s="229"/>
      <c r="BF4829" s="229"/>
      <c r="BG4829" s="229"/>
      <c r="BH4829" s="229"/>
      <c r="BI4829" s="229"/>
    </row>
    <row r="4830" spans="3:61">
      <c r="C4830" s="229"/>
      <c r="D4830" s="230"/>
      <c r="E4830" s="229"/>
      <c r="F4830" s="229"/>
      <c r="G4830" s="229"/>
      <c r="H4830" s="229"/>
      <c r="I4830" s="231"/>
      <c r="J4830" s="229"/>
      <c r="K4830" s="232"/>
      <c r="L4830" s="229"/>
      <c r="M4830" s="229"/>
      <c r="N4830" s="229"/>
      <c r="O4830" s="229"/>
      <c r="P4830" s="229"/>
      <c r="Q4830" s="232"/>
      <c r="R4830" s="232"/>
      <c r="S4830" s="229"/>
      <c r="T4830" s="229"/>
      <c r="U4830" s="229"/>
      <c r="V4830" s="229"/>
      <c r="W4830" s="229"/>
      <c r="X4830" s="229"/>
      <c r="Y4830" s="229"/>
      <c r="Z4830" s="229"/>
      <c r="AA4830" s="229"/>
      <c r="AB4830" s="229"/>
      <c r="AC4830" s="229"/>
      <c r="AD4830" s="229"/>
      <c r="AE4830" s="229"/>
      <c r="AF4830" s="229"/>
      <c r="AG4830" s="229"/>
      <c r="AH4830" s="229"/>
      <c r="AI4830" s="229"/>
      <c r="AJ4830" s="229"/>
      <c r="AK4830" s="229"/>
      <c r="AL4830" s="229"/>
      <c r="AM4830" s="229"/>
      <c r="AN4830" s="229"/>
      <c r="AO4830" s="229"/>
      <c r="AP4830" s="229"/>
      <c r="AQ4830" s="229"/>
      <c r="AR4830" s="229"/>
      <c r="AS4830" s="229"/>
      <c r="AT4830" s="229"/>
      <c r="AU4830" s="229"/>
      <c r="AV4830" s="229"/>
      <c r="AW4830" s="229"/>
      <c r="AX4830" s="229"/>
      <c r="AY4830" s="229"/>
      <c r="AZ4830" s="229"/>
      <c r="BA4830" s="229"/>
      <c r="BB4830" s="229"/>
      <c r="BC4830" s="229"/>
      <c r="BD4830" s="229"/>
      <c r="BE4830" s="229"/>
      <c r="BF4830" s="229"/>
      <c r="BG4830" s="229"/>
      <c r="BH4830" s="229"/>
      <c r="BI4830" s="229"/>
    </row>
    <row r="4831" spans="3:61">
      <c r="C4831" s="229"/>
      <c r="D4831" s="230"/>
      <c r="E4831" s="229"/>
      <c r="F4831" s="229"/>
      <c r="G4831" s="229"/>
      <c r="H4831" s="229"/>
      <c r="I4831" s="231"/>
      <c r="J4831" s="229"/>
      <c r="K4831" s="232"/>
      <c r="L4831" s="229"/>
      <c r="M4831" s="229"/>
      <c r="N4831" s="229"/>
      <c r="O4831" s="229"/>
      <c r="P4831" s="229"/>
      <c r="Q4831" s="232"/>
      <c r="R4831" s="232"/>
      <c r="S4831" s="229"/>
    </row>
    <row r="4832" spans="3:61">
      <c r="C4832" s="229"/>
      <c r="D4832" s="230"/>
      <c r="E4832" s="229"/>
      <c r="F4832" s="229"/>
      <c r="G4832" s="229"/>
      <c r="H4832" s="229"/>
      <c r="I4832" s="231"/>
      <c r="J4832" s="229"/>
      <c r="K4832" s="232"/>
      <c r="L4832" s="229"/>
      <c r="M4832" s="229"/>
      <c r="N4832" s="229"/>
      <c r="O4832" s="229"/>
      <c r="P4832" s="229"/>
      <c r="Q4832" s="232"/>
      <c r="R4832" s="232"/>
      <c r="S4832" s="229"/>
    </row>
    <row r="4833" spans="3:18">
      <c r="C4833" s="229"/>
      <c r="D4833" s="230"/>
      <c r="E4833" s="229"/>
      <c r="F4833" s="229"/>
      <c r="G4833" s="229"/>
      <c r="H4833" s="229"/>
      <c r="I4833" s="231"/>
      <c r="J4833" s="229"/>
      <c r="K4833" s="232"/>
      <c r="L4833" s="229"/>
      <c r="M4833" s="229"/>
      <c r="N4833" s="229"/>
      <c r="O4833" s="229"/>
      <c r="P4833" s="229"/>
      <c r="Q4833" s="232"/>
      <c r="R4833" s="232"/>
    </row>
    <row r="4834" spans="3:18">
      <c r="C4834" s="229"/>
      <c r="D4834" s="230"/>
      <c r="E4834" s="229"/>
      <c r="F4834" s="229"/>
      <c r="G4834" s="229"/>
      <c r="H4834" s="229"/>
      <c r="I4834" s="231"/>
      <c r="J4834" s="229"/>
      <c r="K4834" s="232"/>
      <c r="L4834" s="229"/>
      <c r="M4834" s="229"/>
      <c r="N4834" s="229"/>
      <c r="O4834" s="229"/>
      <c r="P4834" s="229"/>
      <c r="Q4834" s="232"/>
      <c r="R4834" s="232"/>
    </row>
    <row r="4835" spans="3:18">
      <c r="C4835" s="229"/>
      <c r="D4835" s="230"/>
      <c r="E4835" s="229"/>
      <c r="F4835" s="229"/>
      <c r="G4835" s="229"/>
      <c r="H4835" s="229"/>
      <c r="I4835" s="231"/>
      <c r="J4835" s="229"/>
      <c r="K4835" s="232"/>
      <c r="L4835" s="229"/>
      <c r="M4835" s="229"/>
      <c r="N4835" s="229"/>
      <c r="O4835" s="229"/>
      <c r="P4835" s="229"/>
      <c r="Q4835" s="232"/>
      <c r="R4835" s="232"/>
    </row>
    <row r="4836" spans="3:18">
      <c r="C4836" s="229"/>
      <c r="D4836" s="230"/>
      <c r="E4836" s="229"/>
      <c r="F4836" s="229"/>
      <c r="G4836" s="229"/>
      <c r="H4836" s="229"/>
      <c r="I4836" s="231"/>
      <c r="J4836" s="229"/>
      <c r="K4836" s="232"/>
      <c r="L4836" s="229"/>
      <c r="M4836" s="229"/>
      <c r="N4836" s="229"/>
      <c r="O4836" s="229"/>
      <c r="P4836" s="229"/>
      <c r="Q4836" s="232"/>
      <c r="R4836" s="232"/>
    </row>
    <row r="4837" spans="3:18">
      <c r="C4837" s="229"/>
      <c r="D4837" s="230"/>
      <c r="E4837" s="229"/>
      <c r="F4837" s="229"/>
      <c r="G4837" s="229"/>
      <c r="H4837" s="229"/>
      <c r="I4837" s="231"/>
      <c r="J4837" s="229"/>
      <c r="K4837" s="232"/>
      <c r="L4837" s="229"/>
      <c r="M4837" s="229"/>
      <c r="N4837" s="229"/>
      <c r="O4837" s="229"/>
      <c r="P4837" s="229"/>
      <c r="Q4837" s="232"/>
      <c r="R4837" s="232"/>
    </row>
    <row r="4838" spans="3:18">
      <c r="C4838" s="229"/>
      <c r="D4838" s="230"/>
      <c r="E4838" s="229"/>
      <c r="F4838" s="229"/>
      <c r="G4838" s="229"/>
      <c r="H4838" s="229"/>
      <c r="I4838" s="231"/>
      <c r="J4838" s="229"/>
      <c r="K4838" s="232"/>
      <c r="L4838" s="229"/>
      <c r="M4838" s="229"/>
      <c r="N4838" s="229"/>
      <c r="O4838" s="229"/>
      <c r="P4838" s="229"/>
      <c r="Q4838" s="232"/>
      <c r="R4838" s="232"/>
    </row>
    <row r="4839" spans="3:18">
      <c r="C4839" s="229"/>
      <c r="D4839" s="230"/>
      <c r="E4839" s="229"/>
      <c r="F4839" s="229"/>
      <c r="G4839" s="229"/>
      <c r="H4839" s="229"/>
      <c r="I4839" s="231"/>
      <c r="J4839" s="229"/>
      <c r="K4839" s="232"/>
      <c r="L4839" s="229"/>
      <c r="M4839" s="229"/>
      <c r="N4839" s="229"/>
      <c r="O4839" s="229"/>
      <c r="P4839" s="229"/>
      <c r="Q4839" s="232"/>
      <c r="R4839" s="232"/>
    </row>
    <row r="4840" spans="3:18">
      <c r="C4840" s="229"/>
      <c r="D4840" s="230"/>
      <c r="E4840" s="229"/>
      <c r="F4840" s="229"/>
      <c r="G4840" s="229"/>
      <c r="H4840" s="229"/>
      <c r="I4840" s="231"/>
      <c r="J4840" s="229"/>
      <c r="K4840" s="232"/>
      <c r="L4840" s="229"/>
      <c r="M4840" s="229"/>
      <c r="N4840" s="229"/>
      <c r="O4840" s="229"/>
      <c r="P4840" s="229"/>
      <c r="Q4840" s="232"/>
      <c r="R4840" s="232"/>
    </row>
    <row r="4841" spans="3:18">
      <c r="C4841" s="229"/>
      <c r="D4841" s="230"/>
      <c r="E4841" s="229"/>
      <c r="F4841" s="229"/>
      <c r="G4841" s="229"/>
      <c r="H4841" s="229"/>
      <c r="I4841" s="231"/>
      <c r="J4841" s="229"/>
      <c r="K4841" s="232"/>
      <c r="L4841" s="229"/>
      <c r="M4841" s="229"/>
      <c r="N4841" s="229"/>
      <c r="O4841" s="229"/>
      <c r="P4841" s="229"/>
      <c r="Q4841" s="232"/>
      <c r="R4841" s="232"/>
    </row>
    <row r="4842" spans="3:18">
      <c r="C4842" s="229"/>
      <c r="D4842" s="230"/>
      <c r="E4842" s="229"/>
      <c r="F4842" s="229"/>
      <c r="G4842" s="229"/>
      <c r="H4842" s="229"/>
      <c r="I4842" s="231"/>
      <c r="J4842" s="229"/>
      <c r="K4842" s="232"/>
      <c r="L4842" s="229"/>
      <c r="M4842" s="229"/>
      <c r="N4842" s="229"/>
      <c r="O4842" s="229"/>
      <c r="P4842" s="229"/>
      <c r="Q4842" s="232"/>
      <c r="R4842" s="232"/>
    </row>
    <row r="4843" spans="3:18">
      <c r="C4843" s="229"/>
      <c r="D4843" s="230"/>
      <c r="E4843" s="229"/>
      <c r="F4843" s="229"/>
      <c r="G4843" s="229"/>
      <c r="H4843" s="229"/>
      <c r="I4843" s="231"/>
      <c r="J4843" s="229"/>
      <c r="K4843" s="232"/>
      <c r="L4843" s="229"/>
      <c r="M4843" s="229"/>
      <c r="N4843" s="229"/>
      <c r="O4843" s="229"/>
      <c r="P4843" s="229"/>
      <c r="Q4843" s="232"/>
      <c r="R4843" s="232"/>
    </row>
    <row r="4844" spans="3:18">
      <c r="C4844" s="229"/>
      <c r="D4844" s="230"/>
      <c r="E4844" s="229"/>
      <c r="F4844" s="229"/>
      <c r="G4844" s="229"/>
      <c r="H4844" s="229"/>
      <c r="I4844" s="231"/>
      <c r="J4844" s="229"/>
      <c r="K4844" s="232"/>
      <c r="L4844" s="229"/>
      <c r="M4844" s="229"/>
      <c r="N4844" s="229"/>
      <c r="O4844" s="229"/>
      <c r="P4844" s="229"/>
      <c r="Q4844" s="232"/>
      <c r="R4844" s="232"/>
    </row>
    <row r="4845" spans="3:18">
      <c r="C4845" s="229"/>
      <c r="D4845" s="230"/>
      <c r="E4845" s="229"/>
      <c r="F4845" s="229"/>
      <c r="G4845" s="229"/>
      <c r="H4845" s="229"/>
      <c r="I4845" s="231"/>
      <c r="J4845" s="229"/>
      <c r="K4845" s="232"/>
      <c r="L4845" s="229"/>
      <c r="M4845" s="229"/>
      <c r="N4845" s="229"/>
      <c r="O4845" s="229"/>
      <c r="P4845" s="229"/>
      <c r="Q4845" s="232"/>
      <c r="R4845" s="232"/>
    </row>
    <row r="4846" spans="3:18">
      <c r="C4846" s="229"/>
      <c r="D4846" s="230"/>
      <c r="E4846" s="229"/>
      <c r="F4846" s="229"/>
      <c r="G4846" s="229"/>
      <c r="H4846" s="229"/>
      <c r="I4846" s="231"/>
      <c r="J4846" s="229"/>
      <c r="K4846" s="232"/>
      <c r="L4846" s="229"/>
      <c r="M4846" s="229"/>
      <c r="N4846" s="229"/>
      <c r="O4846" s="229"/>
      <c r="P4846" s="229"/>
      <c r="Q4846" s="232"/>
      <c r="R4846" s="232"/>
    </row>
    <row r="4847" spans="3:18">
      <c r="C4847" s="229"/>
      <c r="D4847" s="230"/>
      <c r="E4847" s="229"/>
      <c r="F4847" s="229"/>
      <c r="G4847" s="229"/>
      <c r="H4847" s="229"/>
      <c r="I4847" s="231"/>
      <c r="J4847" s="229"/>
      <c r="K4847" s="232"/>
      <c r="L4847" s="229"/>
      <c r="M4847" s="229"/>
      <c r="N4847" s="229"/>
      <c r="O4847" s="229"/>
      <c r="P4847" s="229"/>
      <c r="Q4847" s="232"/>
      <c r="R4847" s="232"/>
    </row>
    <row r="4848" spans="3:18">
      <c r="C4848" s="229"/>
      <c r="D4848" s="230"/>
      <c r="E4848" s="229"/>
      <c r="F4848" s="229"/>
      <c r="G4848" s="229"/>
      <c r="H4848" s="229"/>
      <c r="I4848" s="231"/>
      <c r="J4848" s="229"/>
      <c r="K4848" s="232"/>
      <c r="L4848" s="229"/>
      <c r="M4848" s="229"/>
      <c r="N4848" s="229"/>
      <c r="O4848" s="229"/>
      <c r="P4848" s="229"/>
      <c r="Q4848" s="232"/>
      <c r="R4848" s="232"/>
    </row>
    <row r="4849" spans="3:18">
      <c r="C4849" s="229"/>
      <c r="D4849" s="230"/>
      <c r="E4849" s="229"/>
      <c r="F4849" s="229"/>
      <c r="G4849" s="229"/>
      <c r="H4849" s="229"/>
      <c r="I4849" s="231"/>
      <c r="J4849" s="229"/>
      <c r="K4849" s="232"/>
      <c r="L4849" s="229"/>
      <c r="M4849" s="229"/>
      <c r="N4849" s="229"/>
      <c r="O4849" s="229"/>
      <c r="P4849" s="229"/>
      <c r="Q4849" s="232"/>
      <c r="R4849" s="232"/>
    </row>
    <row r="4850" spans="3:18">
      <c r="C4850" s="229"/>
      <c r="D4850" s="230"/>
      <c r="E4850" s="229"/>
      <c r="F4850" s="229"/>
      <c r="G4850" s="229"/>
      <c r="H4850" s="229"/>
      <c r="I4850" s="231"/>
      <c r="J4850" s="229"/>
      <c r="K4850" s="232"/>
      <c r="L4850" s="229"/>
      <c r="M4850" s="229"/>
      <c r="N4850" s="229"/>
      <c r="O4850" s="229"/>
      <c r="P4850" s="229"/>
      <c r="Q4850" s="232"/>
      <c r="R4850" s="232"/>
    </row>
    <row r="4851" spans="3:18">
      <c r="C4851" s="229"/>
      <c r="D4851" s="230"/>
      <c r="E4851" s="229"/>
      <c r="F4851" s="229"/>
      <c r="G4851" s="229"/>
      <c r="H4851" s="229"/>
      <c r="I4851" s="231"/>
      <c r="J4851" s="229"/>
      <c r="K4851" s="232"/>
      <c r="L4851" s="229"/>
      <c r="M4851" s="229"/>
      <c r="N4851" s="229"/>
      <c r="O4851" s="229"/>
      <c r="P4851" s="229"/>
      <c r="Q4851" s="232"/>
      <c r="R4851" s="232"/>
    </row>
    <row r="4852" spans="3:18">
      <c r="C4852" s="229"/>
      <c r="D4852" s="230"/>
      <c r="E4852" s="229"/>
      <c r="F4852" s="229"/>
      <c r="G4852" s="229"/>
      <c r="H4852" s="229"/>
      <c r="I4852" s="231"/>
      <c r="J4852" s="229"/>
      <c r="K4852" s="232"/>
      <c r="L4852" s="229"/>
      <c r="M4852" s="229"/>
      <c r="N4852" s="229"/>
      <c r="O4852" s="229"/>
      <c r="P4852" s="229"/>
      <c r="Q4852" s="232"/>
      <c r="R4852" s="232"/>
    </row>
    <row r="4853" spans="3:18">
      <c r="C4853" s="229"/>
      <c r="D4853" s="230"/>
      <c r="E4853" s="229"/>
      <c r="F4853" s="229"/>
      <c r="G4853" s="229"/>
      <c r="H4853" s="229"/>
      <c r="I4853" s="231"/>
      <c r="J4853" s="229"/>
      <c r="K4853" s="232"/>
      <c r="L4853" s="229"/>
      <c r="M4853" s="229"/>
      <c r="N4853" s="229"/>
      <c r="O4853" s="229"/>
      <c r="P4853" s="229"/>
      <c r="Q4853" s="232"/>
      <c r="R4853" s="232"/>
    </row>
    <row r="4854" spans="3:18">
      <c r="C4854" s="229"/>
      <c r="D4854" s="230"/>
      <c r="E4854" s="229"/>
      <c r="F4854" s="229"/>
      <c r="G4854" s="229"/>
      <c r="H4854" s="229"/>
      <c r="I4854" s="231"/>
      <c r="J4854" s="229"/>
      <c r="K4854" s="232"/>
      <c r="L4854" s="229"/>
      <c r="M4854" s="229"/>
      <c r="N4854" s="229"/>
      <c r="O4854" s="229"/>
      <c r="P4854" s="229"/>
      <c r="Q4854" s="232"/>
      <c r="R4854" s="232"/>
    </row>
    <row r="4855" spans="3:18">
      <c r="C4855" s="229"/>
      <c r="D4855" s="230"/>
      <c r="E4855" s="229"/>
      <c r="F4855" s="229"/>
      <c r="G4855" s="229"/>
      <c r="H4855" s="229"/>
      <c r="I4855" s="231"/>
      <c r="J4855" s="229"/>
      <c r="K4855" s="232"/>
      <c r="L4855" s="229"/>
      <c r="M4855" s="229"/>
      <c r="N4855" s="229"/>
      <c r="O4855" s="229"/>
      <c r="P4855" s="229"/>
      <c r="Q4855" s="232"/>
      <c r="R4855" s="232"/>
    </row>
    <row r="4856" spans="3:18">
      <c r="C4856" s="229"/>
      <c r="D4856" s="230"/>
      <c r="E4856" s="229"/>
      <c r="F4856" s="229"/>
      <c r="G4856" s="229"/>
      <c r="H4856" s="229"/>
      <c r="I4856" s="231"/>
      <c r="J4856" s="229"/>
      <c r="K4856" s="232"/>
      <c r="L4856" s="229"/>
      <c r="M4856" s="229"/>
      <c r="N4856" s="229"/>
      <c r="O4856" s="229"/>
      <c r="P4856" s="229"/>
      <c r="Q4856" s="232"/>
      <c r="R4856" s="232"/>
    </row>
    <row r="4857" spans="3:18">
      <c r="C4857" s="229"/>
      <c r="D4857" s="230"/>
      <c r="E4857" s="229"/>
      <c r="F4857" s="229"/>
      <c r="G4857" s="229"/>
      <c r="H4857" s="229"/>
      <c r="I4857" s="231"/>
      <c r="J4857" s="229"/>
      <c r="K4857" s="232"/>
      <c r="L4857" s="229"/>
      <c r="M4857" s="229"/>
      <c r="N4857" s="229"/>
      <c r="O4857" s="229"/>
      <c r="P4857" s="229"/>
      <c r="Q4857" s="232"/>
      <c r="R4857" s="232"/>
    </row>
    <row r="4858" spans="3:18">
      <c r="C4858" s="229"/>
      <c r="D4858" s="230"/>
      <c r="E4858" s="229"/>
      <c r="F4858" s="229"/>
      <c r="G4858" s="229"/>
      <c r="H4858" s="229"/>
      <c r="I4858" s="231"/>
      <c r="J4858" s="229"/>
      <c r="K4858" s="232"/>
      <c r="L4858" s="229"/>
      <c r="M4858" s="229"/>
      <c r="N4858" s="229"/>
      <c r="O4858" s="229"/>
      <c r="P4858" s="229"/>
      <c r="Q4858" s="232"/>
      <c r="R4858" s="232"/>
    </row>
    <row r="4859" spans="3:18">
      <c r="C4859" s="229"/>
      <c r="D4859" s="230"/>
      <c r="E4859" s="229"/>
      <c r="F4859" s="229"/>
      <c r="G4859" s="229"/>
      <c r="H4859" s="229"/>
      <c r="I4859" s="231"/>
      <c r="J4859" s="229"/>
      <c r="K4859" s="232"/>
      <c r="L4859" s="229"/>
      <c r="M4859" s="229"/>
      <c r="N4859" s="229"/>
      <c r="O4859" s="229"/>
      <c r="P4859" s="229"/>
      <c r="Q4859" s="232"/>
      <c r="R4859" s="232"/>
    </row>
    <row r="4860" spans="3:18">
      <c r="C4860" s="229"/>
      <c r="D4860" s="230"/>
      <c r="E4860" s="229"/>
      <c r="F4860" s="229"/>
      <c r="G4860" s="229"/>
      <c r="H4860" s="229"/>
      <c r="I4860" s="231"/>
      <c r="J4860" s="229"/>
      <c r="K4860" s="232"/>
      <c r="L4860" s="229"/>
      <c r="M4860" s="229"/>
      <c r="N4860" s="229"/>
      <c r="O4860" s="229"/>
      <c r="P4860" s="229"/>
      <c r="Q4860" s="232"/>
      <c r="R4860" s="232"/>
    </row>
    <row r="4861" spans="3:18">
      <c r="C4861" s="229"/>
      <c r="D4861" s="230"/>
      <c r="E4861" s="229"/>
      <c r="F4861" s="229"/>
      <c r="G4861" s="229"/>
      <c r="H4861" s="229"/>
      <c r="I4861" s="231"/>
      <c r="J4861" s="229"/>
      <c r="K4861" s="232"/>
      <c r="L4861" s="229"/>
      <c r="M4861" s="229"/>
      <c r="N4861" s="229"/>
      <c r="O4861" s="229"/>
      <c r="P4861" s="229"/>
      <c r="Q4861" s="232"/>
      <c r="R4861" s="232"/>
    </row>
    <row r="4862" spans="3:18">
      <c r="C4862" s="229"/>
      <c r="D4862" s="230"/>
      <c r="E4862" s="229"/>
      <c r="F4862" s="229"/>
      <c r="G4862" s="229"/>
      <c r="H4862" s="229"/>
      <c r="I4862" s="231"/>
      <c r="J4862" s="229"/>
      <c r="K4862" s="232"/>
      <c r="L4862" s="229"/>
      <c r="M4862" s="229"/>
      <c r="N4862" s="229"/>
      <c r="O4862" s="229"/>
      <c r="P4862" s="229"/>
      <c r="Q4862" s="232"/>
      <c r="R4862" s="232"/>
    </row>
    <row r="4863" spans="3:18">
      <c r="C4863" s="229"/>
      <c r="D4863" s="230"/>
      <c r="E4863" s="229"/>
      <c r="F4863" s="229"/>
      <c r="G4863" s="229"/>
      <c r="H4863" s="229"/>
      <c r="I4863" s="231"/>
      <c r="J4863" s="229"/>
      <c r="K4863" s="232"/>
      <c r="L4863" s="229"/>
      <c r="M4863" s="229"/>
      <c r="N4863" s="229"/>
      <c r="O4863" s="229"/>
      <c r="P4863" s="229"/>
      <c r="Q4863" s="232"/>
      <c r="R4863" s="232"/>
    </row>
    <row r="4864" spans="3:18">
      <c r="C4864" s="229"/>
      <c r="D4864" s="230"/>
      <c r="E4864" s="229"/>
      <c r="F4864" s="229"/>
      <c r="G4864" s="229"/>
      <c r="H4864" s="229"/>
      <c r="I4864" s="231"/>
      <c r="J4864" s="229"/>
      <c r="K4864" s="232"/>
      <c r="L4864" s="229"/>
      <c r="M4864" s="229"/>
      <c r="N4864" s="229"/>
      <c r="O4864" s="229"/>
      <c r="P4864" s="229"/>
      <c r="Q4864" s="232"/>
      <c r="R4864" s="232"/>
    </row>
    <row r="4865" spans="3:18">
      <c r="C4865" s="229"/>
      <c r="D4865" s="230"/>
      <c r="E4865" s="229"/>
      <c r="F4865" s="229"/>
      <c r="G4865" s="229"/>
      <c r="H4865" s="229"/>
      <c r="I4865" s="231"/>
      <c r="J4865" s="229"/>
      <c r="K4865" s="232"/>
      <c r="L4865" s="229"/>
      <c r="M4865" s="229"/>
      <c r="N4865" s="229"/>
      <c r="O4865" s="229"/>
      <c r="P4865" s="229"/>
      <c r="Q4865" s="232"/>
      <c r="R4865" s="232"/>
    </row>
    <row r="4866" spans="3:18">
      <c r="C4866" s="229"/>
      <c r="D4866" s="230"/>
      <c r="E4866" s="229"/>
      <c r="F4866" s="229"/>
      <c r="G4866" s="229"/>
      <c r="H4866" s="229"/>
      <c r="I4866" s="231"/>
      <c r="J4866" s="229"/>
      <c r="K4866" s="232"/>
      <c r="L4866" s="229"/>
      <c r="M4866" s="229"/>
      <c r="N4866" s="229"/>
      <c r="O4866" s="229"/>
      <c r="P4866" s="229"/>
      <c r="Q4866" s="232"/>
      <c r="R4866" s="232"/>
    </row>
    <row r="4867" spans="3:18">
      <c r="C4867" s="229"/>
      <c r="D4867" s="230"/>
      <c r="E4867" s="229"/>
      <c r="F4867" s="229"/>
      <c r="G4867" s="229"/>
      <c r="H4867" s="229"/>
      <c r="I4867" s="231"/>
      <c r="J4867" s="229"/>
      <c r="K4867" s="232"/>
      <c r="L4867" s="229"/>
      <c r="M4867" s="229"/>
      <c r="N4867" s="229"/>
      <c r="O4867" s="229"/>
      <c r="P4867" s="229"/>
      <c r="Q4867" s="232"/>
      <c r="R4867" s="232"/>
    </row>
    <row r="4868" spans="3:18">
      <c r="C4868" s="229"/>
      <c r="D4868" s="230"/>
      <c r="E4868" s="229"/>
      <c r="F4868" s="229"/>
      <c r="G4868" s="229"/>
      <c r="H4868" s="229"/>
      <c r="I4868" s="231"/>
      <c r="J4868" s="229"/>
      <c r="K4868" s="232"/>
      <c r="L4868" s="229"/>
      <c r="M4868" s="229"/>
      <c r="N4868" s="229"/>
      <c r="O4868" s="229"/>
      <c r="P4868" s="229"/>
      <c r="Q4868" s="232"/>
      <c r="R4868" s="232"/>
    </row>
    <row r="4869" spans="3:18">
      <c r="C4869" s="229"/>
      <c r="D4869" s="230"/>
      <c r="E4869" s="229"/>
      <c r="F4869" s="229"/>
      <c r="G4869" s="229"/>
      <c r="H4869" s="229"/>
      <c r="I4869" s="231"/>
      <c r="J4869" s="229"/>
      <c r="K4869" s="232"/>
      <c r="L4869" s="229"/>
      <c r="M4869" s="229"/>
      <c r="N4869" s="229"/>
      <c r="O4869" s="229"/>
      <c r="P4869" s="229"/>
      <c r="Q4869" s="232"/>
      <c r="R4869" s="232"/>
    </row>
    <row r="4870" spans="3:18">
      <c r="C4870" s="229"/>
      <c r="D4870" s="230"/>
      <c r="E4870" s="229"/>
      <c r="F4870" s="229"/>
      <c r="G4870" s="229"/>
      <c r="H4870" s="229"/>
      <c r="I4870" s="231"/>
      <c r="J4870" s="229"/>
      <c r="K4870" s="232"/>
      <c r="L4870" s="229"/>
      <c r="M4870" s="229"/>
      <c r="N4870" s="229"/>
      <c r="O4870" s="229"/>
      <c r="P4870" s="229"/>
      <c r="Q4870" s="232"/>
      <c r="R4870" s="232"/>
    </row>
    <row r="4871" spans="3:18">
      <c r="C4871" s="229"/>
      <c r="D4871" s="230"/>
      <c r="E4871" s="229"/>
      <c r="F4871" s="229"/>
      <c r="G4871" s="229"/>
      <c r="H4871" s="229"/>
      <c r="I4871" s="231"/>
      <c r="J4871" s="229"/>
      <c r="K4871" s="232"/>
      <c r="L4871" s="229"/>
      <c r="M4871" s="229"/>
      <c r="N4871" s="229"/>
      <c r="O4871" s="229"/>
      <c r="P4871" s="229"/>
      <c r="Q4871" s="232"/>
      <c r="R4871" s="232"/>
    </row>
    <row r="4872" spans="3:18">
      <c r="C4872" s="229"/>
      <c r="D4872" s="230"/>
      <c r="E4872" s="229"/>
      <c r="F4872" s="229"/>
      <c r="G4872" s="229"/>
      <c r="H4872" s="229"/>
      <c r="I4872" s="231"/>
      <c r="J4872" s="229"/>
      <c r="K4872" s="232"/>
      <c r="L4872" s="229"/>
      <c r="M4872" s="229"/>
      <c r="N4872" s="229"/>
      <c r="O4872" s="229"/>
      <c r="P4872" s="229"/>
      <c r="Q4872" s="232"/>
      <c r="R4872" s="232"/>
    </row>
    <row r="4873" spans="3:18">
      <c r="C4873" s="229"/>
      <c r="D4873" s="230"/>
      <c r="E4873" s="229"/>
      <c r="F4873" s="229"/>
      <c r="G4873" s="229"/>
      <c r="H4873" s="229"/>
      <c r="I4873" s="231"/>
      <c r="J4873" s="229"/>
      <c r="K4873" s="232"/>
      <c r="L4873" s="229"/>
      <c r="M4873" s="229"/>
      <c r="N4873" s="229"/>
      <c r="O4873" s="229"/>
      <c r="P4873" s="229"/>
      <c r="Q4873" s="232"/>
      <c r="R4873" s="232"/>
    </row>
    <row r="4874" spans="3:18">
      <c r="C4874" s="229"/>
      <c r="D4874" s="230"/>
      <c r="E4874" s="229"/>
      <c r="F4874" s="229"/>
      <c r="G4874" s="229"/>
      <c r="H4874" s="229"/>
      <c r="I4874" s="231"/>
      <c r="J4874" s="229"/>
      <c r="K4874" s="232"/>
      <c r="L4874" s="229"/>
      <c r="M4874" s="229"/>
      <c r="N4874" s="229"/>
      <c r="O4874" s="229"/>
      <c r="P4874" s="229"/>
      <c r="Q4874" s="232"/>
      <c r="R4874" s="232"/>
    </row>
    <row r="4875" spans="3:18">
      <c r="C4875" s="229"/>
      <c r="D4875" s="230"/>
      <c r="E4875" s="229"/>
      <c r="F4875" s="229"/>
      <c r="G4875" s="229"/>
      <c r="H4875" s="229"/>
      <c r="I4875" s="231"/>
      <c r="J4875" s="229"/>
      <c r="K4875" s="232"/>
      <c r="L4875" s="229"/>
      <c r="M4875" s="229"/>
      <c r="N4875" s="229"/>
      <c r="O4875" s="229"/>
      <c r="P4875" s="229"/>
      <c r="Q4875" s="232"/>
      <c r="R4875" s="232"/>
    </row>
    <row r="4876" spans="3:18">
      <c r="C4876" s="229"/>
      <c r="D4876" s="230"/>
      <c r="E4876" s="229"/>
      <c r="F4876" s="229"/>
      <c r="G4876" s="229"/>
      <c r="H4876" s="229"/>
      <c r="I4876" s="231"/>
      <c r="J4876" s="229"/>
      <c r="K4876" s="232"/>
      <c r="L4876" s="229"/>
      <c r="M4876" s="229"/>
      <c r="N4876" s="229"/>
      <c r="O4876" s="229"/>
      <c r="P4876" s="229"/>
      <c r="Q4876" s="232"/>
      <c r="R4876" s="232"/>
    </row>
    <row r="4877" spans="3:18">
      <c r="C4877" s="229"/>
      <c r="D4877" s="230"/>
      <c r="E4877" s="229"/>
      <c r="F4877" s="229"/>
      <c r="G4877" s="229"/>
      <c r="H4877" s="229"/>
      <c r="I4877" s="231"/>
      <c r="J4877" s="229"/>
      <c r="K4877" s="232"/>
      <c r="L4877" s="229"/>
      <c r="M4877" s="229"/>
      <c r="N4877" s="229"/>
      <c r="O4877" s="229"/>
      <c r="P4877" s="229"/>
      <c r="Q4877" s="232"/>
      <c r="R4877" s="232"/>
    </row>
    <row r="4878" spans="3:18">
      <c r="C4878" s="229"/>
      <c r="D4878" s="230"/>
      <c r="E4878" s="229"/>
      <c r="F4878" s="229"/>
      <c r="G4878" s="229"/>
      <c r="H4878" s="229"/>
      <c r="I4878" s="231"/>
      <c r="J4878" s="229"/>
      <c r="K4878" s="232"/>
      <c r="L4878" s="229"/>
      <c r="M4878" s="229"/>
      <c r="N4878" s="229"/>
      <c r="O4878" s="229"/>
      <c r="P4878" s="229"/>
      <c r="Q4878" s="232"/>
      <c r="R4878" s="232"/>
    </row>
    <row r="4879" spans="3:18">
      <c r="C4879" s="229"/>
      <c r="D4879" s="230"/>
      <c r="E4879" s="229"/>
      <c r="F4879" s="229"/>
      <c r="G4879" s="229"/>
      <c r="H4879" s="229"/>
      <c r="I4879" s="231"/>
      <c r="J4879" s="229"/>
      <c r="K4879" s="232"/>
      <c r="L4879" s="229"/>
      <c r="M4879" s="229"/>
      <c r="N4879" s="229"/>
      <c r="O4879" s="229"/>
      <c r="P4879" s="229"/>
      <c r="Q4879" s="232"/>
      <c r="R4879" s="232"/>
    </row>
    <row r="4880" spans="3:18">
      <c r="C4880" s="229"/>
      <c r="D4880" s="230"/>
      <c r="E4880" s="229"/>
      <c r="F4880" s="229"/>
      <c r="G4880" s="229"/>
      <c r="H4880" s="229"/>
      <c r="I4880" s="231"/>
      <c r="J4880" s="229"/>
      <c r="K4880" s="232"/>
      <c r="L4880" s="229"/>
      <c r="M4880" s="229"/>
      <c r="N4880" s="229"/>
      <c r="O4880" s="229"/>
      <c r="P4880" s="229"/>
      <c r="Q4880" s="232"/>
      <c r="R4880" s="232"/>
    </row>
    <row r="4881" spans="3:18">
      <c r="C4881" s="229"/>
      <c r="D4881" s="230"/>
      <c r="E4881" s="229"/>
      <c r="F4881" s="229"/>
      <c r="G4881" s="229"/>
      <c r="H4881" s="229"/>
      <c r="I4881" s="231"/>
      <c r="J4881" s="229"/>
      <c r="K4881" s="232"/>
      <c r="L4881" s="229"/>
      <c r="M4881" s="229"/>
      <c r="N4881" s="229"/>
      <c r="O4881" s="229"/>
      <c r="P4881" s="229"/>
      <c r="Q4881" s="232"/>
      <c r="R4881" s="232"/>
    </row>
    <row r="4882" spans="3:18">
      <c r="C4882" s="229"/>
      <c r="D4882" s="230"/>
      <c r="E4882" s="229"/>
      <c r="F4882" s="229"/>
      <c r="G4882" s="229"/>
      <c r="H4882" s="229"/>
      <c r="I4882" s="231"/>
      <c r="J4882" s="229"/>
      <c r="K4882" s="232"/>
      <c r="L4882" s="229"/>
      <c r="M4882" s="229"/>
      <c r="N4882" s="229"/>
      <c r="O4882" s="229"/>
      <c r="P4882" s="229"/>
      <c r="Q4882" s="232"/>
      <c r="R4882" s="232"/>
    </row>
    <row r="4883" spans="3:18">
      <c r="C4883" s="229"/>
      <c r="D4883" s="230"/>
      <c r="E4883" s="229"/>
      <c r="F4883" s="229"/>
      <c r="G4883" s="229"/>
      <c r="H4883" s="229"/>
      <c r="I4883" s="231"/>
      <c r="J4883" s="229"/>
      <c r="K4883" s="232"/>
      <c r="L4883" s="229"/>
      <c r="M4883" s="229"/>
      <c r="N4883" s="229"/>
      <c r="O4883" s="229"/>
      <c r="P4883" s="229"/>
      <c r="Q4883" s="232"/>
      <c r="R4883" s="232"/>
    </row>
    <row r="4884" spans="3:18">
      <c r="C4884" s="229"/>
      <c r="D4884" s="230"/>
      <c r="E4884" s="229"/>
      <c r="F4884" s="229"/>
      <c r="G4884" s="229"/>
      <c r="H4884" s="229"/>
      <c r="I4884" s="231"/>
      <c r="J4884" s="229"/>
      <c r="K4884" s="232"/>
      <c r="L4884" s="229"/>
      <c r="M4884" s="229"/>
      <c r="N4884" s="229"/>
      <c r="O4884" s="229"/>
      <c r="P4884" s="229"/>
      <c r="Q4884" s="232"/>
      <c r="R4884" s="232"/>
    </row>
    <row r="4885" spans="3:18">
      <c r="C4885" s="229"/>
      <c r="D4885" s="230"/>
      <c r="E4885" s="229"/>
      <c r="F4885" s="229"/>
      <c r="G4885" s="229"/>
      <c r="H4885" s="229"/>
      <c r="I4885" s="231"/>
      <c r="J4885" s="229"/>
      <c r="K4885" s="232"/>
      <c r="L4885" s="229"/>
      <c r="M4885" s="229"/>
      <c r="N4885" s="229"/>
      <c r="O4885" s="229"/>
      <c r="P4885" s="229"/>
      <c r="Q4885" s="232"/>
      <c r="R4885" s="232"/>
    </row>
    <row r="4886" spans="3:18">
      <c r="C4886" s="229"/>
      <c r="D4886" s="230"/>
      <c r="E4886" s="229"/>
      <c r="F4886" s="229"/>
      <c r="G4886" s="229"/>
      <c r="H4886" s="229"/>
      <c r="I4886" s="231"/>
      <c r="J4886" s="229"/>
      <c r="K4886" s="232"/>
      <c r="L4886" s="229"/>
      <c r="M4886" s="229"/>
      <c r="N4886" s="229"/>
      <c r="O4886" s="229"/>
      <c r="P4886" s="229"/>
      <c r="Q4886" s="232"/>
      <c r="R4886" s="232"/>
    </row>
    <row r="4887" spans="3:18">
      <c r="C4887" s="229"/>
      <c r="D4887" s="230"/>
      <c r="E4887" s="229"/>
      <c r="F4887" s="229"/>
      <c r="G4887" s="229"/>
      <c r="H4887" s="229"/>
      <c r="I4887" s="231"/>
      <c r="J4887" s="229"/>
      <c r="K4887" s="232"/>
      <c r="L4887" s="229"/>
      <c r="M4887" s="229"/>
      <c r="N4887" s="229"/>
      <c r="O4887" s="229"/>
      <c r="P4887" s="229"/>
      <c r="Q4887" s="232"/>
      <c r="R4887" s="232"/>
    </row>
    <row r="4888" spans="3:18">
      <c r="C4888" s="229"/>
      <c r="D4888" s="230"/>
      <c r="E4888" s="229"/>
      <c r="F4888" s="229"/>
      <c r="G4888" s="229"/>
      <c r="H4888" s="229"/>
      <c r="I4888" s="231"/>
      <c r="J4888" s="229"/>
      <c r="K4888" s="232"/>
      <c r="L4888" s="229"/>
      <c r="M4888" s="229"/>
      <c r="N4888" s="229"/>
      <c r="O4888" s="229"/>
      <c r="P4888" s="229"/>
      <c r="Q4888" s="232"/>
      <c r="R4888" s="232"/>
    </row>
    <row r="4889" spans="3:18">
      <c r="C4889" s="229"/>
      <c r="D4889" s="230"/>
      <c r="E4889" s="229"/>
      <c r="F4889" s="229"/>
      <c r="G4889" s="229"/>
      <c r="H4889" s="229"/>
      <c r="I4889" s="231"/>
      <c r="J4889" s="229"/>
      <c r="K4889" s="232"/>
      <c r="L4889" s="229"/>
      <c r="M4889" s="229"/>
      <c r="N4889" s="229"/>
      <c r="O4889" s="229"/>
      <c r="P4889" s="229"/>
      <c r="Q4889" s="232"/>
      <c r="R4889" s="232"/>
    </row>
    <row r="4890" spans="3:18">
      <c r="C4890" s="229"/>
      <c r="D4890" s="230"/>
      <c r="E4890" s="229"/>
      <c r="F4890" s="229"/>
      <c r="G4890" s="229"/>
      <c r="H4890" s="229"/>
      <c r="I4890" s="231"/>
      <c r="J4890" s="229"/>
      <c r="K4890" s="232"/>
      <c r="L4890" s="229"/>
      <c r="M4890" s="229"/>
      <c r="N4890" s="229"/>
      <c r="O4890" s="229"/>
      <c r="P4890" s="229"/>
      <c r="Q4890" s="232"/>
      <c r="R4890" s="232"/>
    </row>
    <row r="4891" spans="3:18">
      <c r="C4891" s="229"/>
      <c r="D4891" s="230"/>
      <c r="E4891" s="229"/>
      <c r="F4891" s="229"/>
      <c r="G4891" s="229"/>
      <c r="H4891" s="229"/>
      <c r="I4891" s="231"/>
      <c r="J4891" s="229"/>
      <c r="K4891" s="232"/>
      <c r="L4891" s="229"/>
      <c r="M4891" s="229"/>
      <c r="N4891" s="229"/>
      <c r="O4891" s="229"/>
      <c r="P4891" s="229"/>
      <c r="Q4891" s="232"/>
      <c r="R4891" s="232"/>
    </row>
    <row r="4892" spans="3:18">
      <c r="C4892" s="229"/>
      <c r="D4892" s="230"/>
      <c r="E4892" s="229"/>
      <c r="F4892" s="229"/>
      <c r="G4892" s="229"/>
      <c r="H4892" s="229"/>
      <c r="I4892" s="231"/>
      <c r="J4892" s="229"/>
      <c r="K4892" s="232"/>
      <c r="L4892" s="229"/>
      <c r="M4892" s="229"/>
      <c r="N4892" s="229"/>
      <c r="O4892" s="229"/>
      <c r="P4892" s="229"/>
      <c r="Q4892" s="232"/>
      <c r="R4892" s="232"/>
    </row>
    <row r="4893" spans="3:18">
      <c r="C4893" s="229"/>
      <c r="D4893" s="230"/>
      <c r="E4893" s="229"/>
      <c r="F4893" s="229"/>
      <c r="G4893" s="229"/>
      <c r="H4893" s="229"/>
      <c r="I4893" s="231"/>
      <c r="J4893" s="229"/>
      <c r="K4893" s="232"/>
      <c r="L4893" s="229"/>
      <c r="M4893" s="229"/>
      <c r="N4893" s="229"/>
      <c r="O4893" s="229"/>
      <c r="P4893" s="229"/>
      <c r="Q4893" s="232"/>
      <c r="R4893" s="232"/>
    </row>
    <row r="4894" spans="3:18">
      <c r="C4894" s="229"/>
      <c r="D4894" s="230"/>
      <c r="E4894" s="229"/>
      <c r="F4894" s="229"/>
      <c r="G4894" s="229"/>
      <c r="H4894" s="229"/>
      <c r="I4894" s="231"/>
      <c r="J4894" s="229"/>
      <c r="K4894" s="232"/>
      <c r="L4894" s="229"/>
      <c r="M4894" s="229"/>
      <c r="N4894" s="229"/>
      <c r="O4894" s="229"/>
      <c r="P4894" s="229"/>
      <c r="Q4894" s="232"/>
      <c r="R4894" s="232"/>
    </row>
    <row r="4895" spans="3:18">
      <c r="C4895" s="229"/>
      <c r="D4895" s="230"/>
      <c r="E4895" s="229"/>
      <c r="F4895" s="229"/>
      <c r="G4895" s="229"/>
      <c r="H4895" s="229"/>
      <c r="I4895" s="231"/>
      <c r="J4895" s="229"/>
      <c r="K4895" s="232"/>
      <c r="L4895" s="229"/>
      <c r="M4895" s="229"/>
      <c r="N4895" s="229"/>
      <c r="O4895" s="229"/>
      <c r="P4895" s="229"/>
      <c r="Q4895" s="232"/>
      <c r="R4895" s="232"/>
    </row>
    <row r="4896" spans="3:18">
      <c r="C4896" s="229"/>
      <c r="D4896" s="230"/>
      <c r="E4896" s="229"/>
      <c r="F4896" s="229"/>
      <c r="G4896" s="229"/>
      <c r="H4896" s="229"/>
      <c r="I4896" s="231"/>
      <c r="J4896" s="229"/>
      <c r="K4896" s="232"/>
      <c r="L4896" s="229"/>
      <c r="M4896" s="229"/>
      <c r="N4896" s="229"/>
      <c r="O4896" s="229"/>
      <c r="P4896" s="229"/>
      <c r="Q4896" s="232"/>
      <c r="R4896" s="232"/>
    </row>
    <row r="4897" spans="3:18">
      <c r="C4897" s="229"/>
      <c r="D4897" s="230"/>
      <c r="E4897" s="229"/>
      <c r="F4897" s="229"/>
      <c r="G4897" s="229"/>
      <c r="H4897" s="229"/>
      <c r="I4897" s="231"/>
      <c r="J4897" s="229"/>
      <c r="K4897" s="232"/>
      <c r="L4897" s="229"/>
      <c r="M4897" s="229"/>
      <c r="N4897" s="229"/>
      <c r="O4897" s="229"/>
      <c r="P4897" s="229"/>
      <c r="Q4897" s="232"/>
      <c r="R4897" s="232"/>
    </row>
    <row r="4898" spans="3:18">
      <c r="C4898" s="229"/>
      <c r="D4898" s="230"/>
      <c r="E4898" s="229"/>
      <c r="F4898" s="229"/>
      <c r="G4898" s="229"/>
      <c r="H4898" s="229"/>
      <c r="I4898" s="231"/>
      <c r="J4898" s="229"/>
      <c r="K4898" s="232"/>
      <c r="L4898" s="229"/>
      <c r="M4898" s="229"/>
      <c r="N4898" s="229"/>
      <c r="O4898" s="229"/>
      <c r="P4898" s="229"/>
      <c r="Q4898" s="232"/>
      <c r="R4898" s="232"/>
    </row>
    <row r="4899" spans="3:18">
      <c r="C4899" s="229"/>
      <c r="D4899" s="230"/>
      <c r="E4899" s="229"/>
      <c r="F4899" s="229"/>
      <c r="G4899" s="229"/>
      <c r="H4899" s="229"/>
      <c r="I4899" s="231"/>
      <c r="J4899" s="229"/>
      <c r="K4899" s="232"/>
      <c r="L4899" s="229"/>
      <c r="M4899" s="229"/>
      <c r="N4899" s="229"/>
      <c r="O4899" s="229"/>
      <c r="P4899" s="229"/>
      <c r="Q4899" s="232"/>
      <c r="R4899" s="232"/>
    </row>
    <row r="4900" spans="3:18">
      <c r="C4900" s="229"/>
      <c r="D4900" s="230"/>
      <c r="E4900" s="229"/>
      <c r="F4900" s="229"/>
      <c r="G4900" s="229"/>
      <c r="H4900" s="229"/>
      <c r="I4900" s="231"/>
      <c r="J4900" s="229"/>
      <c r="K4900" s="232"/>
      <c r="L4900" s="229"/>
      <c r="M4900" s="229"/>
      <c r="N4900" s="229"/>
      <c r="O4900" s="229"/>
      <c r="P4900" s="229"/>
      <c r="Q4900" s="232"/>
      <c r="R4900" s="232"/>
    </row>
    <row r="4901" spans="3:18">
      <c r="C4901" s="229"/>
      <c r="D4901" s="230"/>
      <c r="E4901" s="229"/>
      <c r="F4901" s="229"/>
      <c r="G4901" s="229"/>
      <c r="H4901" s="229"/>
      <c r="I4901" s="231"/>
      <c r="J4901" s="229"/>
      <c r="K4901" s="232"/>
      <c r="L4901" s="229"/>
      <c r="M4901" s="229"/>
      <c r="N4901" s="229"/>
      <c r="O4901" s="229"/>
      <c r="P4901" s="229"/>
      <c r="Q4901" s="232"/>
      <c r="R4901" s="232"/>
    </row>
    <row r="4902" spans="3:18">
      <c r="C4902" s="229"/>
      <c r="D4902" s="230"/>
      <c r="E4902" s="229"/>
      <c r="F4902" s="229"/>
      <c r="G4902" s="229"/>
      <c r="H4902" s="229"/>
      <c r="I4902" s="231"/>
      <c r="J4902" s="229"/>
      <c r="K4902" s="232"/>
      <c r="L4902" s="229"/>
      <c r="M4902" s="229"/>
      <c r="N4902" s="229"/>
      <c r="O4902" s="229"/>
      <c r="P4902" s="229"/>
      <c r="Q4902" s="232"/>
      <c r="R4902" s="232"/>
    </row>
    <row r="4903" spans="3:18">
      <c r="C4903" s="229"/>
      <c r="D4903" s="230"/>
      <c r="E4903" s="229"/>
      <c r="F4903" s="229"/>
      <c r="G4903" s="229"/>
      <c r="H4903" s="229"/>
      <c r="I4903" s="231"/>
      <c r="J4903" s="229"/>
      <c r="K4903" s="232"/>
      <c r="L4903" s="229"/>
      <c r="M4903" s="229"/>
      <c r="N4903" s="229"/>
      <c r="O4903" s="229"/>
      <c r="P4903" s="229"/>
      <c r="Q4903" s="232"/>
      <c r="R4903" s="232"/>
    </row>
    <row r="4904" spans="3:18">
      <c r="C4904" s="229"/>
      <c r="D4904" s="230"/>
      <c r="E4904" s="229"/>
      <c r="F4904" s="229"/>
      <c r="G4904" s="229"/>
      <c r="H4904" s="229"/>
      <c r="I4904" s="231"/>
      <c r="J4904" s="229"/>
      <c r="K4904" s="232"/>
      <c r="L4904" s="229"/>
      <c r="M4904" s="229"/>
      <c r="N4904" s="229"/>
      <c r="O4904" s="229"/>
      <c r="P4904" s="229"/>
      <c r="Q4904" s="232"/>
      <c r="R4904" s="232"/>
    </row>
    <row r="4905" spans="3:18">
      <c r="C4905" s="229"/>
      <c r="D4905" s="230"/>
      <c r="E4905" s="229"/>
      <c r="F4905" s="229"/>
      <c r="G4905" s="229"/>
      <c r="H4905" s="229"/>
      <c r="I4905" s="231"/>
      <c r="J4905" s="229"/>
      <c r="K4905" s="232"/>
      <c r="L4905" s="229"/>
      <c r="M4905" s="229"/>
      <c r="N4905" s="229"/>
      <c r="O4905" s="229"/>
      <c r="P4905" s="229"/>
      <c r="Q4905" s="232"/>
      <c r="R4905" s="232"/>
    </row>
    <row r="4906" spans="3:18">
      <c r="C4906" s="229"/>
      <c r="D4906" s="230"/>
      <c r="E4906" s="229"/>
      <c r="F4906" s="229"/>
      <c r="G4906" s="229"/>
      <c r="H4906" s="229"/>
      <c r="I4906" s="231"/>
      <c r="J4906" s="229"/>
      <c r="K4906" s="232"/>
      <c r="L4906" s="229"/>
      <c r="M4906" s="229"/>
      <c r="N4906" s="229"/>
      <c r="O4906" s="229"/>
      <c r="P4906" s="229"/>
      <c r="Q4906" s="232"/>
      <c r="R4906" s="232"/>
    </row>
    <row r="4907" spans="3:18">
      <c r="C4907" s="229"/>
      <c r="D4907" s="230"/>
      <c r="E4907" s="229"/>
      <c r="F4907" s="229"/>
      <c r="G4907" s="229"/>
      <c r="H4907" s="229"/>
      <c r="I4907" s="231"/>
      <c r="J4907" s="229"/>
      <c r="K4907" s="232"/>
      <c r="L4907" s="229"/>
      <c r="M4907" s="229"/>
      <c r="N4907" s="229"/>
      <c r="O4907" s="229"/>
      <c r="P4907" s="229"/>
      <c r="Q4907" s="232"/>
      <c r="R4907" s="232"/>
    </row>
    <row r="4908" spans="3:18">
      <c r="C4908" s="229"/>
      <c r="D4908" s="230"/>
      <c r="E4908" s="229"/>
      <c r="F4908" s="229"/>
      <c r="G4908" s="229"/>
      <c r="H4908" s="229"/>
      <c r="I4908" s="231"/>
      <c r="J4908" s="229"/>
      <c r="K4908" s="232"/>
      <c r="L4908" s="229"/>
      <c r="M4908" s="229"/>
      <c r="N4908" s="229"/>
      <c r="O4908" s="229"/>
      <c r="P4908" s="229"/>
      <c r="Q4908" s="232"/>
      <c r="R4908" s="232"/>
    </row>
    <row r="4909" spans="3:18">
      <c r="C4909" s="229"/>
      <c r="D4909" s="230"/>
      <c r="E4909" s="229"/>
      <c r="F4909" s="229"/>
      <c r="G4909" s="229"/>
      <c r="H4909" s="229"/>
      <c r="I4909" s="231"/>
      <c r="J4909" s="229"/>
      <c r="K4909" s="232"/>
      <c r="L4909" s="229"/>
      <c r="M4909" s="229"/>
      <c r="N4909" s="229"/>
      <c r="O4909" s="229"/>
      <c r="P4909" s="229"/>
      <c r="Q4909" s="232"/>
      <c r="R4909" s="232"/>
    </row>
    <row r="4910" spans="3:18">
      <c r="C4910" s="229"/>
      <c r="D4910" s="230"/>
      <c r="E4910" s="229"/>
      <c r="F4910" s="229"/>
      <c r="G4910" s="229"/>
      <c r="H4910" s="229"/>
      <c r="I4910" s="231"/>
      <c r="J4910" s="229"/>
      <c r="K4910" s="232"/>
      <c r="L4910" s="229"/>
      <c r="M4910" s="229"/>
      <c r="N4910" s="229"/>
      <c r="O4910" s="229"/>
      <c r="P4910" s="229"/>
      <c r="Q4910" s="232"/>
      <c r="R4910" s="232"/>
    </row>
    <row r="4911" spans="3:18">
      <c r="C4911" s="229"/>
      <c r="D4911" s="230"/>
      <c r="E4911" s="229"/>
      <c r="F4911" s="229"/>
      <c r="G4911" s="229"/>
      <c r="H4911" s="229"/>
      <c r="I4911" s="231"/>
      <c r="J4911" s="229"/>
      <c r="K4911" s="232"/>
      <c r="L4911" s="229"/>
      <c r="M4911" s="229"/>
      <c r="N4911" s="229"/>
      <c r="O4911" s="229"/>
      <c r="P4911" s="229"/>
      <c r="Q4911" s="232"/>
      <c r="R4911" s="232"/>
    </row>
    <row r="4912" spans="3:18">
      <c r="C4912" s="229"/>
      <c r="D4912" s="230"/>
      <c r="E4912" s="229"/>
      <c r="F4912" s="229"/>
      <c r="G4912" s="229"/>
      <c r="H4912" s="229"/>
      <c r="I4912" s="231"/>
      <c r="J4912" s="229"/>
      <c r="K4912" s="232"/>
      <c r="L4912" s="229"/>
      <c r="M4912" s="229"/>
      <c r="N4912" s="229"/>
      <c r="O4912" s="229"/>
      <c r="P4912" s="229"/>
      <c r="Q4912" s="232"/>
      <c r="R4912" s="232"/>
    </row>
    <row r="4913" spans="3:18">
      <c r="C4913" s="229"/>
      <c r="D4913" s="230"/>
      <c r="E4913" s="229"/>
      <c r="F4913" s="229"/>
      <c r="G4913" s="229"/>
      <c r="H4913" s="229"/>
      <c r="I4913" s="231"/>
      <c r="J4913" s="229"/>
      <c r="K4913" s="232"/>
      <c r="L4913" s="229"/>
      <c r="M4913" s="229"/>
      <c r="N4913" s="229"/>
      <c r="O4913" s="229"/>
      <c r="P4913" s="229"/>
      <c r="Q4913" s="232"/>
      <c r="R4913" s="232"/>
    </row>
    <row r="4914" spans="3:18">
      <c r="C4914" s="229"/>
      <c r="D4914" s="230"/>
      <c r="E4914" s="229"/>
      <c r="F4914" s="229"/>
      <c r="G4914" s="229"/>
      <c r="H4914" s="229"/>
      <c r="I4914" s="231"/>
      <c r="J4914" s="229"/>
      <c r="K4914" s="232"/>
      <c r="L4914" s="229"/>
      <c r="M4914" s="229"/>
      <c r="N4914" s="229"/>
      <c r="O4914" s="229"/>
      <c r="P4914" s="229"/>
      <c r="Q4914" s="232"/>
      <c r="R4914" s="232"/>
    </row>
    <row r="4915" spans="3:18">
      <c r="C4915" s="229"/>
      <c r="D4915" s="230"/>
      <c r="E4915" s="229"/>
      <c r="F4915" s="229"/>
      <c r="G4915" s="229"/>
      <c r="H4915" s="229"/>
      <c r="I4915" s="231"/>
      <c r="J4915" s="229"/>
      <c r="K4915" s="232"/>
      <c r="L4915" s="229"/>
      <c r="M4915" s="229"/>
      <c r="N4915" s="229"/>
      <c r="O4915" s="229"/>
      <c r="P4915" s="229"/>
      <c r="Q4915" s="232"/>
      <c r="R4915" s="232"/>
    </row>
    <row r="4916" spans="3:18">
      <c r="C4916" s="229"/>
      <c r="D4916" s="230"/>
      <c r="E4916" s="229"/>
      <c r="F4916" s="229"/>
      <c r="G4916" s="229"/>
      <c r="H4916" s="229"/>
      <c r="I4916" s="231"/>
      <c r="J4916" s="229"/>
      <c r="K4916" s="232"/>
      <c r="L4916" s="229"/>
      <c r="M4916" s="229"/>
      <c r="N4916" s="229"/>
      <c r="O4916" s="229"/>
      <c r="P4916" s="229"/>
      <c r="Q4916" s="232"/>
      <c r="R4916" s="232"/>
    </row>
    <row r="4917" spans="3:18">
      <c r="C4917" s="229"/>
      <c r="D4917" s="230"/>
      <c r="E4917" s="229"/>
      <c r="F4917" s="229"/>
      <c r="G4917" s="229"/>
      <c r="H4917" s="229"/>
      <c r="I4917" s="231"/>
      <c r="J4917" s="229"/>
      <c r="K4917" s="232"/>
      <c r="L4917" s="229"/>
      <c r="M4917" s="229"/>
      <c r="N4917" s="229"/>
      <c r="O4917" s="229"/>
      <c r="P4917" s="229"/>
      <c r="Q4917" s="232"/>
      <c r="R4917" s="232"/>
    </row>
    <row r="4918" spans="3:18">
      <c r="C4918" s="229"/>
      <c r="D4918" s="230"/>
      <c r="E4918" s="229"/>
      <c r="F4918" s="229"/>
      <c r="G4918" s="229"/>
      <c r="H4918" s="229"/>
      <c r="I4918" s="231"/>
      <c r="J4918" s="229"/>
      <c r="K4918" s="232"/>
      <c r="L4918" s="229"/>
      <c r="M4918" s="229"/>
      <c r="N4918" s="229"/>
      <c r="O4918" s="229"/>
      <c r="P4918" s="229"/>
      <c r="Q4918" s="232"/>
      <c r="R4918" s="232"/>
    </row>
    <row r="4919" spans="3:18">
      <c r="C4919" s="229"/>
      <c r="D4919" s="230"/>
      <c r="E4919" s="229"/>
      <c r="F4919" s="229"/>
      <c r="G4919" s="229"/>
      <c r="H4919" s="229"/>
      <c r="I4919" s="231"/>
      <c r="J4919" s="229"/>
      <c r="K4919" s="232"/>
      <c r="L4919" s="229"/>
      <c r="M4919" s="229"/>
      <c r="N4919" s="229"/>
      <c r="O4919" s="229"/>
      <c r="P4919" s="229"/>
      <c r="Q4919" s="232"/>
      <c r="R4919" s="232"/>
    </row>
    <row r="4920" spans="3:18">
      <c r="C4920" s="229"/>
      <c r="D4920" s="230"/>
      <c r="E4920" s="229"/>
      <c r="F4920" s="229"/>
      <c r="G4920" s="229"/>
      <c r="H4920" s="229"/>
      <c r="I4920" s="231"/>
      <c r="J4920" s="229"/>
      <c r="K4920" s="232"/>
      <c r="L4920" s="229"/>
      <c r="M4920" s="229"/>
      <c r="N4920" s="229"/>
      <c r="O4920" s="229"/>
      <c r="P4920" s="229"/>
      <c r="Q4920" s="232"/>
      <c r="R4920" s="232"/>
    </row>
    <row r="4921" spans="3:18">
      <c r="C4921" s="229"/>
      <c r="D4921" s="230"/>
      <c r="E4921" s="229"/>
      <c r="F4921" s="229"/>
      <c r="G4921" s="229"/>
      <c r="H4921" s="229"/>
      <c r="I4921" s="231"/>
      <c r="J4921" s="229"/>
      <c r="K4921" s="232"/>
      <c r="L4921" s="229"/>
      <c r="M4921" s="229"/>
      <c r="N4921" s="229"/>
      <c r="O4921" s="229"/>
      <c r="P4921" s="229"/>
      <c r="Q4921" s="232"/>
      <c r="R4921" s="232"/>
    </row>
    <row r="4922" spans="3:18">
      <c r="C4922" s="229"/>
      <c r="D4922" s="230"/>
      <c r="E4922" s="229"/>
      <c r="F4922" s="229"/>
      <c r="G4922" s="229"/>
      <c r="H4922" s="229"/>
      <c r="I4922" s="231"/>
      <c r="J4922" s="229"/>
      <c r="K4922" s="232"/>
      <c r="L4922" s="229"/>
      <c r="M4922" s="229"/>
      <c r="N4922" s="229"/>
      <c r="O4922" s="229"/>
      <c r="P4922" s="229"/>
      <c r="Q4922" s="232"/>
      <c r="R4922" s="232"/>
    </row>
    <row r="4923" spans="3:18">
      <c r="C4923" s="229"/>
      <c r="D4923" s="230"/>
      <c r="E4923" s="229"/>
      <c r="F4923" s="229"/>
      <c r="G4923" s="229"/>
      <c r="H4923" s="229"/>
      <c r="I4923" s="231"/>
      <c r="J4923" s="229"/>
      <c r="K4923" s="232"/>
      <c r="L4923" s="229"/>
      <c r="M4923" s="229"/>
      <c r="N4923" s="229"/>
      <c r="O4923" s="229"/>
      <c r="P4923" s="229"/>
      <c r="Q4923" s="232"/>
      <c r="R4923" s="232"/>
    </row>
    <row r="4924" spans="3:18">
      <c r="C4924" s="229"/>
      <c r="D4924" s="230"/>
      <c r="E4924" s="229"/>
      <c r="F4924" s="229"/>
      <c r="G4924" s="229"/>
      <c r="H4924" s="229"/>
      <c r="I4924" s="231"/>
      <c r="J4924" s="229"/>
      <c r="K4924" s="232"/>
      <c r="L4924" s="229"/>
      <c r="M4924" s="229"/>
      <c r="N4924" s="229"/>
      <c r="O4924" s="229"/>
      <c r="P4924" s="229"/>
      <c r="Q4924" s="232"/>
      <c r="R4924" s="232"/>
    </row>
    <row r="4925" spans="3:18">
      <c r="C4925" s="229"/>
      <c r="D4925" s="230"/>
      <c r="E4925" s="229"/>
      <c r="F4925" s="229"/>
      <c r="G4925" s="229"/>
      <c r="H4925" s="229"/>
      <c r="I4925" s="231"/>
      <c r="J4925" s="229"/>
      <c r="K4925" s="232"/>
      <c r="L4925" s="229"/>
      <c r="M4925" s="229"/>
      <c r="N4925" s="229"/>
      <c r="O4925" s="229"/>
      <c r="P4925" s="229"/>
      <c r="Q4925" s="232"/>
      <c r="R4925" s="232"/>
    </row>
    <row r="4926" spans="3:18">
      <c r="C4926" s="229"/>
      <c r="D4926" s="230"/>
      <c r="E4926" s="229"/>
      <c r="F4926" s="229"/>
      <c r="G4926" s="229"/>
      <c r="H4926" s="229"/>
      <c r="I4926" s="231"/>
      <c r="J4926" s="229"/>
      <c r="K4926" s="232"/>
      <c r="L4926" s="229"/>
      <c r="M4926" s="229"/>
      <c r="N4926" s="229"/>
      <c r="O4926" s="229"/>
      <c r="P4926" s="229"/>
      <c r="Q4926" s="232"/>
      <c r="R4926" s="232"/>
    </row>
    <row r="4927" spans="3:18">
      <c r="C4927" s="229"/>
      <c r="D4927" s="230"/>
      <c r="E4927" s="229"/>
      <c r="F4927" s="229"/>
      <c r="G4927" s="229"/>
      <c r="H4927" s="229"/>
      <c r="I4927" s="231"/>
      <c r="J4927" s="229"/>
      <c r="K4927" s="232"/>
      <c r="L4927" s="229"/>
      <c r="M4927" s="229"/>
      <c r="N4927" s="229"/>
      <c r="O4927" s="229"/>
      <c r="P4927" s="229"/>
      <c r="Q4927" s="232"/>
      <c r="R4927" s="232"/>
    </row>
    <row r="4928" spans="3:18">
      <c r="C4928" s="229"/>
      <c r="D4928" s="230"/>
      <c r="E4928" s="229"/>
      <c r="F4928" s="229"/>
      <c r="G4928" s="229"/>
      <c r="H4928" s="229"/>
      <c r="I4928" s="231"/>
      <c r="J4928" s="229"/>
      <c r="K4928" s="232"/>
      <c r="L4928" s="229"/>
      <c r="M4928" s="229"/>
      <c r="N4928" s="229"/>
      <c r="O4928" s="229"/>
      <c r="P4928" s="229"/>
      <c r="Q4928" s="232"/>
      <c r="R4928" s="232"/>
    </row>
    <row r="4929" spans="3:18">
      <c r="C4929" s="229"/>
      <c r="D4929" s="230"/>
      <c r="E4929" s="229"/>
      <c r="F4929" s="229"/>
      <c r="G4929" s="229"/>
      <c r="H4929" s="229"/>
      <c r="I4929" s="231"/>
      <c r="J4929" s="229"/>
      <c r="K4929" s="232"/>
      <c r="L4929" s="229"/>
      <c r="M4929" s="229"/>
      <c r="N4929" s="229"/>
      <c r="O4929" s="229"/>
      <c r="P4929" s="229"/>
      <c r="Q4929" s="232"/>
      <c r="R4929" s="232"/>
    </row>
    <row r="4930" spans="3:18">
      <c r="C4930" s="229"/>
      <c r="D4930" s="230"/>
      <c r="E4930" s="229"/>
      <c r="F4930" s="229"/>
      <c r="G4930" s="229"/>
      <c r="H4930" s="229"/>
      <c r="I4930" s="231"/>
      <c r="J4930" s="229"/>
      <c r="K4930" s="232"/>
      <c r="L4930" s="229"/>
      <c r="M4930" s="229"/>
      <c r="N4930" s="229"/>
      <c r="O4930" s="229"/>
      <c r="P4930" s="229"/>
      <c r="Q4930" s="232"/>
      <c r="R4930" s="232"/>
    </row>
    <row r="4931" spans="3:18">
      <c r="C4931" s="229"/>
      <c r="D4931" s="230"/>
      <c r="E4931" s="229"/>
      <c r="F4931" s="229"/>
      <c r="G4931" s="229"/>
      <c r="H4931" s="229"/>
      <c r="I4931" s="231"/>
      <c r="J4931" s="229"/>
      <c r="K4931" s="232"/>
      <c r="L4931" s="229"/>
      <c r="M4931" s="229"/>
      <c r="N4931" s="229"/>
      <c r="O4931" s="229"/>
      <c r="P4931" s="229"/>
      <c r="Q4931" s="232"/>
      <c r="R4931" s="232"/>
    </row>
    <row r="4932" spans="3:18">
      <c r="C4932" s="229"/>
      <c r="D4932" s="230"/>
      <c r="E4932" s="229"/>
      <c r="F4932" s="229"/>
      <c r="G4932" s="229"/>
      <c r="H4932" s="229"/>
      <c r="I4932" s="231"/>
      <c r="J4932" s="229"/>
      <c r="K4932" s="232"/>
      <c r="L4932" s="229"/>
      <c r="M4932" s="229"/>
      <c r="N4932" s="229"/>
      <c r="O4932" s="229"/>
      <c r="P4932" s="229"/>
      <c r="Q4932" s="232"/>
      <c r="R4932" s="232"/>
    </row>
    <row r="4933" spans="3:18">
      <c r="C4933" s="229"/>
      <c r="D4933" s="230"/>
      <c r="E4933" s="229"/>
      <c r="F4933" s="229"/>
      <c r="G4933" s="229"/>
      <c r="H4933" s="229"/>
      <c r="I4933" s="231"/>
      <c r="J4933" s="229"/>
      <c r="K4933" s="232"/>
      <c r="L4933" s="229"/>
      <c r="M4933" s="229"/>
      <c r="N4933" s="229"/>
      <c r="O4933" s="229"/>
      <c r="P4933" s="229"/>
      <c r="Q4933" s="232"/>
      <c r="R4933" s="232"/>
    </row>
    <row r="4934" spans="3:18">
      <c r="C4934" s="229"/>
      <c r="D4934" s="230"/>
      <c r="E4934" s="229"/>
      <c r="F4934" s="229"/>
      <c r="G4934" s="229"/>
      <c r="H4934" s="229"/>
      <c r="I4934" s="231"/>
      <c r="J4934" s="229"/>
      <c r="K4934" s="232"/>
      <c r="L4934" s="229"/>
      <c r="M4934" s="229"/>
      <c r="N4934" s="229"/>
      <c r="O4934" s="229"/>
      <c r="P4934" s="229"/>
      <c r="Q4934" s="232"/>
      <c r="R4934" s="232"/>
    </row>
    <row r="4935" spans="3:18">
      <c r="C4935" s="229"/>
      <c r="D4935" s="230"/>
      <c r="E4935" s="229"/>
      <c r="F4935" s="229"/>
      <c r="G4935" s="229"/>
      <c r="H4935" s="229"/>
      <c r="I4935" s="231"/>
      <c r="J4935" s="229"/>
      <c r="K4935" s="232"/>
      <c r="L4935" s="229"/>
      <c r="M4935" s="229"/>
      <c r="N4935" s="229"/>
      <c r="O4935" s="229"/>
      <c r="P4935" s="229"/>
      <c r="Q4935" s="232"/>
      <c r="R4935" s="232"/>
    </row>
    <row r="4936" spans="3:18">
      <c r="C4936" s="229"/>
      <c r="D4936" s="230"/>
      <c r="E4936" s="229"/>
      <c r="F4936" s="229"/>
      <c r="G4936" s="229"/>
      <c r="H4936" s="229"/>
      <c r="I4936" s="231"/>
      <c r="J4936" s="229"/>
      <c r="K4936" s="232"/>
      <c r="L4936" s="229"/>
      <c r="M4936" s="229"/>
      <c r="N4936" s="229"/>
      <c r="O4936" s="229"/>
      <c r="P4936" s="229"/>
      <c r="Q4936" s="232"/>
      <c r="R4936" s="232"/>
    </row>
    <row r="4937" spans="3:18">
      <c r="C4937" s="229"/>
      <c r="D4937" s="230"/>
      <c r="E4937" s="229"/>
      <c r="F4937" s="229"/>
      <c r="G4937" s="229"/>
      <c r="H4937" s="229"/>
      <c r="I4937" s="231"/>
      <c r="J4937" s="229"/>
      <c r="K4937" s="232"/>
      <c r="L4937" s="229"/>
      <c r="M4937" s="229"/>
      <c r="N4937" s="229"/>
      <c r="O4937" s="229"/>
      <c r="P4937" s="229"/>
      <c r="Q4937" s="232"/>
      <c r="R4937" s="232"/>
    </row>
    <row r="4938" spans="3:18">
      <c r="C4938" s="229"/>
      <c r="D4938" s="230"/>
      <c r="E4938" s="229"/>
      <c r="F4938" s="229"/>
      <c r="G4938" s="229"/>
      <c r="H4938" s="229"/>
      <c r="I4938" s="231"/>
      <c r="J4938" s="229"/>
      <c r="K4938" s="232"/>
      <c r="L4938" s="229"/>
      <c r="M4938" s="229"/>
      <c r="N4938" s="229"/>
      <c r="O4938" s="229"/>
      <c r="P4938" s="229"/>
      <c r="Q4938" s="232"/>
      <c r="R4938" s="232"/>
    </row>
    <row r="4939" spans="3:18">
      <c r="C4939" s="229"/>
      <c r="D4939" s="230"/>
      <c r="E4939" s="229"/>
      <c r="F4939" s="229"/>
      <c r="G4939" s="229"/>
      <c r="H4939" s="229"/>
      <c r="I4939" s="231"/>
      <c r="J4939" s="229"/>
      <c r="K4939" s="232"/>
      <c r="L4939" s="229"/>
      <c r="M4939" s="229"/>
      <c r="N4939" s="229"/>
      <c r="O4939" s="229"/>
      <c r="P4939" s="229"/>
      <c r="Q4939" s="232"/>
      <c r="R4939" s="232"/>
    </row>
    <row r="4940" spans="3:18">
      <c r="C4940" s="229"/>
      <c r="D4940" s="230"/>
      <c r="E4940" s="229"/>
      <c r="F4940" s="229"/>
      <c r="G4940" s="229"/>
      <c r="H4940" s="229"/>
      <c r="I4940" s="231"/>
      <c r="J4940" s="229"/>
      <c r="K4940" s="232"/>
      <c r="L4940" s="229"/>
      <c r="M4940" s="229"/>
      <c r="N4940" s="229"/>
      <c r="O4940" s="229"/>
      <c r="P4940" s="229"/>
      <c r="Q4940" s="232"/>
      <c r="R4940" s="232"/>
    </row>
    <row r="4941" spans="3:18">
      <c r="C4941" s="229"/>
      <c r="D4941" s="230"/>
      <c r="E4941" s="229"/>
      <c r="F4941" s="229"/>
      <c r="G4941" s="229"/>
      <c r="H4941" s="229"/>
      <c r="I4941" s="231"/>
      <c r="J4941" s="229"/>
      <c r="K4941" s="232"/>
      <c r="L4941" s="229"/>
      <c r="M4941" s="229"/>
      <c r="N4941" s="229"/>
      <c r="O4941" s="229"/>
      <c r="P4941" s="229"/>
      <c r="Q4941" s="232"/>
      <c r="R4941" s="232"/>
    </row>
    <row r="4942" spans="3:18">
      <c r="C4942" s="229"/>
      <c r="D4942" s="230"/>
      <c r="E4942" s="229"/>
      <c r="F4942" s="229"/>
      <c r="G4942" s="229"/>
      <c r="H4942" s="229"/>
      <c r="I4942" s="231"/>
      <c r="J4942" s="229"/>
      <c r="K4942" s="232"/>
      <c r="L4942" s="229"/>
      <c r="M4942" s="229"/>
      <c r="N4942" s="229"/>
      <c r="O4942" s="229"/>
      <c r="P4942" s="229"/>
      <c r="Q4942" s="232"/>
      <c r="R4942" s="232"/>
    </row>
    <row r="4943" spans="3:18">
      <c r="C4943" s="229"/>
      <c r="D4943" s="230"/>
      <c r="E4943" s="229"/>
      <c r="F4943" s="229"/>
      <c r="G4943" s="229"/>
      <c r="H4943" s="229"/>
      <c r="I4943" s="231"/>
      <c r="J4943" s="229"/>
      <c r="K4943" s="232"/>
      <c r="L4943" s="229"/>
      <c r="M4943" s="229"/>
      <c r="N4943" s="229"/>
      <c r="O4943" s="229"/>
      <c r="P4943" s="229"/>
      <c r="Q4943" s="232"/>
      <c r="R4943" s="232"/>
    </row>
    <row r="4944" spans="3:18">
      <c r="C4944" s="229"/>
      <c r="D4944" s="230"/>
      <c r="E4944" s="229"/>
      <c r="F4944" s="229"/>
      <c r="G4944" s="229"/>
      <c r="H4944" s="229"/>
      <c r="I4944" s="231"/>
      <c r="J4944" s="229"/>
      <c r="K4944" s="232"/>
      <c r="L4944" s="229"/>
      <c r="M4944" s="229"/>
      <c r="N4944" s="229"/>
      <c r="O4944" s="229"/>
      <c r="P4944" s="229"/>
      <c r="Q4944" s="232"/>
      <c r="R4944" s="232"/>
    </row>
    <row r="4945" spans="3:18">
      <c r="C4945" s="229"/>
      <c r="D4945" s="230"/>
      <c r="E4945" s="229"/>
      <c r="F4945" s="229"/>
      <c r="G4945" s="229"/>
      <c r="H4945" s="229"/>
      <c r="I4945" s="231"/>
      <c r="J4945" s="229"/>
      <c r="K4945" s="232"/>
      <c r="L4945" s="229"/>
      <c r="M4945" s="229"/>
      <c r="N4945" s="229"/>
      <c r="O4945" s="229"/>
      <c r="P4945" s="229"/>
      <c r="Q4945" s="232"/>
      <c r="R4945" s="232"/>
    </row>
    <row r="4946" spans="3:18">
      <c r="C4946" s="229"/>
      <c r="D4946" s="230"/>
      <c r="E4946" s="229"/>
      <c r="F4946" s="229"/>
      <c r="G4946" s="229"/>
      <c r="H4946" s="229"/>
      <c r="I4946" s="231"/>
      <c r="J4946" s="229"/>
      <c r="K4946" s="232"/>
      <c r="L4946" s="229"/>
      <c r="M4946" s="229"/>
      <c r="N4946" s="229"/>
      <c r="O4946" s="229"/>
      <c r="P4946" s="229"/>
      <c r="Q4946" s="232"/>
      <c r="R4946" s="232"/>
    </row>
    <row r="4947" spans="3:18">
      <c r="C4947" s="229"/>
      <c r="D4947" s="230"/>
      <c r="E4947" s="229"/>
      <c r="F4947" s="229"/>
      <c r="G4947" s="229"/>
      <c r="H4947" s="229"/>
      <c r="I4947" s="231"/>
      <c r="J4947" s="229"/>
      <c r="K4947" s="232"/>
      <c r="L4947" s="229"/>
      <c r="M4947" s="229"/>
      <c r="N4947" s="229"/>
      <c r="O4947" s="229"/>
      <c r="P4947" s="229"/>
      <c r="Q4947" s="232"/>
      <c r="R4947" s="232"/>
    </row>
    <row r="4948" spans="3:18">
      <c r="C4948" s="229"/>
      <c r="D4948" s="230"/>
      <c r="E4948" s="229"/>
      <c r="F4948" s="229"/>
      <c r="G4948" s="229"/>
      <c r="H4948" s="229"/>
      <c r="I4948" s="231"/>
      <c r="J4948" s="229"/>
      <c r="K4948" s="232"/>
      <c r="L4948" s="229"/>
      <c r="M4948" s="229"/>
      <c r="N4948" s="229"/>
      <c r="O4948" s="229"/>
      <c r="P4948" s="229"/>
      <c r="Q4948" s="232"/>
      <c r="R4948" s="232"/>
    </row>
    <row r="4949" spans="3:18">
      <c r="C4949" s="229"/>
      <c r="D4949" s="230"/>
      <c r="E4949" s="229"/>
      <c r="F4949" s="229"/>
      <c r="G4949" s="229"/>
      <c r="H4949" s="229"/>
      <c r="I4949" s="231"/>
      <c r="J4949" s="229"/>
      <c r="K4949" s="232"/>
      <c r="L4949" s="229"/>
      <c r="M4949" s="229"/>
      <c r="N4949" s="229"/>
      <c r="O4949" s="229"/>
      <c r="P4949" s="229"/>
      <c r="Q4949" s="232"/>
      <c r="R4949" s="232"/>
    </row>
    <row r="4950" spans="3:18">
      <c r="C4950" s="229"/>
      <c r="D4950" s="230"/>
      <c r="E4950" s="229"/>
      <c r="F4950" s="229"/>
      <c r="G4950" s="229"/>
      <c r="H4950" s="229"/>
      <c r="I4950" s="231"/>
      <c r="J4950" s="229"/>
      <c r="K4950" s="232"/>
      <c r="L4950" s="229"/>
      <c r="M4950" s="229"/>
      <c r="N4950" s="229"/>
      <c r="O4950" s="229"/>
      <c r="P4950" s="229"/>
      <c r="Q4950" s="232"/>
      <c r="R4950" s="232"/>
    </row>
    <row r="4951" spans="3:18">
      <c r="C4951" s="229"/>
      <c r="D4951" s="230"/>
      <c r="E4951" s="229"/>
      <c r="F4951" s="229"/>
      <c r="G4951" s="229"/>
      <c r="H4951" s="229"/>
      <c r="I4951" s="231"/>
      <c r="J4951" s="229"/>
      <c r="K4951" s="232"/>
      <c r="L4951" s="229"/>
      <c r="M4951" s="229"/>
      <c r="N4951" s="229"/>
      <c r="O4951" s="229"/>
      <c r="P4951" s="229"/>
      <c r="Q4951" s="232"/>
      <c r="R4951" s="232"/>
    </row>
    <row r="4952" spans="3:18">
      <c r="C4952" s="229"/>
      <c r="D4952" s="230"/>
      <c r="E4952" s="229"/>
      <c r="F4952" s="229"/>
      <c r="G4952" s="229"/>
      <c r="H4952" s="229"/>
      <c r="I4952" s="231"/>
      <c r="J4952" s="229"/>
      <c r="K4952" s="232"/>
      <c r="L4952" s="229"/>
      <c r="M4952" s="229"/>
      <c r="N4952" s="229"/>
      <c r="O4952" s="229"/>
      <c r="P4952" s="229"/>
      <c r="Q4952" s="232"/>
      <c r="R4952" s="232"/>
    </row>
    <row r="4953" spans="3:18">
      <c r="C4953" s="229"/>
      <c r="D4953" s="230"/>
      <c r="E4953" s="229"/>
      <c r="F4953" s="229"/>
      <c r="G4953" s="229"/>
      <c r="H4953" s="229"/>
      <c r="I4953" s="231"/>
      <c r="J4953" s="229"/>
      <c r="K4953" s="232"/>
      <c r="L4953" s="229"/>
      <c r="M4953" s="229"/>
      <c r="N4953" s="229"/>
      <c r="O4953" s="229"/>
      <c r="P4953" s="229"/>
      <c r="Q4953" s="232"/>
      <c r="R4953" s="232"/>
    </row>
    <row r="4954" spans="3:18">
      <c r="C4954" s="229"/>
      <c r="D4954" s="230"/>
      <c r="E4954" s="229"/>
      <c r="F4954" s="229"/>
      <c r="G4954" s="229"/>
      <c r="H4954" s="229"/>
      <c r="I4954" s="231"/>
      <c r="J4954" s="229"/>
      <c r="K4954" s="232"/>
      <c r="L4954" s="229"/>
      <c r="M4954" s="229"/>
      <c r="N4954" s="229"/>
      <c r="O4954" s="229"/>
      <c r="P4954" s="229"/>
      <c r="Q4954" s="232"/>
      <c r="R4954" s="232"/>
    </row>
    <row r="4955" spans="3:18">
      <c r="C4955" s="229"/>
      <c r="D4955" s="230"/>
      <c r="E4955" s="229"/>
      <c r="F4955" s="229"/>
      <c r="G4955" s="229"/>
      <c r="H4955" s="229"/>
      <c r="I4955" s="231"/>
      <c r="J4955" s="229"/>
      <c r="K4955" s="232"/>
      <c r="L4955" s="229"/>
      <c r="M4955" s="229"/>
      <c r="N4955" s="229"/>
      <c r="O4955" s="229"/>
      <c r="P4955" s="229"/>
      <c r="Q4955" s="232"/>
      <c r="R4955" s="232"/>
    </row>
    <row r="4956" spans="3:18">
      <c r="C4956" s="229"/>
      <c r="D4956" s="230"/>
      <c r="E4956" s="229"/>
      <c r="F4956" s="229"/>
      <c r="G4956" s="229"/>
      <c r="H4956" s="229"/>
      <c r="I4956" s="231"/>
      <c r="J4956" s="229"/>
      <c r="K4956" s="232"/>
      <c r="L4956" s="229"/>
      <c r="M4956" s="229"/>
      <c r="N4956" s="229"/>
      <c r="O4956" s="229"/>
      <c r="P4956" s="229"/>
      <c r="Q4956" s="232"/>
      <c r="R4956" s="232"/>
    </row>
    <row r="4957" spans="3:18">
      <c r="C4957" s="229"/>
      <c r="D4957" s="230"/>
      <c r="E4957" s="229"/>
      <c r="F4957" s="229"/>
      <c r="G4957" s="229"/>
      <c r="H4957" s="229"/>
      <c r="I4957" s="231"/>
      <c r="J4957" s="229"/>
      <c r="K4957" s="232"/>
      <c r="L4957" s="229"/>
      <c r="M4957" s="229"/>
      <c r="N4957" s="229"/>
      <c r="O4957" s="229"/>
      <c r="P4957" s="229"/>
      <c r="Q4957" s="232"/>
      <c r="R4957" s="232"/>
    </row>
    <row r="4958" spans="3:18">
      <c r="C4958" s="229"/>
      <c r="D4958" s="230"/>
      <c r="E4958" s="229"/>
      <c r="F4958" s="229"/>
      <c r="G4958" s="229"/>
      <c r="H4958" s="229"/>
      <c r="I4958" s="231"/>
      <c r="J4958" s="229"/>
      <c r="K4958" s="232"/>
      <c r="L4958" s="229"/>
      <c r="M4958" s="229"/>
      <c r="N4958" s="229"/>
      <c r="O4958" s="229"/>
      <c r="P4958" s="229"/>
      <c r="Q4958" s="232"/>
      <c r="R4958" s="232"/>
    </row>
    <row r="4959" spans="3:18">
      <c r="C4959" s="229"/>
      <c r="D4959" s="230"/>
      <c r="E4959" s="229"/>
      <c r="F4959" s="229"/>
      <c r="G4959" s="229"/>
      <c r="H4959" s="229"/>
      <c r="I4959" s="231"/>
      <c r="J4959" s="229"/>
      <c r="K4959" s="232"/>
      <c r="L4959" s="229"/>
      <c r="M4959" s="229"/>
      <c r="N4959" s="229"/>
      <c r="O4959" s="229"/>
      <c r="P4959" s="229"/>
      <c r="Q4959" s="232"/>
      <c r="R4959" s="232"/>
    </row>
    <row r="4960" spans="3:18">
      <c r="C4960" s="229"/>
      <c r="D4960" s="230"/>
      <c r="E4960" s="229"/>
      <c r="F4960" s="229"/>
      <c r="G4960" s="229"/>
      <c r="H4960" s="229"/>
      <c r="I4960" s="231"/>
      <c r="J4960" s="229"/>
      <c r="K4960" s="232"/>
      <c r="L4960" s="229"/>
      <c r="M4960" s="229"/>
      <c r="N4960" s="229"/>
      <c r="O4960" s="229"/>
      <c r="P4960" s="229"/>
      <c r="Q4960" s="232"/>
      <c r="R4960" s="232"/>
    </row>
    <row r="4961" spans="3:18">
      <c r="C4961" s="229"/>
      <c r="D4961" s="230"/>
      <c r="E4961" s="229"/>
      <c r="F4961" s="229"/>
      <c r="G4961" s="229"/>
      <c r="H4961" s="229"/>
      <c r="I4961" s="231"/>
      <c r="J4961" s="229"/>
      <c r="K4961" s="232"/>
      <c r="L4961" s="229"/>
      <c r="M4961" s="229"/>
      <c r="N4961" s="229"/>
      <c r="O4961" s="229"/>
      <c r="P4961" s="229"/>
      <c r="Q4961" s="232"/>
      <c r="R4961" s="232"/>
    </row>
    <row r="4962" spans="3:18">
      <c r="C4962" s="229"/>
      <c r="D4962" s="230"/>
      <c r="E4962" s="229"/>
      <c r="F4962" s="229"/>
      <c r="G4962" s="229"/>
      <c r="H4962" s="229"/>
      <c r="I4962" s="231"/>
      <c r="J4962" s="229"/>
      <c r="K4962" s="232"/>
      <c r="L4962" s="229"/>
      <c r="M4962" s="229"/>
      <c r="N4962" s="229"/>
      <c r="O4962" s="229"/>
      <c r="P4962" s="229"/>
      <c r="Q4962" s="232"/>
      <c r="R4962" s="232"/>
    </row>
    <row r="4963" spans="3:18">
      <c r="C4963" s="229"/>
      <c r="D4963" s="230"/>
      <c r="E4963" s="229"/>
      <c r="F4963" s="229"/>
      <c r="G4963" s="229"/>
      <c r="H4963" s="229"/>
      <c r="I4963" s="231"/>
      <c r="J4963" s="229"/>
      <c r="K4963" s="232"/>
      <c r="L4963" s="229"/>
      <c r="M4963" s="229"/>
      <c r="N4963" s="229"/>
      <c r="O4963" s="229"/>
      <c r="P4963" s="229"/>
      <c r="Q4963" s="232"/>
      <c r="R4963" s="232"/>
    </row>
    <row r="4964" spans="3:18">
      <c r="C4964" s="229"/>
      <c r="D4964" s="230"/>
      <c r="E4964" s="229"/>
      <c r="F4964" s="229"/>
      <c r="G4964" s="229"/>
      <c r="H4964" s="229"/>
      <c r="I4964" s="231"/>
      <c r="J4964" s="229"/>
      <c r="K4964" s="232"/>
      <c r="L4964" s="229"/>
      <c r="M4964" s="229"/>
      <c r="N4964" s="229"/>
      <c r="O4964" s="229"/>
      <c r="P4964" s="229"/>
      <c r="Q4964" s="232"/>
      <c r="R4964" s="232"/>
    </row>
    <row r="4965" spans="3:18">
      <c r="C4965" s="229"/>
      <c r="D4965" s="230"/>
      <c r="E4965" s="229"/>
      <c r="F4965" s="229"/>
      <c r="G4965" s="229"/>
      <c r="H4965" s="229"/>
      <c r="I4965" s="231"/>
      <c r="J4965" s="229"/>
      <c r="K4965" s="232"/>
      <c r="L4965" s="229"/>
      <c r="M4965" s="229"/>
      <c r="N4965" s="229"/>
      <c r="O4965" s="229"/>
      <c r="P4965" s="229"/>
      <c r="Q4965" s="232"/>
      <c r="R4965" s="232"/>
    </row>
    <row r="4966" spans="3:18">
      <c r="C4966" s="229"/>
      <c r="D4966" s="230"/>
      <c r="E4966" s="229"/>
      <c r="F4966" s="229"/>
      <c r="G4966" s="229"/>
      <c r="H4966" s="229"/>
      <c r="I4966" s="231"/>
      <c r="J4966" s="229"/>
      <c r="K4966" s="232"/>
      <c r="L4966" s="229"/>
      <c r="M4966" s="229"/>
      <c r="N4966" s="229"/>
      <c r="O4966" s="229"/>
      <c r="P4966" s="229"/>
      <c r="Q4966" s="232"/>
      <c r="R4966" s="232"/>
    </row>
    <row r="4967" spans="3:18">
      <c r="C4967" s="229"/>
      <c r="D4967" s="230"/>
      <c r="E4967" s="229"/>
      <c r="F4967" s="229"/>
      <c r="G4967" s="229"/>
      <c r="H4967" s="229"/>
      <c r="I4967" s="231"/>
      <c r="J4967" s="229"/>
      <c r="K4967" s="232"/>
      <c r="L4967" s="229"/>
      <c r="M4967" s="229"/>
      <c r="N4967" s="229"/>
      <c r="O4967" s="229"/>
      <c r="P4967" s="229"/>
      <c r="Q4967" s="232"/>
      <c r="R4967" s="232"/>
    </row>
    <row r="4968" spans="3:18">
      <c r="C4968" s="229"/>
      <c r="D4968" s="230"/>
      <c r="E4968" s="229"/>
      <c r="F4968" s="229"/>
      <c r="G4968" s="229"/>
      <c r="H4968" s="229"/>
      <c r="I4968" s="231"/>
      <c r="J4968" s="229"/>
      <c r="K4968" s="232"/>
      <c r="L4968" s="229"/>
      <c r="M4968" s="229"/>
      <c r="N4968" s="229"/>
      <c r="O4968" s="229"/>
      <c r="P4968" s="229"/>
      <c r="Q4968" s="232"/>
      <c r="R4968" s="232"/>
    </row>
    <row r="4969" spans="3:18">
      <c r="C4969" s="229"/>
      <c r="D4969" s="230"/>
      <c r="E4969" s="229"/>
      <c r="F4969" s="229"/>
      <c r="G4969" s="229"/>
      <c r="H4969" s="229"/>
      <c r="I4969" s="231"/>
      <c r="J4969" s="229"/>
      <c r="K4969" s="232"/>
      <c r="L4969" s="229"/>
      <c r="M4969" s="229"/>
      <c r="N4969" s="229"/>
      <c r="O4969" s="229"/>
      <c r="P4969" s="229"/>
      <c r="Q4969" s="232"/>
      <c r="R4969" s="232"/>
    </row>
    <row r="4970" spans="3:18">
      <c r="C4970" s="229"/>
      <c r="D4970" s="230"/>
      <c r="E4970" s="229"/>
      <c r="F4970" s="229"/>
      <c r="G4970" s="229"/>
      <c r="H4970" s="229"/>
      <c r="I4970" s="231"/>
      <c r="J4970" s="229"/>
      <c r="K4970" s="232"/>
      <c r="L4970" s="229"/>
      <c r="M4970" s="229"/>
      <c r="N4970" s="229"/>
      <c r="O4970" s="229"/>
      <c r="P4970" s="229"/>
      <c r="Q4970" s="232"/>
      <c r="R4970" s="232"/>
    </row>
    <row r="4971" spans="3:18">
      <c r="C4971" s="229"/>
      <c r="D4971" s="230"/>
      <c r="E4971" s="229"/>
      <c r="F4971" s="229"/>
      <c r="G4971" s="229"/>
      <c r="H4971" s="229"/>
      <c r="I4971" s="231"/>
      <c r="J4971" s="229"/>
      <c r="K4971" s="232"/>
      <c r="L4971" s="229"/>
      <c r="M4971" s="229"/>
      <c r="N4971" s="229"/>
      <c r="O4971" s="229"/>
      <c r="P4971" s="229"/>
      <c r="Q4971" s="232"/>
      <c r="R4971" s="232"/>
    </row>
    <row r="4972" spans="3:18">
      <c r="C4972" s="229"/>
      <c r="D4972" s="230"/>
      <c r="E4972" s="229"/>
      <c r="F4972" s="229"/>
      <c r="G4972" s="229"/>
      <c r="H4972" s="229"/>
      <c r="I4972" s="231"/>
      <c r="J4972" s="229"/>
      <c r="K4972" s="232"/>
      <c r="L4972" s="229"/>
      <c r="M4972" s="229"/>
      <c r="N4972" s="229"/>
      <c r="O4972" s="229"/>
      <c r="P4972" s="229"/>
      <c r="Q4972" s="232"/>
      <c r="R4972" s="232"/>
    </row>
    <row r="4973" spans="3:18">
      <c r="C4973" s="229"/>
      <c r="D4973" s="230"/>
      <c r="E4973" s="229"/>
      <c r="F4973" s="229"/>
      <c r="G4973" s="229"/>
      <c r="H4973" s="229"/>
      <c r="I4973" s="231"/>
      <c r="J4973" s="229"/>
      <c r="K4973" s="232"/>
      <c r="L4973" s="229"/>
      <c r="M4973" s="229"/>
      <c r="N4973" s="229"/>
      <c r="O4973" s="229"/>
      <c r="P4973" s="229"/>
      <c r="Q4973" s="232"/>
      <c r="R4973" s="232"/>
    </row>
    <row r="4974" spans="3:18">
      <c r="C4974" s="229"/>
      <c r="D4974" s="230"/>
      <c r="E4974" s="229"/>
      <c r="F4974" s="229"/>
      <c r="G4974" s="229"/>
      <c r="H4974" s="229"/>
      <c r="I4974" s="231"/>
      <c r="J4974" s="229"/>
      <c r="K4974" s="232"/>
      <c r="L4974" s="229"/>
      <c r="M4974" s="229"/>
      <c r="N4974" s="229"/>
      <c r="O4974" s="229"/>
      <c r="P4974" s="229"/>
      <c r="Q4974" s="232"/>
      <c r="R4974" s="232"/>
    </row>
    <row r="4975" spans="3:18">
      <c r="C4975" s="229"/>
      <c r="D4975" s="230"/>
      <c r="E4975" s="229"/>
      <c r="F4975" s="229"/>
      <c r="G4975" s="229"/>
      <c r="H4975" s="229"/>
      <c r="I4975" s="231"/>
      <c r="J4975" s="229"/>
      <c r="K4975" s="232"/>
      <c r="L4975" s="229"/>
      <c r="M4975" s="229"/>
      <c r="N4975" s="229"/>
      <c r="O4975" s="229"/>
      <c r="P4975" s="229"/>
      <c r="Q4975" s="232"/>
      <c r="R4975" s="232"/>
    </row>
    <row r="4976" spans="3:18">
      <c r="C4976" s="229"/>
      <c r="D4976" s="230"/>
      <c r="E4976" s="229"/>
      <c r="F4976" s="229"/>
      <c r="G4976" s="229"/>
      <c r="H4976" s="229"/>
      <c r="I4976" s="231"/>
      <c r="J4976" s="229"/>
      <c r="K4976" s="232"/>
      <c r="L4976" s="229"/>
      <c r="M4976" s="229"/>
      <c r="N4976" s="229"/>
      <c r="O4976" s="229"/>
      <c r="P4976" s="229"/>
      <c r="Q4976" s="232"/>
      <c r="R4976" s="232"/>
    </row>
    <row r="4977" spans="3:18">
      <c r="C4977" s="229"/>
      <c r="D4977" s="230"/>
      <c r="E4977" s="229"/>
      <c r="F4977" s="229"/>
      <c r="G4977" s="229"/>
      <c r="H4977" s="229"/>
      <c r="I4977" s="231"/>
      <c r="J4977" s="229"/>
      <c r="K4977" s="232"/>
      <c r="L4977" s="229"/>
      <c r="M4977" s="229"/>
      <c r="N4977" s="229"/>
      <c r="O4977" s="229"/>
      <c r="P4977" s="229"/>
      <c r="Q4977" s="232"/>
      <c r="R4977" s="232"/>
    </row>
    <row r="4978" spans="3:18">
      <c r="C4978" s="229"/>
      <c r="D4978" s="230"/>
      <c r="E4978" s="229"/>
      <c r="F4978" s="229"/>
      <c r="G4978" s="229"/>
      <c r="H4978" s="229"/>
      <c r="I4978" s="231"/>
      <c r="J4978" s="229"/>
      <c r="K4978" s="232"/>
      <c r="L4978" s="229"/>
      <c r="M4978" s="229"/>
      <c r="N4978" s="229"/>
      <c r="O4978" s="229"/>
      <c r="P4978" s="229"/>
      <c r="Q4978" s="232"/>
      <c r="R4978" s="232"/>
    </row>
    <row r="4979" spans="3:18">
      <c r="C4979" s="229"/>
      <c r="D4979" s="230"/>
      <c r="E4979" s="229"/>
      <c r="F4979" s="229"/>
      <c r="G4979" s="229"/>
      <c r="H4979" s="229"/>
      <c r="I4979" s="231"/>
      <c r="J4979" s="229"/>
      <c r="K4979" s="232"/>
      <c r="L4979" s="229"/>
      <c r="M4979" s="229"/>
      <c r="N4979" s="229"/>
      <c r="O4979" s="229"/>
      <c r="P4979" s="229"/>
      <c r="R4979" s="232"/>
    </row>
    <row r="4980" spans="3:18">
      <c r="C4980" s="229"/>
      <c r="D4980" s="230"/>
      <c r="E4980" s="229"/>
      <c r="F4980" s="229"/>
      <c r="G4980" s="229"/>
      <c r="H4980" s="229"/>
      <c r="I4980" s="231"/>
      <c r="J4980" s="229"/>
      <c r="K4980" s="232"/>
      <c r="L4980" s="229"/>
      <c r="M4980" s="229"/>
      <c r="N4980" s="229"/>
      <c r="O4980" s="229"/>
      <c r="P4980" s="229"/>
      <c r="R4980" s="232"/>
    </row>
    <row r="4981" spans="3:18">
      <c r="C4981" s="229"/>
      <c r="D4981" s="230"/>
      <c r="E4981" s="229"/>
      <c r="F4981" s="229"/>
      <c r="G4981" s="229"/>
      <c r="H4981" s="229"/>
      <c r="I4981" s="231"/>
      <c r="J4981" s="229"/>
      <c r="K4981" s="232"/>
      <c r="L4981" s="229"/>
      <c r="M4981" s="229"/>
      <c r="N4981" s="229"/>
      <c r="O4981" s="229"/>
      <c r="P4981" s="229"/>
    </row>
    <row r="4982" spans="3:18">
      <c r="C4982" s="229"/>
      <c r="D4982" s="230"/>
      <c r="E4982" s="229"/>
      <c r="F4982" s="229"/>
      <c r="G4982" s="229"/>
      <c r="H4982" s="229"/>
      <c r="I4982" s="231"/>
      <c r="J4982" s="229"/>
      <c r="K4982" s="232"/>
      <c r="L4982" s="229"/>
      <c r="M4982" s="229"/>
      <c r="N4982" s="229"/>
      <c r="O4982" s="229"/>
      <c r="P4982" s="229"/>
    </row>
    <row r="4983" spans="3:18">
      <c r="C4983" s="229"/>
      <c r="D4983" s="230"/>
      <c r="E4983" s="229"/>
      <c r="F4983" s="229"/>
      <c r="G4983" s="229"/>
      <c r="H4983" s="229"/>
      <c r="I4983" s="231"/>
      <c r="J4983" s="229"/>
      <c r="K4983" s="232"/>
      <c r="L4983" s="229"/>
      <c r="M4983" s="229"/>
      <c r="N4983" s="229"/>
      <c r="O4983" s="229"/>
      <c r="P4983" s="229"/>
    </row>
    <row r="4984" spans="3:18">
      <c r="C4984" s="229"/>
      <c r="D4984" s="230"/>
      <c r="E4984" s="229"/>
      <c r="F4984" s="229"/>
      <c r="G4984" s="229"/>
      <c r="H4984" s="229"/>
      <c r="I4984" s="231"/>
      <c r="J4984" s="229"/>
      <c r="K4984" s="232"/>
      <c r="L4984" s="229"/>
      <c r="M4984" s="229"/>
      <c r="N4984" s="229"/>
      <c r="O4984" s="229"/>
      <c r="P4984" s="229"/>
    </row>
    <row r="4985" spans="3:18">
      <c r="C4985" s="229"/>
      <c r="D4985" s="230"/>
      <c r="E4985" s="229"/>
      <c r="F4985" s="229"/>
      <c r="G4985" s="229"/>
      <c r="H4985" s="229"/>
      <c r="I4985" s="231"/>
      <c r="J4985" s="229"/>
      <c r="K4985" s="232"/>
      <c r="L4985" s="229"/>
      <c r="M4985" s="229"/>
      <c r="N4985" s="229"/>
      <c r="O4985" s="229"/>
      <c r="P4985" s="229"/>
    </row>
  </sheetData>
  <mergeCells count="7">
    <mergeCell ref="I84:N89"/>
    <mergeCell ref="C8:I8"/>
    <mergeCell ref="A1:K1"/>
    <mergeCell ref="A2:K2"/>
    <mergeCell ref="A3:K3"/>
    <mergeCell ref="A4:K4"/>
    <mergeCell ref="A5:K5"/>
  </mergeCells>
  <phoneticPr fontId="0" type="noConversion"/>
  <printOptions horizontalCentered="1"/>
  <pageMargins left="0.25" right="0.25" top="0.75" bottom="0.25" header="0.25" footer="0.5"/>
  <pageSetup scale="41" fitToHeight="5" orientation="landscape" r:id="rId1"/>
  <headerFooter alignWithMargins="0">
    <oddHeader xml:space="preserve">&amp;R&amp;16AEPTCo - SPP Formula Rate
&amp;A TCOS - WS G
Page: &amp;P of &amp;N
</oddHeader>
    <oddFooter xml:space="preserve">&amp;C &amp;R </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9"/>
  <dimension ref="A1:BI4891"/>
  <sheetViews>
    <sheetView topLeftCell="A3" zoomScaleNormal="100" zoomScaleSheetLayoutView="85" workbookViewId="0">
      <selection activeCell="V1" sqref="V1"/>
    </sheetView>
  </sheetViews>
  <sheetFormatPr defaultColWidth="8.7265625" defaultRowHeight="12.5"/>
  <cols>
    <col min="1" max="1" width="4.7265625" style="151" customWidth="1"/>
    <col min="2" max="2" width="6.7265625" style="151" customWidth="1"/>
    <col min="3" max="3" width="23.26953125" style="151" customWidth="1"/>
    <col min="4" max="4" width="17.7265625" style="164" customWidth="1"/>
    <col min="5" max="7" width="17.7265625" style="151" customWidth="1"/>
    <col min="8" max="8" width="17.7265625" style="211" customWidth="1"/>
    <col min="9" max="9" width="20.453125" style="151" customWidth="1"/>
    <col min="10" max="10" width="16.453125" style="219" customWidth="1"/>
    <col min="11" max="11" width="17.7265625" style="151" customWidth="1"/>
    <col min="12" max="12" width="16.1796875" style="151" customWidth="1"/>
    <col min="13" max="13" width="17.7265625" style="151" customWidth="1"/>
    <col min="14" max="14" width="16.1796875" style="151" customWidth="1"/>
    <col min="15" max="15" width="16.81640625" style="151" customWidth="1"/>
    <col min="16" max="16" width="24.453125" style="151" customWidth="1"/>
    <col min="17" max="17" width="4.7265625" style="151" customWidth="1"/>
    <col min="18" max="22" width="8.7265625" style="151"/>
    <col min="23" max="23" width="14.26953125" style="151" customWidth="1"/>
    <col min="24" max="16384" width="8.7265625" style="151"/>
  </cols>
  <sheetData>
    <row r="1" spans="1:61" ht="20">
      <c r="A1" s="405" t="s">
        <v>191</v>
      </c>
      <c r="B1" s="229"/>
      <c r="C1" s="250"/>
      <c r="D1" s="230"/>
      <c r="E1" s="229"/>
      <c r="F1" s="333"/>
      <c r="G1" s="229"/>
      <c r="H1" s="231"/>
      <c r="K1" s="406"/>
      <c r="L1" s="406"/>
      <c r="M1" s="406"/>
      <c r="P1" s="407" t="str">
        <f ca="1">"SWT Project "&amp;RIGHT(MID(CELL("filename",$A$1),FIND("]",CELL("filename",$A$1))+1,256),1)&amp;" of "&amp;COUNT('SWT.001:SWT.xyz - blank'!$P$3)-1</f>
        <v>SWT Project 1 of 1</v>
      </c>
      <c r="Q1" s="408"/>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row>
    <row r="2" spans="1:61" ht="17.5">
      <c r="B2" s="229"/>
      <c r="C2" s="229"/>
      <c r="D2" s="230"/>
      <c r="E2" s="229"/>
      <c r="F2" s="229"/>
      <c r="G2" s="229"/>
      <c r="H2" s="231"/>
      <c r="I2" s="229"/>
      <c r="J2" s="232"/>
      <c r="K2" s="229"/>
      <c r="L2" s="229"/>
      <c r="M2" s="229"/>
      <c r="N2" s="229"/>
      <c r="P2" s="409" t="s">
        <v>134</v>
      </c>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row>
    <row r="3" spans="1:61" ht="18">
      <c r="B3" s="233" t="s">
        <v>43</v>
      </c>
      <c r="C3" s="300" t="s">
        <v>44</v>
      </c>
      <c r="D3" s="230"/>
      <c r="E3" s="229"/>
      <c r="F3" s="229"/>
      <c r="G3" s="229"/>
      <c r="H3" s="231" t="str">
        <f>"For Calendar Year "&amp;V1-1&amp;" and Projected Year "&amp;V1</f>
        <v xml:space="preserve">For Calendar Year -1 and Projected Year </v>
      </c>
      <c r="I3" s="231"/>
      <c r="J3" s="343"/>
      <c r="K3" s="231"/>
      <c r="L3" s="231"/>
      <c r="M3" s="231"/>
      <c r="N3" s="231"/>
      <c r="O3" s="229" t="str">
        <f>RIGHT(N3,3)</f>
        <v/>
      </c>
      <c r="P3" s="410">
        <v>1</v>
      </c>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row>
    <row r="4" spans="1:61" ht="16" thickBot="1">
      <c r="C4" s="299"/>
      <c r="D4" s="230"/>
      <c r="E4" s="229"/>
      <c r="F4" s="229"/>
      <c r="G4" s="229"/>
      <c r="H4" s="231"/>
      <c r="I4" s="231"/>
      <c r="J4" s="343"/>
      <c r="K4" s="231"/>
      <c r="L4" s="231"/>
      <c r="M4" s="231"/>
      <c r="N4" s="231"/>
      <c r="O4" s="229"/>
      <c r="P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row>
    <row r="5" spans="1:61" ht="15.5">
      <c r="C5" s="411" t="s">
        <v>45</v>
      </c>
      <c r="D5" s="230"/>
      <c r="E5" s="229"/>
      <c r="F5" s="229"/>
      <c r="G5" s="412"/>
      <c r="H5" s="229" t="s">
        <v>46</v>
      </c>
      <c r="I5" s="229"/>
      <c r="J5" s="232"/>
      <c r="K5" s="413" t="s">
        <v>228</v>
      </c>
      <c r="L5" s="414"/>
      <c r="M5" s="415"/>
      <c r="N5" s="416">
        <f>VLOOKUP(I10,C17:I72,5)</f>
        <v>0</v>
      </c>
      <c r="P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row>
    <row r="6" spans="1:61" ht="15.5">
      <c r="C6" s="236"/>
      <c r="D6" s="230"/>
      <c r="E6" s="229"/>
      <c r="F6" s="229"/>
      <c r="G6" s="229"/>
      <c r="H6" s="417"/>
      <c r="I6" s="417"/>
      <c r="J6" s="418"/>
      <c r="K6" s="419" t="s">
        <v>229</v>
      </c>
      <c r="L6" s="420"/>
      <c r="M6" s="232"/>
      <c r="N6" s="421">
        <f>VLOOKUP(I10,C17:I72,6)</f>
        <v>0</v>
      </c>
      <c r="O6" s="229"/>
      <c r="P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row>
    <row r="7" spans="1:61" ht="13.5" thickBot="1">
      <c r="C7" s="422" t="s">
        <v>47</v>
      </c>
      <c r="D7" s="423" t="s">
        <v>207</v>
      </c>
      <c r="E7" s="324"/>
      <c r="F7" s="229"/>
      <c r="G7" s="229"/>
      <c r="H7" s="231"/>
      <c r="I7" s="231"/>
      <c r="J7" s="343"/>
      <c r="K7" s="424" t="s">
        <v>48</v>
      </c>
      <c r="L7" s="425"/>
      <c r="M7" s="425"/>
      <c r="N7" s="426">
        <f>+N6-N5</f>
        <v>0</v>
      </c>
      <c r="O7" s="229"/>
      <c r="P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row>
    <row r="8" spans="1:61" ht="13.5" thickBot="1">
      <c r="C8" s="427"/>
      <c r="D8" s="428"/>
      <c r="E8" s="429"/>
      <c r="F8" s="429"/>
      <c r="G8" s="429"/>
      <c r="H8" s="429"/>
      <c r="I8" s="429"/>
      <c r="J8" s="335"/>
      <c r="K8" s="429"/>
      <c r="L8" s="429"/>
      <c r="M8" s="429"/>
      <c r="N8" s="429"/>
      <c r="O8" s="335"/>
      <c r="P8" s="250"/>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row>
    <row r="9" spans="1:61" ht="13.5" thickBot="1">
      <c r="A9" s="159"/>
      <c r="C9" s="430" t="s">
        <v>49</v>
      </c>
      <c r="D9" s="431"/>
      <c r="E9" s="432"/>
      <c r="F9" s="432"/>
      <c r="G9" s="432"/>
      <c r="H9" s="432"/>
      <c r="I9" s="433"/>
      <c r="J9" s="434"/>
      <c r="O9" s="435"/>
      <c r="P9" s="232"/>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row>
    <row r="10" spans="1:61" ht="13">
      <c r="C10" s="436" t="s">
        <v>50</v>
      </c>
      <c r="D10" s="437"/>
      <c r="E10" s="438" t="s">
        <v>51</v>
      </c>
      <c r="F10" s="435"/>
      <c r="G10" s="439"/>
      <c r="H10" s="439"/>
      <c r="I10" s="440">
        <f>+'SWT.WS.F.BPU.ATRR.Projected'!L19</f>
        <v>2024</v>
      </c>
      <c r="J10" s="434"/>
      <c r="K10" s="343" t="s">
        <v>52</v>
      </c>
      <c r="O10" s="232"/>
      <c r="P10" s="232"/>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row>
    <row r="11" spans="1:61">
      <c r="C11" s="441" t="s">
        <v>53</v>
      </c>
      <c r="D11" s="442">
        <v>2015</v>
      </c>
      <c r="E11" s="441" t="s">
        <v>54</v>
      </c>
      <c r="F11" s="439"/>
      <c r="G11" s="219"/>
      <c r="H11" s="219"/>
      <c r="I11" s="443">
        <v>0</v>
      </c>
      <c r="J11" s="444"/>
      <c r="K11" s="151" t="str">
        <f>"          INPUT PROJECTED ARR (WITH &amp; WITHOUT INCENTIVES) FROM EACH PRIOR YEAR"</f>
        <v xml:space="preserve">          INPUT PROJECTED ARR (WITH &amp; WITHOUT INCENTIVES) FROM EACH PRIOR YEAR</v>
      </c>
      <c r="O11" s="232"/>
      <c r="P11" s="232"/>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row>
    <row r="12" spans="1:61">
      <c r="C12" s="441" t="s">
        <v>55</v>
      </c>
      <c r="D12" s="437">
        <v>6</v>
      </c>
      <c r="E12" s="441" t="s">
        <v>56</v>
      </c>
      <c r="F12" s="439"/>
      <c r="G12" s="219"/>
      <c r="H12" s="219"/>
      <c r="I12" s="445">
        <f>'SWT.WS.F.BPU.ATRR.Projected'!$F$79</f>
        <v>0.12389253361641489</v>
      </c>
      <c r="J12" s="396"/>
      <c r="K12" s="151" t="s">
        <v>57</v>
      </c>
      <c r="O12" s="232"/>
      <c r="P12" s="232"/>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441" t="s">
        <v>58</v>
      </c>
      <c r="D13" s="443">
        <f>+'SWT.WS.F.BPU.ATRR.Projected'!F$91</f>
        <v>42.346528303569301</v>
      </c>
      <c r="E13" s="441" t="s">
        <v>59</v>
      </c>
      <c r="F13" s="439"/>
      <c r="G13" s="219"/>
      <c r="H13" s="219"/>
      <c r="I13" s="445">
        <f>IF(G5="",I12,'SWT.WS.F.BPU.ATRR.Projected'!$F$78)</f>
        <v>0.12389253361641489</v>
      </c>
      <c r="J13" s="396"/>
      <c r="K13" s="343" t="s">
        <v>60</v>
      </c>
      <c r="L13" s="290"/>
      <c r="M13" s="290"/>
      <c r="N13" s="290"/>
      <c r="O13" s="232"/>
      <c r="P13" s="232"/>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 thickBot="1">
      <c r="C14" s="441" t="s">
        <v>61</v>
      </c>
      <c r="D14" s="442"/>
      <c r="E14" s="232" t="s">
        <v>63</v>
      </c>
      <c r="F14" s="439"/>
      <c r="G14" s="219"/>
      <c r="H14" s="219"/>
      <c r="I14" s="446">
        <f>IF(D10=0,0,D10/D13)</f>
        <v>0</v>
      </c>
      <c r="J14" s="343"/>
      <c r="K14" s="343"/>
      <c r="L14" s="343"/>
      <c r="M14" s="343"/>
      <c r="N14" s="343"/>
      <c r="O14" s="232"/>
      <c r="P14" s="232"/>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ht="39">
      <c r="C15" s="447" t="s">
        <v>50</v>
      </c>
      <c r="D15" s="448" t="s">
        <v>188</v>
      </c>
      <c r="E15" s="449" t="s">
        <v>64</v>
      </c>
      <c r="F15" s="449" t="s">
        <v>65</v>
      </c>
      <c r="G15" s="450" t="s">
        <v>232</v>
      </c>
      <c r="H15" s="451" t="s">
        <v>233</v>
      </c>
      <c r="I15" s="447" t="s">
        <v>68</v>
      </c>
      <c r="J15" s="452"/>
      <c r="K15" s="448" t="s">
        <v>180</v>
      </c>
      <c r="L15" s="453" t="s">
        <v>69</v>
      </c>
      <c r="M15" s="448" t="s">
        <v>180</v>
      </c>
      <c r="N15" s="453" t="s">
        <v>69</v>
      </c>
      <c r="O15" s="454" t="s">
        <v>70</v>
      </c>
      <c r="P15" s="232"/>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ht="13.5" thickBot="1">
      <c r="C16" s="455" t="s">
        <v>71</v>
      </c>
      <c r="D16" s="456" t="s">
        <v>72</v>
      </c>
      <c r="E16" s="455" t="s">
        <v>73</v>
      </c>
      <c r="F16" s="455" t="s">
        <v>72</v>
      </c>
      <c r="G16" s="457" t="s">
        <v>74</v>
      </c>
      <c r="H16" s="458" t="s">
        <v>75</v>
      </c>
      <c r="I16" s="459" t="s">
        <v>96</v>
      </c>
      <c r="J16" s="460" t="s">
        <v>76</v>
      </c>
      <c r="K16" s="461" t="s">
        <v>77</v>
      </c>
      <c r="L16" s="462" t="s">
        <v>77</v>
      </c>
      <c r="M16" s="461" t="s">
        <v>97</v>
      </c>
      <c r="N16" s="463" t="s">
        <v>97</v>
      </c>
      <c r="O16" s="461" t="s">
        <v>97</v>
      </c>
      <c r="P16" s="232"/>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2:61">
      <c r="B17" s="151" t="str">
        <f>IF(D17=F16,"","IU")</f>
        <v>IU</v>
      </c>
      <c r="C17" s="464">
        <f>IF(D11= "","-",D11)</f>
        <v>2015</v>
      </c>
      <c r="D17" s="342">
        <f>IF(D10&lt;100000,0,D10)</f>
        <v>0</v>
      </c>
      <c r="E17" s="465">
        <f>IF(D10&gt;=100000,I14/12*(12-D12),0)</f>
        <v>0</v>
      </c>
      <c r="F17" s="342">
        <f>+D17-E17</f>
        <v>0</v>
      </c>
      <c r="G17" s="466">
        <f>+I12*F17+E17</f>
        <v>0</v>
      </c>
      <c r="H17" s="467">
        <f>+I13*F17+E17</f>
        <v>0</v>
      </c>
      <c r="I17" s="468">
        <f t="shared" ref="I17:I48" si="0">H17-G17</f>
        <v>0</v>
      </c>
      <c r="J17" s="468"/>
      <c r="K17" s="469"/>
      <c r="L17" s="470">
        <f>IF(K17&lt;&gt;0,+G17-K17,0)</f>
        <v>0</v>
      </c>
      <c r="M17" s="469"/>
      <c r="N17" s="470">
        <f>IF(M17&lt;&gt;0,+H17-M17,0)</f>
        <v>0</v>
      </c>
      <c r="O17" s="471">
        <f t="shared" ref="O17:O48" si="1">+N17-L17</f>
        <v>0</v>
      </c>
      <c r="P17" s="232"/>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2:61">
      <c r="B18" s="151" t="str">
        <f>IF(D18=F17,"","IU")</f>
        <v/>
      </c>
      <c r="C18" s="464">
        <f>IF(D11="","-",+C17+1)</f>
        <v>2016</v>
      </c>
      <c r="D18" s="472">
        <f>IF(F17+SUM(E$17:E17)=D$10,F17,D$10-SUM(E$17:E17))</f>
        <v>0</v>
      </c>
      <c r="E18" s="473">
        <f>IF(+I14&lt;F17,I14,D18)</f>
        <v>0</v>
      </c>
      <c r="F18" s="472">
        <f t="shared" ref="F18:F48" si="2">+D18-E18</f>
        <v>0</v>
      </c>
      <c r="G18" s="474">
        <f>+I$12*F18+E18</f>
        <v>0</v>
      </c>
      <c r="H18" s="446">
        <f>+I$13*F18+E18</f>
        <v>0</v>
      </c>
      <c r="I18" s="468">
        <f t="shared" si="0"/>
        <v>0</v>
      </c>
      <c r="J18" s="468"/>
      <c r="K18" s="475"/>
      <c r="L18" s="471">
        <f t="shared" ref="L18:L48" si="3">IF(K18&lt;&gt;0,+G18-K18,0)</f>
        <v>0</v>
      </c>
      <c r="M18" s="475"/>
      <c r="N18" s="471">
        <f t="shared" ref="N18:N48" si="4">IF(M18&lt;&gt;0,+H18-M18,0)</f>
        <v>0</v>
      </c>
      <c r="O18" s="471">
        <f t="shared" si="1"/>
        <v>0</v>
      </c>
      <c r="P18" s="232"/>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2:61">
      <c r="B19" s="151" t="str">
        <f t="shared" ref="B19:B72" si="5">IF(D19=F18,"","IU")</f>
        <v/>
      </c>
      <c r="C19" s="464">
        <f>IF(D11="","-",+C18+1)</f>
        <v>2017</v>
      </c>
      <c r="D19" s="472">
        <f>IF(F18+SUM(E$17:E18)=D$10,F18,D$10-SUM(E$17:E18))</f>
        <v>0</v>
      </c>
      <c r="E19" s="473">
        <f>IF(+I14&lt;F18,I14,D19)</f>
        <v>0</v>
      </c>
      <c r="F19" s="472">
        <f t="shared" si="2"/>
        <v>0</v>
      </c>
      <c r="G19" s="474">
        <f t="shared" ref="G19:G72" si="6">+I$12*F19+E19</f>
        <v>0</v>
      </c>
      <c r="H19" s="446">
        <f t="shared" ref="H19:H72" si="7">+I$13*F19+E19</f>
        <v>0</v>
      </c>
      <c r="I19" s="468">
        <f t="shared" si="0"/>
        <v>0</v>
      </c>
      <c r="J19" s="468"/>
      <c r="K19" s="475"/>
      <c r="L19" s="471">
        <f t="shared" si="3"/>
        <v>0</v>
      </c>
      <c r="M19" s="475"/>
      <c r="N19" s="471">
        <f t="shared" si="4"/>
        <v>0</v>
      </c>
      <c r="O19" s="471">
        <f t="shared" si="1"/>
        <v>0</v>
      </c>
      <c r="P19" s="232"/>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2:61">
      <c r="B20" s="151" t="str">
        <f t="shared" si="5"/>
        <v/>
      </c>
      <c r="C20" s="464">
        <f>IF(D11="","-",+C19+1)</f>
        <v>2018</v>
      </c>
      <c r="D20" s="472">
        <f>IF(F19+SUM(E$17:E19)=D$10,F19,D$10-SUM(E$17:E19))</f>
        <v>0</v>
      </c>
      <c r="E20" s="473">
        <f>IF(+I14&lt;F19,I14,D20)</f>
        <v>0</v>
      </c>
      <c r="F20" s="472">
        <f t="shared" si="2"/>
        <v>0</v>
      </c>
      <c r="G20" s="474">
        <f t="shared" si="6"/>
        <v>0</v>
      </c>
      <c r="H20" s="446">
        <f t="shared" si="7"/>
        <v>0</v>
      </c>
      <c r="I20" s="468">
        <f t="shared" si="0"/>
        <v>0</v>
      </c>
      <c r="J20" s="468"/>
      <c r="K20" s="475"/>
      <c r="L20" s="471">
        <f t="shared" si="3"/>
        <v>0</v>
      </c>
      <c r="M20" s="475"/>
      <c r="N20" s="471">
        <f t="shared" si="4"/>
        <v>0</v>
      </c>
      <c r="O20" s="471">
        <f t="shared" si="1"/>
        <v>0</v>
      </c>
      <c r="P20" s="232"/>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2:61">
      <c r="B21" s="151" t="str">
        <f t="shared" si="5"/>
        <v/>
      </c>
      <c r="C21" s="464">
        <f>IF(D12="","-",+C20+1)</f>
        <v>2019</v>
      </c>
      <c r="D21" s="472">
        <f>IF(F20+SUM(E$17:E20)=D$10,F20,D$10-SUM(E$17:E20))</f>
        <v>0</v>
      </c>
      <c r="E21" s="473">
        <f>IF(+I14&lt;F20,I14,D21)</f>
        <v>0</v>
      </c>
      <c r="F21" s="472">
        <f t="shared" si="2"/>
        <v>0</v>
      </c>
      <c r="G21" s="474">
        <f t="shared" si="6"/>
        <v>0</v>
      </c>
      <c r="H21" s="446">
        <f t="shared" si="7"/>
        <v>0</v>
      </c>
      <c r="I21" s="468">
        <f t="shared" si="0"/>
        <v>0</v>
      </c>
      <c r="J21" s="468"/>
      <c r="K21" s="475"/>
      <c r="L21" s="471">
        <f t="shared" si="3"/>
        <v>0</v>
      </c>
      <c r="M21" s="475"/>
      <c r="N21" s="471">
        <f t="shared" si="4"/>
        <v>0</v>
      </c>
      <c r="O21" s="471">
        <f t="shared" si="1"/>
        <v>0</v>
      </c>
      <c r="P21" s="232"/>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2:61">
      <c r="B22" s="151" t="str">
        <f t="shared" si="5"/>
        <v/>
      </c>
      <c r="C22" s="464">
        <f>IF(D11="","-",+C21+1)</f>
        <v>2020</v>
      </c>
      <c r="D22" s="472">
        <f>IF(F21+SUM(E$17:E21)=D$10,F21,D$10-SUM(E$17:E21))</f>
        <v>0</v>
      </c>
      <c r="E22" s="473">
        <f>IF(+I14&lt;F21,I14,D22)</f>
        <v>0</v>
      </c>
      <c r="F22" s="472">
        <f t="shared" si="2"/>
        <v>0</v>
      </c>
      <c r="G22" s="474">
        <f t="shared" si="6"/>
        <v>0</v>
      </c>
      <c r="H22" s="446">
        <f t="shared" si="7"/>
        <v>0</v>
      </c>
      <c r="I22" s="468">
        <f t="shared" si="0"/>
        <v>0</v>
      </c>
      <c r="J22" s="468"/>
      <c r="K22" s="475"/>
      <c r="L22" s="471">
        <f t="shared" si="3"/>
        <v>0</v>
      </c>
      <c r="M22" s="475"/>
      <c r="N22" s="471">
        <f t="shared" si="4"/>
        <v>0</v>
      </c>
      <c r="O22" s="471">
        <f t="shared" si="1"/>
        <v>0</v>
      </c>
      <c r="P22" s="232"/>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2:61">
      <c r="B23" s="151" t="str">
        <f t="shared" si="5"/>
        <v/>
      </c>
      <c r="C23" s="464">
        <f>IF(D11="","-",+C22+1)</f>
        <v>2021</v>
      </c>
      <c r="D23" s="472">
        <f>IF(F22+SUM(E$17:E22)=D$10,F22,D$10-SUM(E$17:E22))</f>
        <v>0</v>
      </c>
      <c r="E23" s="473">
        <f>IF(+I14&lt;F22,I14,D23)</f>
        <v>0</v>
      </c>
      <c r="F23" s="472">
        <f t="shared" si="2"/>
        <v>0</v>
      </c>
      <c r="G23" s="474">
        <f t="shared" si="6"/>
        <v>0</v>
      </c>
      <c r="H23" s="446">
        <f t="shared" si="7"/>
        <v>0</v>
      </c>
      <c r="I23" s="468">
        <f t="shared" si="0"/>
        <v>0</v>
      </c>
      <c r="J23" s="468"/>
      <c r="K23" s="475"/>
      <c r="L23" s="471">
        <f t="shared" si="3"/>
        <v>0</v>
      </c>
      <c r="M23" s="475"/>
      <c r="N23" s="471">
        <f t="shared" si="4"/>
        <v>0</v>
      </c>
      <c r="O23" s="471">
        <f t="shared" si="1"/>
        <v>0</v>
      </c>
      <c r="P23" s="232"/>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2:61">
      <c r="B24" s="151" t="str">
        <f t="shared" si="5"/>
        <v/>
      </c>
      <c r="C24" s="464">
        <f>IF(D11="","-",+C23+1)</f>
        <v>2022</v>
      </c>
      <c r="D24" s="472">
        <f>IF(F23+SUM(E$17:E23)=D$10,F23,D$10-SUM(E$17:E23))</f>
        <v>0</v>
      </c>
      <c r="E24" s="473">
        <f>IF(+I14&lt;F23,I14,D24)</f>
        <v>0</v>
      </c>
      <c r="F24" s="472">
        <f t="shared" si="2"/>
        <v>0</v>
      </c>
      <c r="G24" s="474">
        <f t="shared" si="6"/>
        <v>0</v>
      </c>
      <c r="H24" s="446">
        <f t="shared" si="7"/>
        <v>0</v>
      </c>
      <c r="I24" s="468">
        <f t="shared" si="0"/>
        <v>0</v>
      </c>
      <c r="J24" s="468"/>
      <c r="K24" s="475"/>
      <c r="L24" s="471">
        <f t="shared" si="3"/>
        <v>0</v>
      </c>
      <c r="M24" s="475"/>
      <c r="N24" s="471">
        <f t="shared" si="4"/>
        <v>0</v>
      </c>
      <c r="O24" s="471">
        <f t="shared" si="1"/>
        <v>0</v>
      </c>
      <c r="P24" s="232"/>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2:61">
      <c r="B25" s="151" t="str">
        <f t="shared" si="5"/>
        <v/>
      </c>
      <c r="C25" s="464">
        <f>IF(D11="","-",+C24+1)</f>
        <v>2023</v>
      </c>
      <c r="D25" s="472">
        <f>IF(F24+SUM(E$17:E24)=D$10,F24,D$10-SUM(E$17:E24))</f>
        <v>0</v>
      </c>
      <c r="E25" s="473">
        <f>IF(+I14&lt;F24,I14,D25)</f>
        <v>0</v>
      </c>
      <c r="F25" s="472">
        <f t="shared" si="2"/>
        <v>0</v>
      </c>
      <c r="G25" s="474">
        <f t="shared" si="6"/>
        <v>0</v>
      </c>
      <c r="H25" s="446">
        <f t="shared" si="7"/>
        <v>0</v>
      </c>
      <c r="I25" s="468">
        <f t="shared" si="0"/>
        <v>0</v>
      </c>
      <c r="J25" s="468"/>
      <c r="K25" s="475"/>
      <c r="L25" s="471">
        <f t="shared" si="3"/>
        <v>0</v>
      </c>
      <c r="M25" s="475"/>
      <c r="N25" s="471">
        <f t="shared" si="4"/>
        <v>0</v>
      </c>
      <c r="O25" s="471">
        <f t="shared" si="1"/>
        <v>0</v>
      </c>
      <c r="P25" s="232"/>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2:61">
      <c r="B26" s="151" t="str">
        <f t="shared" si="5"/>
        <v/>
      </c>
      <c r="C26" s="464">
        <f>IF(D11="","-",+C25+1)</f>
        <v>2024</v>
      </c>
      <c r="D26" s="472">
        <f>IF(F25+SUM(E$17:E25)=D$10,F25,D$10-SUM(E$17:E25))</f>
        <v>0</v>
      </c>
      <c r="E26" s="473">
        <f>IF(+I14&lt;F25,I14,D26)</f>
        <v>0</v>
      </c>
      <c r="F26" s="472">
        <f t="shared" si="2"/>
        <v>0</v>
      </c>
      <c r="G26" s="474">
        <f t="shared" si="6"/>
        <v>0</v>
      </c>
      <c r="H26" s="446">
        <f t="shared" si="7"/>
        <v>0</v>
      </c>
      <c r="I26" s="468">
        <f t="shared" si="0"/>
        <v>0</v>
      </c>
      <c r="J26" s="468"/>
      <c r="K26" s="475"/>
      <c r="L26" s="471">
        <f t="shared" si="3"/>
        <v>0</v>
      </c>
      <c r="M26" s="475"/>
      <c r="N26" s="471">
        <f t="shared" si="4"/>
        <v>0</v>
      </c>
      <c r="O26" s="471">
        <f t="shared" si="1"/>
        <v>0</v>
      </c>
      <c r="P26" s="232"/>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2:61">
      <c r="B27" s="151" t="str">
        <f t="shared" si="5"/>
        <v/>
      </c>
      <c r="C27" s="464">
        <f>IF(D11="","-",+C26+1)</f>
        <v>2025</v>
      </c>
      <c r="D27" s="472">
        <f>IF(F26+SUM(E$17:E26)=D$10,F26,D$10-SUM(E$17:E26))</f>
        <v>0</v>
      </c>
      <c r="E27" s="473">
        <f>IF(+I14&lt;F26,I14,D27)</f>
        <v>0</v>
      </c>
      <c r="F27" s="472">
        <f t="shared" si="2"/>
        <v>0</v>
      </c>
      <c r="G27" s="474">
        <f t="shared" si="6"/>
        <v>0</v>
      </c>
      <c r="H27" s="446">
        <f t="shared" si="7"/>
        <v>0</v>
      </c>
      <c r="I27" s="468">
        <f t="shared" si="0"/>
        <v>0</v>
      </c>
      <c r="J27" s="468"/>
      <c r="K27" s="475"/>
      <c r="L27" s="471">
        <f t="shared" si="3"/>
        <v>0</v>
      </c>
      <c r="M27" s="475"/>
      <c r="N27" s="471">
        <f t="shared" si="4"/>
        <v>0</v>
      </c>
      <c r="O27" s="471">
        <f t="shared" si="1"/>
        <v>0</v>
      </c>
      <c r="P27" s="232"/>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2:61">
      <c r="B28" s="151" t="str">
        <f t="shared" si="5"/>
        <v/>
      </c>
      <c r="C28" s="464">
        <f>IF(D11="","-",+C27+1)</f>
        <v>2026</v>
      </c>
      <c r="D28" s="472">
        <f>IF(F27+SUM(E$17:E27)=D$10,F27,D$10-SUM(E$17:E27))</f>
        <v>0</v>
      </c>
      <c r="E28" s="473">
        <f>IF(+I14&lt;F27,I14,D28)</f>
        <v>0</v>
      </c>
      <c r="F28" s="472">
        <f t="shared" si="2"/>
        <v>0</v>
      </c>
      <c r="G28" s="474">
        <f t="shared" si="6"/>
        <v>0</v>
      </c>
      <c r="H28" s="446">
        <f t="shared" si="7"/>
        <v>0</v>
      </c>
      <c r="I28" s="468">
        <f t="shared" si="0"/>
        <v>0</v>
      </c>
      <c r="J28" s="468"/>
      <c r="K28" s="475"/>
      <c r="L28" s="471">
        <f t="shared" si="3"/>
        <v>0</v>
      </c>
      <c r="M28" s="475"/>
      <c r="N28" s="471">
        <f t="shared" si="4"/>
        <v>0</v>
      </c>
      <c r="O28" s="471">
        <f t="shared" si="1"/>
        <v>0</v>
      </c>
      <c r="P28" s="232"/>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2:61">
      <c r="B29" s="151" t="str">
        <f t="shared" si="5"/>
        <v/>
      </c>
      <c r="C29" s="464">
        <f>IF(D11="","-",+C28+1)</f>
        <v>2027</v>
      </c>
      <c r="D29" s="472">
        <f>IF(F28+SUM(E$17:E28)=D$10,F28,D$10-SUM(E$17:E28))</f>
        <v>0</v>
      </c>
      <c r="E29" s="473">
        <f>IF(+I14&lt;F28,I14,D29)</f>
        <v>0</v>
      </c>
      <c r="F29" s="472">
        <f t="shared" si="2"/>
        <v>0</v>
      </c>
      <c r="G29" s="474">
        <f t="shared" si="6"/>
        <v>0</v>
      </c>
      <c r="H29" s="446">
        <f t="shared" si="7"/>
        <v>0</v>
      </c>
      <c r="I29" s="468">
        <f t="shared" si="0"/>
        <v>0</v>
      </c>
      <c r="J29" s="468"/>
      <c r="K29" s="475"/>
      <c r="L29" s="471">
        <f t="shared" si="3"/>
        <v>0</v>
      </c>
      <c r="M29" s="475"/>
      <c r="N29" s="471">
        <f t="shared" si="4"/>
        <v>0</v>
      </c>
      <c r="O29" s="471">
        <f t="shared" si="1"/>
        <v>0</v>
      </c>
      <c r="P29" s="232"/>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2:61">
      <c r="B30" s="151" t="str">
        <f t="shared" si="5"/>
        <v/>
      </c>
      <c r="C30" s="464">
        <f>IF(D11="","-",+C29+1)</f>
        <v>2028</v>
      </c>
      <c r="D30" s="472">
        <f>IF(F29+SUM(E$17:E29)=D$10,F29,D$10-SUM(E$17:E29))</f>
        <v>0</v>
      </c>
      <c r="E30" s="473">
        <f>IF(+I14&lt;F29,I14,D30)</f>
        <v>0</v>
      </c>
      <c r="F30" s="472">
        <f t="shared" si="2"/>
        <v>0</v>
      </c>
      <c r="G30" s="474">
        <f t="shared" si="6"/>
        <v>0</v>
      </c>
      <c r="H30" s="446">
        <f t="shared" si="7"/>
        <v>0</v>
      </c>
      <c r="I30" s="468">
        <f t="shared" si="0"/>
        <v>0</v>
      </c>
      <c r="J30" s="468"/>
      <c r="K30" s="475"/>
      <c r="L30" s="471">
        <f t="shared" si="3"/>
        <v>0</v>
      </c>
      <c r="M30" s="475"/>
      <c r="N30" s="471">
        <f t="shared" si="4"/>
        <v>0</v>
      </c>
      <c r="O30" s="471">
        <f t="shared" si="1"/>
        <v>0</v>
      </c>
      <c r="P30" s="232"/>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2:61">
      <c r="B31" s="151" t="str">
        <f t="shared" si="5"/>
        <v/>
      </c>
      <c r="C31" s="464">
        <f>IF(D11="","-",+C30+1)</f>
        <v>2029</v>
      </c>
      <c r="D31" s="472">
        <f>IF(F30+SUM(E$17:E30)=D$10,F30,D$10-SUM(E$17:E30))</f>
        <v>0</v>
      </c>
      <c r="E31" s="473">
        <f>IF(+I14&lt;F30,I14,D31)</f>
        <v>0</v>
      </c>
      <c r="F31" s="472">
        <f t="shared" si="2"/>
        <v>0</v>
      </c>
      <c r="G31" s="474">
        <f t="shared" si="6"/>
        <v>0</v>
      </c>
      <c r="H31" s="446">
        <f t="shared" si="7"/>
        <v>0</v>
      </c>
      <c r="I31" s="468">
        <f t="shared" si="0"/>
        <v>0</v>
      </c>
      <c r="J31" s="468"/>
      <c r="K31" s="475"/>
      <c r="L31" s="471">
        <f t="shared" si="3"/>
        <v>0</v>
      </c>
      <c r="M31" s="475"/>
      <c r="N31" s="471">
        <f t="shared" si="4"/>
        <v>0</v>
      </c>
      <c r="O31" s="471">
        <f t="shared" si="1"/>
        <v>0</v>
      </c>
      <c r="P31" s="232"/>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2:61">
      <c r="B32" s="151" t="str">
        <f t="shared" si="5"/>
        <v/>
      </c>
      <c r="C32" s="464">
        <f>IF(D11="","-",+C31+1)</f>
        <v>2030</v>
      </c>
      <c r="D32" s="472">
        <f>IF(F31+SUM(E$17:E31)=D$10,F31,D$10-SUM(E$17:E31))</f>
        <v>0</v>
      </c>
      <c r="E32" s="473">
        <f>IF(+I14&lt;F31,I14,D32)</f>
        <v>0</v>
      </c>
      <c r="F32" s="472">
        <f t="shared" si="2"/>
        <v>0</v>
      </c>
      <c r="G32" s="474">
        <f t="shared" si="6"/>
        <v>0</v>
      </c>
      <c r="H32" s="446">
        <f t="shared" si="7"/>
        <v>0</v>
      </c>
      <c r="I32" s="468">
        <f t="shared" si="0"/>
        <v>0</v>
      </c>
      <c r="J32" s="468"/>
      <c r="K32" s="475"/>
      <c r="L32" s="471">
        <f t="shared" si="3"/>
        <v>0</v>
      </c>
      <c r="M32" s="475"/>
      <c r="N32" s="471">
        <f t="shared" si="4"/>
        <v>0</v>
      </c>
      <c r="O32" s="471">
        <f t="shared" si="1"/>
        <v>0</v>
      </c>
      <c r="P32" s="232"/>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B33" s="151" t="str">
        <f t="shared" si="5"/>
        <v/>
      </c>
      <c r="C33" s="464">
        <f>IF(D11="","-",+C32+1)</f>
        <v>2031</v>
      </c>
      <c r="D33" s="472">
        <f>IF(F32+SUM(E$17:E32)=D$10,F32,D$10-SUM(E$17:E32))</f>
        <v>0</v>
      </c>
      <c r="E33" s="473">
        <f>IF(+I14&lt;F32,I14,D33)</f>
        <v>0</v>
      </c>
      <c r="F33" s="472">
        <f t="shared" si="2"/>
        <v>0</v>
      </c>
      <c r="G33" s="474">
        <f t="shared" si="6"/>
        <v>0</v>
      </c>
      <c r="H33" s="446">
        <f t="shared" si="7"/>
        <v>0</v>
      </c>
      <c r="I33" s="468">
        <f t="shared" si="0"/>
        <v>0</v>
      </c>
      <c r="J33" s="468"/>
      <c r="K33" s="475"/>
      <c r="L33" s="471">
        <f t="shared" si="3"/>
        <v>0</v>
      </c>
      <c r="M33" s="475"/>
      <c r="N33" s="471">
        <f t="shared" si="4"/>
        <v>0</v>
      </c>
      <c r="O33" s="471">
        <f t="shared" si="1"/>
        <v>0</v>
      </c>
      <c r="P33" s="232"/>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c r="B34" s="151" t="str">
        <f t="shared" si="5"/>
        <v/>
      </c>
      <c r="C34" s="464">
        <f>IF(D11="","-",+C33+1)</f>
        <v>2032</v>
      </c>
      <c r="D34" s="472">
        <f>IF(F33+SUM(E$17:E33)=D$10,F33,D$10-SUM(E$17:E33))</f>
        <v>0</v>
      </c>
      <c r="E34" s="473">
        <f>IF(+I14&lt;F33,I14,D34)</f>
        <v>0</v>
      </c>
      <c r="F34" s="472">
        <f t="shared" si="2"/>
        <v>0</v>
      </c>
      <c r="G34" s="474">
        <f t="shared" si="6"/>
        <v>0</v>
      </c>
      <c r="H34" s="446">
        <f t="shared" si="7"/>
        <v>0</v>
      </c>
      <c r="I34" s="468">
        <f t="shared" si="0"/>
        <v>0</v>
      </c>
      <c r="J34" s="468"/>
      <c r="K34" s="475"/>
      <c r="L34" s="471">
        <f t="shared" si="3"/>
        <v>0</v>
      </c>
      <c r="M34" s="475"/>
      <c r="N34" s="471">
        <f t="shared" si="4"/>
        <v>0</v>
      </c>
      <c r="O34" s="471">
        <f t="shared" si="1"/>
        <v>0</v>
      </c>
      <c r="P34" s="232"/>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c r="B35" s="151" t="str">
        <f t="shared" si="5"/>
        <v/>
      </c>
      <c r="C35" s="464">
        <f>IF(D11="","-",+C34+1)</f>
        <v>2033</v>
      </c>
      <c r="D35" s="472">
        <f>IF(F34+SUM(E$17:E34)=D$10,F34,D$10-SUM(E$17:E34))</f>
        <v>0</v>
      </c>
      <c r="E35" s="473">
        <f>IF(+I14&lt;F34,I14,D35)</f>
        <v>0</v>
      </c>
      <c r="F35" s="472">
        <f t="shared" si="2"/>
        <v>0</v>
      </c>
      <c r="G35" s="474">
        <f t="shared" si="6"/>
        <v>0</v>
      </c>
      <c r="H35" s="446">
        <f t="shared" si="7"/>
        <v>0</v>
      </c>
      <c r="I35" s="468">
        <f t="shared" si="0"/>
        <v>0</v>
      </c>
      <c r="J35" s="468"/>
      <c r="K35" s="475"/>
      <c r="L35" s="471">
        <f t="shared" si="3"/>
        <v>0</v>
      </c>
      <c r="M35" s="475"/>
      <c r="N35" s="471">
        <f t="shared" si="4"/>
        <v>0</v>
      </c>
      <c r="O35" s="471">
        <f t="shared" si="1"/>
        <v>0</v>
      </c>
      <c r="P35" s="232"/>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c r="B36" s="151" t="str">
        <f t="shared" si="5"/>
        <v/>
      </c>
      <c r="C36" s="464">
        <f>IF(D11="","-",+C35+1)</f>
        <v>2034</v>
      </c>
      <c r="D36" s="472">
        <f>IF(F35+SUM(E$17:E35)=D$10,F35,D$10-SUM(E$17:E35))</f>
        <v>0</v>
      </c>
      <c r="E36" s="473">
        <f>IF(+I14&lt;F35,I14,D36)</f>
        <v>0</v>
      </c>
      <c r="F36" s="472">
        <f t="shared" si="2"/>
        <v>0</v>
      </c>
      <c r="G36" s="474">
        <f t="shared" si="6"/>
        <v>0</v>
      </c>
      <c r="H36" s="446">
        <f t="shared" si="7"/>
        <v>0</v>
      </c>
      <c r="I36" s="468">
        <f t="shared" si="0"/>
        <v>0</v>
      </c>
      <c r="J36" s="468"/>
      <c r="K36" s="475"/>
      <c r="L36" s="471">
        <f t="shared" si="3"/>
        <v>0</v>
      </c>
      <c r="M36" s="475"/>
      <c r="N36" s="471">
        <f t="shared" si="4"/>
        <v>0</v>
      </c>
      <c r="O36" s="471">
        <f t="shared" si="1"/>
        <v>0</v>
      </c>
      <c r="P36" s="232"/>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c r="B37" s="151" t="str">
        <f t="shared" si="5"/>
        <v/>
      </c>
      <c r="C37" s="464">
        <f>IF(D11="","-",+C36+1)</f>
        <v>2035</v>
      </c>
      <c r="D37" s="472">
        <f>IF(F36+SUM(E$17:E36)=D$10,F36,D$10-SUM(E$17:E36))</f>
        <v>0</v>
      </c>
      <c r="E37" s="473">
        <f>IF(+I14&lt;F36,I14,D37)</f>
        <v>0</v>
      </c>
      <c r="F37" s="472">
        <f t="shared" si="2"/>
        <v>0</v>
      </c>
      <c r="G37" s="474">
        <f t="shared" si="6"/>
        <v>0</v>
      </c>
      <c r="H37" s="446">
        <f t="shared" si="7"/>
        <v>0</v>
      </c>
      <c r="I37" s="468">
        <f t="shared" si="0"/>
        <v>0</v>
      </c>
      <c r="J37" s="468"/>
      <c r="K37" s="475"/>
      <c r="L37" s="471">
        <f t="shared" si="3"/>
        <v>0</v>
      </c>
      <c r="M37" s="475"/>
      <c r="N37" s="471">
        <f t="shared" si="4"/>
        <v>0</v>
      </c>
      <c r="O37" s="471">
        <f t="shared" si="1"/>
        <v>0</v>
      </c>
      <c r="P37" s="232"/>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c r="B38" s="151" t="str">
        <f t="shared" si="5"/>
        <v/>
      </c>
      <c r="C38" s="464">
        <f>IF(D11="","-",+C37+1)</f>
        <v>2036</v>
      </c>
      <c r="D38" s="472">
        <f>IF(F37+SUM(E$17:E37)=D$10,F37,D$10-SUM(E$17:E37))</f>
        <v>0</v>
      </c>
      <c r="E38" s="473">
        <f>IF(+I14&lt;F37,I14,D38)</f>
        <v>0</v>
      </c>
      <c r="F38" s="472">
        <f t="shared" si="2"/>
        <v>0</v>
      </c>
      <c r="G38" s="474">
        <f t="shared" si="6"/>
        <v>0</v>
      </c>
      <c r="H38" s="446">
        <f t="shared" si="7"/>
        <v>0</v>
      </c>
      <c r="I38" s="468">
        <f t="shared" si="0"/>
        <v>0</v>
      </c>
      <c r="J38" s="468"/>
      <c r="K38" s="475"/>
      <c r="L38" s="471">
        <f t="shared" si="3"/>
        <v>0</v>
      </c>
      <c r="M38" s="475"/>
      <c r="N38" s="471">
        <f t="shared" si="4"/>
        <v>0</v>
      </c>
      <c r="O38" s="471">
        <f t="shared" si="1"/>
        <v>0</v>
      </c>
      <c r="P38" s="232"/>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c r="B39" s="151" t="str">
        <f t="shared" si="5"/>
        <v/>
      </c>
      <c r="C39" s="464">
        <f>IF(D11="","-",+C38+1)</f>
        <v>2037</v>
      </c>
      <c r="D39" s="472">
        <f>IF(F38+SUM(E$17:E38)=D$10,F38,D$10-SUM(E$17:E38))</f>
        <v>0</v>
      </c>
      <c r="E39" s="473">
        <f>IF(+I14&lt;F38,I14,D39)</f>
        <v>0</v>
      </c>
      <c r="F39" s="472">
        <f t="shared" si="2"/>
        <v>0</v>
      </c>
      <c r="G39" s="474">
        <f t="shared" si="6"/>
        <v>0</v>
      </c>
      <c r="H39" s="446">
        <f t="shared" si="7"/>
        <v>0</v>
      </c>
      <c r="I39" s="468">
        <f t="shared" si="0"/>
        <v>0</v>
      </c>
      <c r="J39" s="468"/>
      <c r="K39" s="475"/>
      <c r="L39" s="471">
        <f t="shared" si="3"/>
        <v>0</v>
      </c>
      <c r="M39" s="475"/>
      <c r="N39" s="471">
        <f t="shared" si="4"/>
        <v>0</v>
      </c>
      <c r="O39" s="471">
        <f t="shared" si="1"/>
        <v>0</v>
      </c>
      <c r="P39" s="232"/>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c r="B40" s="151" t="str">
        <f t="shared" si="5"/>
        <v/>
      </c>
      <c r="C40" s="464">
        <f>IF(D11="","-",+C39+1)</f>
        <v>2038</v>
      </c>
      <c r="D40" s="472">
        <f>IF(F39+SUM(E$17:E39)=D$10,F39,D$10-SUM(E$17:E39))</f>
        <v>0</v>
      </c>
      <c r="E40" s="473">
        <f>IF(+I14&lt;F39,I14,D40)</f>
        <v>0</v>
      </c>
      <c r="F40" s="472">
        <f t="shared" si="2"/>
        <v>0</v>
      </c>
      <c r="G40" s="474">
        <f t="shared" si="6"/>
        <v>0</v>
      </c>
      <c r="H40" s="446">
        <f t="shared" si="7"/>
        <v>0</v>
      </c>
      <c r="I40" s="468">
        <f t="shared" si="0"/>
        <v>0</v>
      </c>
      <c r="J40" s="468"/>
      <c r="K40" s="475"/>
      <c r="L40" s="471">
        <f t="shared" si="3"/>
        <v>0</v>
      </c>
      <c r="M40" s="475"/>
      <c r="N40" s="471">
        <f t="shared" si="4"/>
        <v>0</v>
      </c>
      <c r="O40" s="471">
        <f t="shared" si="1"/>
        <v>0</v>
      </c>
      <c r="P40" s="232"/>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151" t="str">
        <f t="shared" si="5"/>
        <v/>
      </c>
      <c r="C41" s="464">
        <f>IF(D11="","-",+C40+1)</f>
        <v>2039</v>
      </c>
      <c r="D41" s="472">
        <f>IF(F40+SUM(E$17:E40)=D$10,F40,D$10-SUM(E$17:E40))</f>
        <v>0</v>
      </c>
      <c r="E41" s="473">
        <f>IF(+I14&lt;F40,I14,D41)</f>
        <v>0</v>
      </c>
      <c r="F41" s="472">
        <f t="shared" si="2"/>
        <v>0</v>
      </c>
      <c r="G41" s="474">
        <f t="shared" si="6"/>
        <v>0</v>
      </c>
      <c r="H41" s="446">
        <f t="shared" si="7"/>
        <v>0</v>
      </c>
      <c r="I41" s="468">
        <f t="shared" si="0"/>
        <v>0</v>
      </c>
      <c r="J41" s="468"/>
      <c r="K41" s="475"/>
      <c r="L41" s="471">
        <f t="shared" si="3"/>
        <v>0</v>
      </c>
      <c r="M41" s="475"/>
      <c r="N41" s="471">
        <f t="shared" si="4"/>
        <v>0</v>
      </c>
      <c r="O41" s="471">
        <f t="shared" si="1"/>
        <v>0</v>
      </c>
      <c r="P41" s="232"/>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c r="B42" s="151" t="str">
        <f t="shared" si="5"/>
        <v/>
      </c>
      <c r="C42" s="464">
        <f>IF(D11="","-",+C41+1)</f>
        <v>2040</v>
      </c>
      <c r="D42" s="472">
        <f>IF(F41+SUM(E$17:E41)=D$10,F41,D$10-SUM(E$17:E41))</f>
        <v>0</v>
      </c>
      <c r="E42" s="473">
        <f>IF(+I14&lt;F41,I14,D42)</f>
        <v>0</v>
      </c>
      <c r="F42" s="472">
        <f t="shared" si="2"/>
        <v>0</v>
      </c>
      <c r="G42" s="474">
        <f t="shared" si="6"/>
        <v>0</v>
      </c>
      <c r="H42" s="446">
        <f t="shared" si="7"/>
        <v>0</v>
      </c>
      <c r="I42" s="468">
        <f t="shared" si="0"/>
        <v>0</v>
      </c>
      <c r="J42" s="468"/>
      <c r="K42" s="475"/>
      <c r="L42" s="471">
        <f t="shared" si="3"/>
        <v>0</v>
      </c>
      <c r="M42" s="475"/>
      <c r="N42" s="471">
        <f t="shared" si="4"/>
        <v>0</v>
      </c>
      <c r="O42" s="471">
        <f t="shared" si="1"/>
        <v>0</v>
      </c>
      <c r="P42" s="232"/>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151" t="str">
        <f t="shared" si="5"/>
        <v/>
      </c>
      <c r="C43" s="464">
        <f>IF(D11="","-",+C42+1)</f>
        <v>2041</v>
      </c>
      <c r="D43" s="472">
        <f>IF(F42+SUM(E$17:E42)=D$10,F42,D$10-SUM(E$17:E42))</f>
        <v>0</v>
      </c>
      <c r="E43" s="473">
        <f>IF(+I14&lt;F42,I14,D43)</f>
        <v>0</v>
      </c>
      <c r="F43" s="472">
        <f t="shared" si="2"/>
        <v>0</v>
      </c>
      <c r="G43" s="474">
        <f t="shared" si="6"/>
        <v>0</v>
      </c>
      <c r="H43" s="446">
        <f t="shared" si="7"/>
        <v>0</v>
      </c>
      <c r="I43" s="468">
        <f t="shared" si="0"/>
        <v>0</v>
      </c>
      <c r="J43" s="468"/>
      <c r="K43" s="475"/>
      <c r="L43" s="471">
        <f t="shared" si="3"/>
        <v>0</v>
      </c>
      <c r="M43" s="475"/>
      <c r="N43" s="471">
        <f t="shared" si="4"/>
        <v>0</v>
      </c>
      <c r="O43" s="471">
        <f t="shared" si="1"/>
        <v>0</v>
      </c>
      <c r="P43" s="232"/>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151" t="str">
        <f t="shared" si="5"/>
        <v/>
      </c>
      <c r="C44" s="464">
        <f>IF(D11="","-",+C43+1)</f>
        <v>2042</v>
      </c>
      <c r="D44" s="472">
        <f>IF(F43+SUM(E$17:E43)=D$10,F43,D$10-SUM(E$17:E43))</f>
        <v>0</v>
      </c>
      <c r="E44" s="473">
        <f>IF(+I14&lt;F43,I14,D44)</f>
        <v>0</v>
      </c>
      <c r="F44" s="472">
        <f t="shared" si="2"/>
        <v>0</v>
      </c>
      <c r="G44" s="474">
        <f t="shared" si="6"/>
        <v>0</v>
      </c>
      <c r="H44" s="446">
        <f t="shared" si="7"/>
        <v>0</v>
      </c>
      <c r="I44" s="468">
        <f t="shared" si="0"/>
        <v>0</v>
      </c>
      <c r="J44" s="468"/>
      <c r="K44" s="475"/>
      <c r="L44" s="471">
        <f t="shared" si="3"/>
        <v>0</v>
      </c>
      <c r="M44" s="475"/>
      <c r="N44" s="471">
        <f t="shared" si="4"/>
        <v>0</v>
      </c>
      <c r="O44" s="471">
        <f t="shared" si="1"/>
        <v>0</v>
      </c>
      <c r="P44" s="232"/>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151" t="str">
        <f t="shared" si="5"/>
        <v/>
      </c>
      <c r="C45" s="464">
        <f>IF(D11="","-",+C44+1)</f>
        <v>2043</v>
      </c>
      <c r="D45" s="472">
        <f>IF(F44+SUM(E$17:E44)=D$10,F44,D$10-SUM(E$17:E44))</f>
        <v>0</v>
      </c>
      <c r="E45" s="473">
        <f>IF(+I14&lt;F44,I14,D45)</f>
        <v>0</v>
      </c>
      <c r="F45" s="472">
        <f t="shared" si="2"/>
        <v>0</v>
      </c>
      <c r="G45" s="474">
        <f t="shared" si="6"/>
        <v>0</v>
      </c>
      <c r="H45" s="446">
        <f t="shared" si="7"/>
        <v>0</v>
      </c>
      <c r="I45" s="468">
        <f t="shared" si="0"/>
        <v>0</v>
      </c>
      <c r="J45" s="468"/>
      <c r="K45" s="475"/>
      <c r="L45" s="471">
        <f t="shared" si="3"/>
        <v>0</v>
      </c>
      <c r="M45" s="475"/>
      <c r="N45" s="471">
        <f t="shared" si="4"/>
        <v>0</v>
      </c>
      <c r="O45" s="471">
        <f t="shared" si="1"/>
        <v>0</v>
      </c>
      <c r="P45" s="232"/>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151" t="str">
        <f t="shared" si="5"/>
        <v/>
      </c>
      <c r="C46" s="464">
        <f>IF(D11="","-",+C45+1)</f>
        <v>2044</v>
      </c>
      <c r="D46" s="472">
        <f>IF(F45+SUM(E$17:E45)=D$10,F45,D$10-SUM(E$17:E45))</f>
        <v>0</v>
      </c>
      <c r="E46" s="473">
        <f>IF(+I14&lt;F45,I14,D46)</f>
        <v>0</v>
      </c>
      <c r="F46" s="472">
        <f t="shared" si="2"/>
        <v>0</v>
      </c>
      <c r="G46" s="474">
        <f t="shared" si="6"/>
        <v>0</v>
      </c>
      <c r="H46" s="446">
        <f t="shared" si="7"/>
        <v>0</v>
      </c>
      <c r="I46" s="468">
        <f t="shared" si="0"/>
        <v>0</v>
      </c>
      <c r="J46" s="468"/>
      <c r="K46" s="475"/>
      <c r="L46" s="471">
        <f t="shared" si="3"/>
        <v>0</v>
      </c>
      <c r="M46" s="475"/>
      <c r="N46" s="471">
        <f t="shared" si="4"/>
        <v>0</v>
      </c>
      <c r="O46" s="471">
        <f t="shared" si="1"/>
        <v>0</v>
      </c>
      <c r="P46" s="232"/>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151" t="str">
        <f t="shared" si="5"/>
        <v/>
      </c>
      <c r="C47" s="464">
        <f>IF(D11="","-",+C46+1)</f>
        <v>2045</v>
      </c>
      <c r="D47" s="472">
        <f>IF(F46+SUM(E$17:E46)=D$10,F46,D$10-SUM(E$17:E46))</f>
        <v>0</v>
      </c>
      <c r="E47" s="473">
        <f>IF(+I14&lt;F46,I14,D47)</f>
        <v>0</v>
      </c>
      <c r="F47" s="472">
        <f t="shared" si="2"/>
        <v>0</v>
      </c>
      <c r="G47" s="474">
        <f t="shared" si="6"/>
        <v>0</v>
      </c>
      <c r="H47" s="446">
        <f t="shared" si="7"/>
        <v>0</v>
      </c>
      <c r="I47" s="468">
        <f t="shared" si="0"/>
        <v>0</v>
      </c>
      <c r="J47" s="468"/>
      <c r="K47" s="475"/>
      <c r="L47" s="471">
        <f t="shared" si="3"/>
        <v>0</v>
      </c>
      <c r="M47" s="475"/>
      <c r="N47" s="471">
        <f t="shared" si="4"/>
        <v>0</v>
      </c>
      <c r="O47" s="471">
        <f t="shared" si="1"/>
        <v>0</v>
      </c>
      <c r="P47" s="232"/>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c r="B48" s="151" t="str">
        <f t="shared" si="5"/>
        <v/>
      </c>
      <c r="C48" s="464">
        <f>IF(D11="","-",+C47+1)</f>
        <v>2046</v>
      </c>
      <c r="D48" s="472">
        <f>IF(F47+SUM(E$17:E47)=D$10,F47,D$10-SUM(E$17:E47))</f>
        <v>0</v>
      </c>
      <c r="E48" s="473">
        <f>IF(+I14&lt;F47,I14,D48)</f>
        <v>0</v>
      </c>
      <c r="F48" s="472">
        <f t="shared" si="2"/>
        <v>0</v>
      </c>
      <c r="G48" s="474">
        <f t="shared" si="6"/>
        <v>0</v>
      </c>
      <c r="H48" s="446">
        <f t="shared" si="7"/>
        <v>0</v>
      </c>
      <c r="I48" s="468">
        <f t="shared" si="0"/>
        <v>0</v>
      </c>
      <c r="J48" s="468"/>
      <c r="K48" s="475"/>
      <c r="L48" s="471">
        <f t="shared" si="3"/>
        <v>0</v>
      </c>
      <c r="M48" s="475"/>
      <c r="N48" s="471">
        <f t="shared" si="4"/>
        <v>0</v>
      </c>
      <c r="O48" s="471">
        <f t="shared" si="1"/>
        <v>0</v>
      </c>
      <c r="P48" s="232"/>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151" t="str">
        <f t="shared" si="5"/>
        <v/>
      </c>
      <c r="C49" s="464">
        <f>IF(D11="","-",+C48+1)</f>
        <v>2047</v>
      </c>
      <c r="D49" s="472">
        <f>IF(F48+SUM(E$17:E48)=D$10,F48,D$10-SUM(E$17:E48))</f>
        <v>0</v>
      </c>
      <c r="E49" s="473">
        <f>IF(+I14&lt;F48,I14,D49)</f>
        <v>0</v>
      </c>
      <c r="F49" s="472">
        <f t="shared" ref="F49:F72" si="8">+D49-E49</f>
        <v>0</v>
      </c>
      <c r="G49" s="474">
        <f t="shared" si="6"/>
        <v>0</v>
      </c>
      <c r="H49" s="446">
        <f t="shared" si="7"/>
        <v>0</v>
      </c>
      <c r="I49" s="468">
        <f t="shared" ref="I49:I72" si="9">H49-G49</f>
        <v>0</v>
      </c>
      <c r="J49" s="468"/>
      <c r="K49" s="475"/>
      <c r="L49" s="471">
        <f t="shared" ref="L49:L72" si="10">IF(K49&lt;&gt;0,+G49-K49,0)</f>
        <v>0</v>
      </c>
      <c r="M49" s="475"/>
      <c r="N49" s="471">
        <f t="shared" ref="N49:N72" si="11">IF(M49&lt;&gt;0,+H49-M49,0)</f>
        <v>0</v>
      </c>
      <c r="O49" s="471">
        <f t="shared" ref="O49:O72" si="12">+N49-L49</f>
        <v>0</v>
      </c>
      <c r="P49" s="232"/>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c r="B50" s="151" t="str">
        <f t="shared" si="5"/>
        <v/>
      </c>
      <c r="C50" s="464">
        <f>IF(D11="","-",+C49+1)</f>
        <v>2048</v>
      </c>
      <c r="D50" s="472">
        <f>IF(F49+SUM(E$17:E49)=D$10,F49,D$10-SUM(E$17:E49))</f>
        <v>0</v>
      </c>
      <c r="E50" s="473">
        <f>IF(+I14&lt;F49,I14,D50)</f>
        <v>0</v>
      </c>
      <c r="F50" s="472">
        <f t="shared" si="8"/>
        <v>0</v>
      </c>
      <c r="G50" s="474">
        <f t="shared" si="6"/>
        <v>0</v>
      </c>
      <c r="H50" s="446">
        <f t="shared" si="7"/>
        <v>0</v>
      </c>
      <c r="I50" s="468">
        <f t="shared" si="9"/>
        <v>0</v>
      </c>
      <c r="J50" s="468"/>
      <c r="K50" s="475"/>
      <c r="L50" s="471">
        <f t="shared" si="10"/>
        <v>0</v>
      </c>
      <c r="M50" s="475"/>
      <c r="N50" s="471">
        <f t="shared" si="11"/>
        <v>0</v>
      </c>
      <c r="O50" s="471">
        <f t="shared" si="12"/>
        <v>0</v>
      </c>
      <c r="P50" s="232"/>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c r="B51" s="151" t="str">
        <f t="shared" si="5"/>
        <v/>
      </c>
      <c r="C51" s="464">
        <f>IF(D11="","-",+C50+1)</f>
        <v>2049</v>
      </c>
      <c r="D51" s="472">
        <f>IF(F50+SUM(E$17:E50)=D$10,F50,D$10-SUM(E$17:E50))</f>
        <v>0</v>
      </c>
      <c r="E51" s="473">
        <f>IF(+I14&lt;F50,I14,D51)</f>
        <v>0</v>
      </c>
      <c r="F51" s="472">
        <f t="shared" si="8"/>
        <v>0</v>
      </c>
      <c r="G51" s="474">
        <f t="shared" si="6"/>
        <v>0</v>
      </c>
      <c r="H51" s="446">
        <f t="shared" si="7"/>
        <v>0</v>
      </c>
      <c r="I51" s="468">
        <f t="shared" si="9"/>
        <v>0</v>
      </c>
      <c r="J51" s="468"/>
      <c r="K51" s="475"/>
      <c r="L51" s="471">
        <f t="shared" si="10"/>
        <v>0</v>
      </c>
      <c r="M51" s="475"/>
      <c r="N51" s="471">
        <f t="shared" si="11"/>
        <v>0</v>
      </c>
      <c r="O51" s="471">
        <f t="shared" si="12"/>
        <v>0</v>
      </c>
      <c r="P51" s="232"/>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c r="B52" s="151" t="str">
        <f t="shared" si="5"/>
        <v/>
      </c>
      <c r="C52" s="464">
        <f>IF(D11="","-",+C51+1)</f>
        <v>2050</v>
      </c>
      <c r="D52" s="472">
        <f>IF(F51+SUM(E$17:E51)=D$10,F51,D$10-SUM(E$17:E51))</f>
        <v>0</v>
      </c>
      <c r="E52" s="473">
        <f>IF(+I14&lt;F51,I14,D52)</f>
        <v>0</v>
      </c>
      <c r="F52" s="472">
        <f t="shared" si="8"/>
        <v>0</v>
      </c>
      <c r="G52" s="474">
        <f t="shared" si="6"/>
        <v>0</v>
      </c>
      <c r="H52" s="446">
        <f t="shared" si="7"/>
        <v>0</v>
      </c>
      <c r="I52" s="468">
        <f t="shared" si="9"/>
        <v>0</v>
      </c>
      <c r="J52" s="468"/>
      <c r="K52" s="475"/>
      <c r="L52" s="471">
        <f t="shared" si="10"/>
        <v>0</v>
      </c>
      <c r="M52" s="475"/>
      <c r="N52" s="471">
        <f t="shared" si="11"/>
        <v>0</v>
      </c>
      <c r="O52" s="471">
        <f t="shared" si="12"/>
        <v>0</v>
      </c>
      <c r="P52" s="232"/>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151" t="str">
        <f t="shared" si="5"/>
        <v/>
      </c>
      <c r="C53" s="464">
        <f>IF(D11="","-",+C52+1)</f>
        <v>2051</v>
      </c>
      <c r="D53" s="472">
        <f>IF(F52+SUM(E$17:E52)=D$10,F52,D$10-SUM(E$17:E52))</f>
        <v>0</v>
      </c>
      <c r="E53" s="473">
        <f>IF(+I14&lt;F52,I14,D53)</f>
        <v>0</v>
      </c>
      <c r="F53" s="472">
        <f t="shared" si="8"/>
        <v>0</v>
      </c>
      <c r="G53" s="474">
        <f t="shared" si="6"/>
        <v>0</v>
      </c>
      <c r="H53" s="446">
        <f t="shared" si="7"/>
        <v>0</v>
      </c>
      <c r="I53" s="468">
        <f t="shared" si="9"/>
        <v>0</v>
      </c>
      <c r="J53" s="468"/>
      <c r="K53" s="475"/>
      <c r="L53" s="471">
        <f t="shared" si="10"/>
        <v>0</v>
      </c>
      <c r="M53" s="475"/>
      <c r="N53" s="471">
        <f t="shared" si="11"/>
        <v>0</v>
      </c>
      <c r="O53" s="471">
        <f t="shared" si="12"/>
        <v>0</v>
      </c>
      <c r="P53" s="232"/>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151" t="str">
        <f t="shared" si="5"/>
        <v/>
      </c>
      <c r="C54" s="464">
        <f>IF(D11="","-",+C53+1)</f>
        <v>2052</v>
      </c>
      <c r="D54" s="472">
        <f>IF(F53+SUM(E$17:E53)=D$10,F53,D$10-SUM(E$17:E53))</f>
        <v>0</v>
      </c>
      <c r="E54" s="473">
        <f>IF(+I14&lt;F53,I14,D54)</f>
        <v>0</v>
      </c>
      <c r="F54" s="472">
        <f t="shared" si="8"/>
        <v>0</v>
      </c>
      <c r="G54" s="474">
        <f t="shared" si="6"/>
        <v>0</v>
      </c>
      <c r="H54" s="446">
        <f t="shared" si="7"/>
        <v>0</v>
      </c>
      <c r="I54" s="468">
        <f t="shared" si="9"/>
        <v>0</v>
      </c>
      <c r="J54" s="468"/>
      <c r="K54" s="475"/>
      <c r="L54" s="471">
        <f t="shared" si="10"/>
        <v>0</v>
      </c>
      <c r="M54" s="475"/>
      <c r="N54" s="471">
        <f t="shared" si="11"/>
        <v>0</v>
      </c>
      <c r="O54" s="471">
        <f t="shared" si="12"/>
        <v>0</v>
      </c>
      <c r="P54" s="232"/>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151" t="str">
        <f t="shared" si="5"/>
        <v/>
      </c>
      <c r="C55" s="464">
        <f>IF(D11="","-",+C54+1)</f>
        <v>2053</v>
      </c>
      <c r="D55" s="472">
        <f>IF(F54+SUM(E$17:E54)=D$10,F54,D$10-SUM(E$17:E54))</f>
        <v>0</v>
      </c>
      <c r="E55" s="473">
        <f>IF(+I14&lt;F54,I14,D55)</f>
        <v>0</v>
      </c>
      <c r="F55" s="472">
        <f t="shared" si="8"/>
        <v>0</v>
      </c>
      <c r="G55" s="474">
        <f t="shared" si="6"/>
        <v>0</v>
      </c>
      <c r="H55" s="446">
        <f t="shared" si="7"/>
        <v>0</v>
      </c>
      <c r="I55" s="468">
        <f t="shared" si="9"/>
        <v>0</v>
      </c>
      <c r="J55" s="468"/>
      <c r="K55" s="475"/>
      <c r="L55" s="471">
        <f t="shared" si="10"/>
        <v>0</v>
      </c>
      <c r="M55" s="475"/>
      <c r="N55" s="471">
        <f t="shared" si="11"/>
        <v>0</v>
      </c>
      <c r="O55" s="471">
        <f t="shared" si="12"/>
        <v>0</v>
      </c>
      <c r="P55" s="232"/>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151" t="str">
        <f t="shared" si="5"/>
        <v/>
      </c>
      <c r="C56" s="464">
        <f>IF(D11="","-",+C55+1)</f>
        <v>2054</v>
      </c>
      <c r="D56" s="472">
        <f>IF(F55+SUM(E$17:E55)=D$10,F55,D$10-SUM(E$17:E55))</f>
        <v>0</v>
      </c>
      <c r="E56" s="473">
        <f>IF(+I14&lt;F55,I14,D56)</f>
        <v>0</v>
      </c>
      <c r="F56" s="472">
        <f t="shared" si="8"/>
        <v>0</v>
      </c>
      <c r="G56" s="474">
        <f t="shared" si="6"/>
        <v>0</v>
      </c>
      <c r="H56" s="446">
        <f t="shared" si="7"/>
        <v>0</v>
      </c>
      <c r="I56" s="468">
        <f t="shared" si="9"/>
        <v>0</v>
      </c>
      <c r="J56" s="468"/>
      <c r="K56" s="475"/>
      <c r="L56" s="471">
        <f t="shared" si="10"/>
        <v>0</v>
      </c>
      <c r="M56" s="475"/>
      <c r="N56" s="471">
        <f t="shared" si="11"/>
        <v>0</v>
      </c>
      <c r="O56" s="471">
        <f t="shared" si="12"/>
        <v>0</v>
      </c>
      <c r="P56" s="232"/>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151" t="str">
        <f t="shared" si="5"/>
        <v/>
      </c>
      <c r="C57" s="464">
        <f>IF(D11="","-",+C56+1)</f>
        <v>2055</v>
      </c>
      <c r="D57" s="472">
        <f>IF(F56+SUM(E$17:E56)=D$10,F56,D$10-SUM(E$17:E56))</f>
        <v>0</v>
      </c>
      <c r="E57" s="473">
        <f>IF(+I14&lt;F56,I14,D57)</f>
        <v>0</v>
      </c>
      <c r="F57" s="472">
        <f t="shared" si="8"/>
        <v>0</v>
      </c>
      <c r="G57" s="474">
        <f t="shared" si="6"/>
        <v>0</v>
      </c>
      <c r="H57" s="446">
        <f t="shared" si="7"/>
        <v>0</v>
      </c>
      <c r="I57" s="468">
        <f t="shared" si="9"/>
        <v>0</v>
      </c>
      <c r="J57" s="468"/>
      <c r="K57" s="475"/>
      <c r="L57" s="471">
        <f t="shared" si="10"/>
        <v>0</v>
      </c>
      <c r="M57" s="475"/>
      <c r="N57" s="471">
        <f t="shared" si="11"/>
        <v>0</v>
      </c>
      <c r="O57" s="471">
        <f t="shared" si="12"/>
        <v>0</v>
      </c>
      <c r="P57" s="232"/>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151" t="str">
        <f t="shared" si="5"/>
        <v/>
      </c>
      <c r="C58" s="464">
        <f>IF(D11="","-",+C57+1)</f>
        <v>2056</v>
      </c>
      <c r="D58" s="472">
        <f>IF(F57+SUM(E$17:E57)=D$10,F57,D$10-SUM(E$17:E57))</f>
        <v>0</v>
      </c>
      <c r="E58" s="473">
        <f>IF(+I14&lt;F57,I14,D58)</f>
        <v>0</v>
      </c>
      <c r="F58" s="472">
        <f t="shared" si="8"/>
        <v>0</v>
      </c>
      <c r="G58" s="474">
        <f t="shared" si="6"/>
        <v>0</v>
      </c>
      <c r="H58" s="446">
        <f t="shared" si="7"/>
        <v>0</v>
      </c>
      <c r="I58" s="468">
        <f t="shared" si="9"/>
        <v>0</v>
      </c>
      <c r="J58" s="468"/>
      <c r="K58" s="475"/>
      <c r="L58" s="471">
        <f t="shared" si="10"/>
        <v>0</v>
      </c>
      <c r="M58" s="475"/>
      <c r="N58" s="471">
        <f t="shared" si="11"/>
        <v>0</v>
      </c>
      <c r="O58" s="471">
        <f t="shared" si="12"/>
        <v>0</v>
      </c>
      <c r="P58" s="232"/>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c r="B59" s="151" t="str">
        <f t="shared" si="5"/>
        <v/>
      </c>
      <c r="C59" s="464">
        <f>IF(D11="","-",+C58+1)</f>
        <v>2057</v>
      </c>
      <c r="D59" s="472">
        <f>IF(F58+SUM(E$17:E58)=D$10,F58,D$10-SUM(E$17:E58))</f>
        <v>0</v>
      </c>
      <c r="E59" s="473">
        <f>IF(+I14&lt;F58,I14,D59)</f>
        <v>0</v>
      </c>
      <c r="F59" s="472">
        <f t="shared" si="8"/>
        <v>0</v>
      </c>
      <c r="G59" s="474">
        <f t="shared" si="6"/>
        <v>0</v>
      </c>
      <c r="H59" s="446">
        <f t="shared" si="7"/>
        <v>0</v>
      </c>
      <c r="I59" s="468">
        <f t="shared" si="9"/>
        <v>0</v>
      </c>
      <c r="J59" s="468"/>
      <c r="K59" s="475"/>
      <c r="L59" s="471">
        <f t="shared" si="10"/>
        <v>0</v>
      </c>
      <c r="M59" s="475"/>
      <c r="N59" s="471">
        <f t="shared" si="11"/>
        <v>0</v>
      </c>
      <c r="O59" s="471">
        <f t="shared" si="12"/>
        <v>0</v>
      </c>
      <c r="P59" s="232"/>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151" t="str">
        <f t="shared" si="5"/>
        <v/>
      </c>
      <c r="C60" s="464">
        <f>IF(D11="","-",+C59+1)</f>
        <v>2058</v>
      </c>
      <c r="D60" s="472">
        <f>IF(F59+SUM(E$17:E59)=D$10,F59,D$10-SUM(E$17:E59))</f>
        <v>0</v>
      </c>
      <c r="E60" s="473">
        <f>IF(+I14&lt;F59,I14,D60)</f>
        <v>0</v>
      </c>
      <c r="F60" s="472">
        <f t="shared" si="8"/>
        <v>0</v>
      </c>
      <c r="G60" s="474">
        <f t="shared" si="6"/>
        <v>0</v>
      </c>
      <c r="H60" s="446">
        <f t="shared" si="7"/>
        <v>0</v>
      </c>
      <c r="I60" s="468">
        <f t="shared" si="9"/>
        <v>0</v>
      </c>
      <c r="J60" s="468"/>
      <c r="K60" s="475"/>
      <c r="L60" s="471">
        <f t="shared" si="10"/>
        <v>0</v>
      </c>
      <c r="M60" s="475"/>
      <c r="N60" s="471">
        <f t="shared" si="11"/>
        <v>0</v>
      </c>
      <c r="O60" s="471">
        <f t="shared" si="12"/>
        <v>0</v>
      </c>
      <c r="P60" s="232"/>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151" t="str">
        <f t="shared" si="5"/>
        <v/>
      </c>
      <c r="C61" s="464">
        <f>IF(D11="","-",+C60+1)</f>
        <v>2059</v>
      </c>
      <c r="D61" s="472">
        <f>IF(F60+SUM(E$17:E60)=D$10,F60,D$10-SUM(E$17:E60))</f>
        <v>0</v>
      </c>
      <c r="E61" s="473">
        <f>IF(+I14&lt;F60,I14,D61)</f>
        <v>0</v>
      </c>
      <c r="F61" s="472">
        <f t="shared" si="8"/>
        <v>0</v>
      </c>
      <c r="G61" s="476">
        <f t="shared" si="6"/>
        <v>0</v>
      </c>
      <c r="H61" s="446">
        <f t="shared" si="7"/>
        <v>0</v>
      </c>
      <c r="I61" s="468">
        <f t="shared" si="9"/>
        <v>0</v>
      </c>
      <c r="J61" s="468"/>
      <c r="K61" s="475"/>
      <c r="L61" s="471">
        <f t="shared" si="10"/>
        <v>0</v>
      </c>
      <c r="M61" s="475"/>
      <c r="N61" s="471">
        <f t="shared" si="11"/>
        <v>0</v>
      </c>
      <c r="O61" s="471">
        <f t="shared" si="12"/>
        <v>0</v>
      </c>
      <c r="P61" s="232"/>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151" t="str">
        <f t="shared" si="5"/>
        <v/>
      </c>
      <c r="C62" s="464">
        <f>IF(D11="","-",+C61+1)</f>
        <v>2060</v>
      </c>
      <c r="D62" s="472">
        <f>IF(F61+SUM(E$17:E61)=D$10,F61,D$10-SUM(E$17:E61))</f>
        <v>0</v>
      </c>
      <c r="E62" s="473">
        <f>IF(+I14&lt;F61,I14,D62)</f>
        <v>0</v>
      </c>
      <c r="F62" s="472">
        <f t="shared" si="8"/>
        <v>0</v>
      </c>
      <c r="G62" s="476">
        <f t="shared" si="6"/>
        <v>0</v>
      </c>
      <c r="H62" s="446">
        <f t="shared" si="7"/>
        <v>0</v>
      </c>
      <c r="I62" s="468">
        <f t="shared" si="9"/>
        <v>0</v>
      </c>
      <c r="J62" s="468"/>
      <c r="K62" s="475"/>
      <c r="L62" s="471">
        <f t="shared" si="10"/>
        <v>0</v>
      </c>
      <c r="M62" s="475"/>
      <c r="N62" s="471">
        <f t="shared" si="11"/>
        <v>0</v>
      </c>
      <c r="O62" s="471">
        <f t="shared" si="12"/>
        <v>0</v>
      </c>
      <c r="P62" s="232"/>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151" t="str">
        <f t="shared" si="5"/>
        <v/>
      </c>
      <c r="C63" s="464">
        <f>IF(D11="","-",+C62+1)</f>
        <v>2061</v>
      </c>
      <c r="D63" s="472">
        <f>IF(F62+SUM(E$17:E62)=D$10,F62,D$10-SUM(E$17:E62))</f>
        <v>0</v>
      </c>
      <c r="E63" s="473">
        <f>IF(+I14&lt;F62,I14,D63)</f>
        <v>0</v>
      </c>
      <c r="F63" s="472">
        <f t="shared" si="8"/>
        <v>0</v>
      </c>
      <c r="G63" s="476">
        <f t="shared" si="6"/>
        <v>0</v>
      </c>
      <c r="H63" s="446">
        <f t="shared" si="7"/>
        <v>0</v>
      </c>
      <c r="I63" s="468">
        <f t="shared" si="9"/>
        <v>0</v>
      </c>
      <c r="J63" s="468"/>
      <c r="K63" s="475"/>
      <c r="L63" s="471">
        <f t="shared" si="10"/>
        <v>0</v>
      </c>
      <c r="M63" s="475"/>
      <c r="N63" s="471">
        <f t="shared" si="11"/>
        <v>0</v>
      </c>
      <c r="O63" s="471">
        <f t="shared" si="12"/>
        <v>0</v>
      </c>
      <c r="P63" s="232"/>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151" t="str">
        <f t="shared" si="5"/>
        <v/>
      </c>
      <c r="C64" s="464">
        <f>IF(D11="","-",+C63+1)</f>
        <v>2062</v>
      </c>
      <c r="D64" s="472">
        <f>IF(F63+SUM(E$17:E63)=D$10,F63,D$10-SUM(E$17:E63))</f>
        <v>0</v>
      </c>
      <c r="E64" s="473">
        <f>IF(+I14&lt;F63,I14,D64)</f>
        <v>0</v>
      </c>
      <c r="F64" s="472">
        <f t="shared" si="8"/>
        <v>0</v>
      </c>
      <c r="G64" s="476">
        <f t="shared" si="6"/>
        <v>0</v>
      </c>
      <c r="H64" s="446">
        <f t="shared" si="7"/>
        <v>0</v>
      </c>
      <c r="I64" s="468">
        <f t="shared" si="9"/>
        <v>0</v>
      </c>
      <c r="J64" s="468"/>
      <c r="K64" s="475"/>
      <c r="L64" s="471">
        <f t="shared" si="10"/>
        <v>0</v>
      </c>
      <c r="M64" s="475"/>
      <c r="N64" s="471">
        <f t="shared" si="11"/>
        <v>0</v>
      </c>
      <c r="O64" s="471">
        <f t="shared" si="12"/>
        <v>0</v>
      </c>
      <c r="P64" s="232"/>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1:61">
      <c r="B65" s="151" t="str">
        <f t="shared" si="5"/>
        <v/>
      </c>
      <c r="C65" s="464">
        <f>IF(D11="","-",+C64+1)</f>
        <v>2063</v>
      </c>
      <c r="D65" s="472">
        <f>IF(F64+SUM(E$17:E64)=D$10,F64,D$10-SUM(E$17:E64))</f>
        <v>0</v>
      </c>
      <c r="E65" s="473">
        <f>IF(+I14&lt;F64,I14,D65)</f>
        <v>0</v>
      </c>
      <c r="F65" s="472">
        <f t="shared" si="8"/>
        <v>0</v>
      </c>
      <c r="G65" s="476">
        <f t="shared" si="6"/>
        <v>0</v>
      </c>
      <c r="H65" s="446">
        <f t="shared" si="7"/>
        <v>0</v>
      </c>
      <c r="I65" s="468">
        <f t="shared" si="9"/>
        <v>0</v>
      </c>
      <c r="J65" s="468"/>
      <c r="K65" s="475"/>
      <c r="L65" s="471">
        <f t="shared" si="10"/>
        <v>0</v>
      </c>
      <c r="M65" s="475"/>
      <c r="N65" s="471">
        <f t="shared" si="11"/>
        <v>0</v>
      </c>
      <c r="O65" s="471">
        <f t="shared" si="12"/>
        <v>0</v>
      </c>
      <c r="P65" s="232"/>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1:61">
      <c r="B66" s="151" t="str">
        <f t="shared" si="5"/>
        <v/>
      </c>
      <c r="C66" s="464">
        <f>IF(D11="","-",+C65+1)</f>
        <v>2064</v>
      </c>
      <c r="D66" s="472">
        <f>IF(F65+SUM(E$17:E65)=D$10,F65,D$10-SUM(E$17:E65))</f>
        <v>0</v>
      </c>
      <c r="E66" s="473">
        <f>IF(+I14&lt;F65,I14,D66)</f>
        <v>0</v>
      </c>
      <c r="F66" s="472">
        <f t="shared" si="8"/>
        <v>0</v>
      </c>
      <c r="G66" s="476">
        <f t="shared" si="6"/>
        <v>0</v>
      </c>
      <c r="H66" s="446">
        <f t="shared" si="7"/>
        <v>0</v>
      </c>
      <c r="I66" s="468">
        <f t="shared" si="9"/>
        <v>0</v>
      </c>
      <c r="J66" s="468"/>
      <c r="K66" s="475"/>
      <c r="L66" s="471">
        <f t="shared" si="10"/>
        <v>0</v>
      </c>
      <c r="M66" s="475"/>
      <c r="N66" s="471">
        <f t="shared" si="11"/>
        <v>0</v>
      </c>
      <c r="O66" s="471">
        <f t="shared" si="12"/>
        <v>0</v>
      </c>
      <c r="P66" s="232"/>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1:61">
      <c r="B67" s="151" t="str">
        <f t="shared" si="5"/>
        <v/>
      </c>
      <c r="C67" s="464">
        <f>IF(D11="","-",+C66+1)</f>
        <v>2065</v>
      </c>
      <c r="D67" s="472">
        <f>IF(F66+SUM(E$17:E66)=D$10,F66,D$10-SUM(E$17:E66))</f>
        <v>0</v>
      </c>
      <c r="E67" s="473">
        <f>IF(+I14&lt;F66,I14,D67)</f>
        <v>0</v>
      </c>
      <c r="F67" s="472">
        <f t="shared" si="8"/>
        <v>0</v>
      </c>
      <c r="G67" s="476">
        <f t="shared" si="6"/>
        <v>0</v>
      </c>
      <c r="H67" s="446">
        <f t="shared" si="7"/>
        <v>0</v>
      </c>
      <c r="I67" s="468">
        <f t="shared" si="9"/>
        <v>0</v>
      </c>
      <c r="J67" s="468"/>
      <c r="K67" s="475"/>
      <c r="L67" s="471">
        <f t="shared" si="10"/>
        <v>0</v>
      </c>
      <c r="M67" s="475"/>
      <c r="N67" s="471">
        <f t="shared" si="11"/>
        <v>0</v>
      </c>
      <c r="O67" s="471">
        <f t="shared" si="12"/>
        <v>0</v>
      </c>
      <c r="P67" s="232"/>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1:61">
      <c r="B68" s="151" t="str">
        <f t="shared" si="5"/>
        <v/>
      </c>
      <c r="C68" s="464">
        <f>IF(D11="","-",+C67+1)</f>
        <v>2066</v>
      </c>
      <c r="D68" s="472">
        <f>IF(F67+SUM(E$17:E67)=D$10,F67,D$10-SUM(E$17:E67))</f>
        <v>0</v>
      </c>
      <c r="E68" s="473">
        <f>IF(+I14&lt;F67,I14,D68)</f>
        <v>0</v>
      </c>
      <c r="F68" s="472">
        <f t="shared" si="8"/>
        <v>0</v>
      </c>
      <c r="G68" s="476">
        <f t="shared" si="6"/>
        <v>0</v>
      </c>
      <c r="H68" s="446">
        <f t="shared" si="7"/>
        <v>0</v>
      </c>
      <c r="I68" s="468">
        <f t="shared" si="9"/>
        <v>0</v>
      </c>
      <c r="J68" s="468"/>
      <c r="K68" s="475"/>
      <c r="L68" s="471">
        <f t="shared" si="10"/>
        <v>0</v>
      </c>
      <c r="M68" s="475"/>
      <c r="N68" s="471">
        <f t="shared" si="11"/>
        <v>0</v>
      </c>
      <c r="O68" s="471">
        <f t="shared" si="12"/>
        <v>0</v>
      </c>
      <c r="P68" s="232"/>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1:61">
      <c r="B69" s="151" t="str">
        <f t="shared" si="5"/>
        <v/>
      </c>
      <c r="C69" s="464">
        <f>IF(D11="","-",+C68+1)</f>
        <v>2067</v>
      </c>
      <c r="D69" s="472">
        <f>IF(F68+SUM(E$17:E68)=D$10,F68,D$10-SUM(E$17:E68))</f>
        <v>0</v>
      </c>
      <c r="E69" s="473">
        <f>IF(+I14&lt;F68,I14,D69)</f>
        <v>0</v>
      </c>
      <c r="F69" s="472">
        <f t="shared" si="8"/>
        <v>0</v>
      </c>
      <c r="G69" s="476">
        <f t="shared" si="6"/>
        <v>0</v>
      </c>
      <c r="H69" s="446">
        <f t="shared" si="7"/>
        <v>0</v>
      </c>
      <c r="I69" s="468">
        <f t="shared" si="9"/>
        <v>0</v>
      </c>
      <c r="J69" s="468"/>
      <c r="K69" s="475"/>
      <c r="L69" s="471">
        <f t="shared" si="10"/>
        <v>0</v>
      </c>
      <c r="M69" s="475"/>
      <c r="N69" s="471">
        <f t="shared" si="11"/>
        <v>0</v>
      </c>
      <c r="O69" s="471">
        <f t="shared" si="12"/>
        <v>0</v>
      </c>
      <c r="P69" s="232"/>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1:61">
      <c r="B70" s="151" t="str">
        <f t="shared" si="5"/>
        <v/>
      </c>
      <c r="C70" s="464">
        <f>IF(D11="","-",+C69+1)</f>
        <v>2068</v>
      </c>
      <c r="D70" s="472">
        <f>IF(F69+SUM(E$17:E69)=D$10,F69,D$10-SUM(E$17:E69))</f>
        <v>0</v>
      </c>
      <c r="E70" s="473">
        <f>IF(+I14&lt;F69,I14,D70)</f>
        <v>0</v>
      </c>
      <c r="F70" s="472">
        <f t="shared" si="8"/>
        <v>0</v>
      </c>
      <c r="G70" s="476">
        <f t="shared" si="6"/>
        <v>0</v>
      </c>
      <c r="H70" s="446">
        <f t="shared" si="7"/>
        <v>0</v>
      </c>
      <c r="I70" s="468">
        <f t="shared" si="9"/>
        <v>0</v>
      </c>
      <c r="J70" s="468"/>
      <c r="K70" s="475"/>
      <c r="L70" s="471">
        <f t="shared" si="10"/>
        <v>0</v>
      </c>
      <c r="M70" s="475"/>
      <c r="N70" s="471">
        <f t="shared" si="11"/>
        <v>0</v>
      </c>
      <c r="O70" s="471">
        <f t="shared" si="12"/>
        <v>0</v>
      </c>
      <c r="P70" s="232"/>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1:61">
      <c r="B71" s="151" t="str">
        <f t="shared" si="5"/>
        <v/>
      </c>
      <c r="C71" s="464">
        <f>IF(D11="","-",+C70+1)</f>
        <v>2069</v>
      </c>
      <c r="D71" s="472">
        <f>IF(F70+SUM(E$17:E70)=D$10,F70,D$10-SUM(E$17:E70))</f>
        <v>0</v>
      </c>
      <c r="E71" s="473">
        <f>IF(+I14&lt;F70,I14,D71)</f>
        <v>0</v>
      </c>
      <c r="F71" s="472">
        <f t="shared" si="8"/>
        <v>0</v>
      </c>
      <c r="G71" s="476">
        <f t="shared" si="6"/>
        <v>0</v>
      </c>
      <c r="H71" s="446">
        <f t="shared" si="7"/>
        <v>0</v>
      </c>
      <c r="I71" s="468">
        <f t="shared" si="9"/>
        <v>0</v>
      </c>
      <c r="J71" s="468"/>
      <c r="K71" s="475"/>
      <c r="L71" s="471">
        <f t="shared" si="10"/>
        <v>0</v>
      </c>
      <c r="M71" s="475"/>
      <c r="N71" s="471">
        <f t="shared" si="11"/>
        <v>0</v>
      </c>
      <c r="O71" s="471">
        <f t="shared" si="12"/>
        <v>0</v>
      </c>
      <c r="P71" s="232"/>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1:61" ht="13" thickBot="1">
      <c r="B72" s="151" t="str">
        <f t="shared" si="5"/>
        <v/>
      </c>
      <c r="C72" s="477">
        <f>IF(D11="","-",+C71+1)</f>
        <v>2070</v>
      </c>
      <c r="D72" s="478">
        <f>IF(F71+SUM(E$17:E71)=D$10,F71,D$10-SUM(E$17:E71))</f>
        <v>0</v>
      </c>
      <c r="E72" s="479">
        <f>IF(+I14&lt;F71,I14,D72)</f>
        <v>0</v>
      </c>
      <c r="F72" s="478">
        <f t="shared" si="8"/>
        <v>0</v>
      </c>
      <c r="G72" s="480">
        <f t="shared" si="6"/>
        <v>0</v>
      </c>
      <c r="H72" s="426">
        <f t="shared" si="7"/>
        <v>0</v>
      </c>
      <c r="I72" s="481">
        <f t="shared" si="9"/>
        <v>0</v>
      </c>
      <c r="J72" s="468"/>
      <c r="K72" s="482"/>
      <c r="L72" s="483">
        <f t="shared" si="10"/>
        <v>0</v>
      </c>
      <c r="M72" s="482"/>
      <c r="N72" s="483">
        <f t="shared" si="11"/>
        <v>0</v>
      </c>
      <c r="O72" s="483">
        <f t="shared" si="12"/>
        <v>0</v>
      </c>
      <c r="P72" s="232"/>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1:61">
      <c r="C73" s="342" t="s">
        <v>78</v>
      </c>
      <c r="D73" s="343"/>
      <c r="E73" s="343">
        <f>SUM(E17:E72)</f>
        <v>0</v>
      </c>
      <c r="F73" s="343"/>
      <c r="G73" s="343">
        <f>SUM(G17:G72)</f>
        <v>0</v>
      </c>
      <c r="H73" s="343">
        <f>SUM(H17:H72)</f>
        <v>0</v>
      </c>
      <c r="I73" s="343">
        <f>SUM(I17:I72)</f>
        <v>0</v>
      </c>
      <c r="J73" s="343"/>
      <c r="K73" s="343"/>
      <c r="L73" s="343"/>
      <c r="M73" s="343"/>
      <c r="N73" s="343"/>
      <c r="O73" s="232"/>
      <c r="P73" s="232"/>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1:61">
      <c r="D74" s="230"/>
      <c r="E74" s="229"/>
      <c r="F74" s="229"/>
      <c r="G74" s="229"/>
      <c r="H74" s="231"/>
      <c r="I74" s="231"/>
      <c r="J74" s="343"/>
      <c r="K74" s="231"/>
      <c r="L74" s="231"/>
      <c r="M74" s="231"/>
      <c r="N74" s="231"/>
      <c r="O74" s="229"/>
      <c r="P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1:61" ht="13">
      <c r="C75" s="484" t="s">
        <v>98</v>
      </c>
      <c r="D75" s="230"/>
      <c r="E75" s="229"/>
      <c r="F75" s="229"/>
      <c r="G75" s="229"/>
      <c r="H75" s="231"/>
      <c r="I75" s="231"/>
      <c r="J75" s="343"/>
      <c r="K75" s="231"/>
      <c r="L75" s="231"/>
      <c r="M75" s="231"/>
      <c r="N75" s="231"/>
      <c r="O75" s="229"/>
      <c r="P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1:61" ht="13">
      <c r="C76" s="422" t="s">
        <v>79</v>
      </c>
      <c r="D76" s="230"/>
      <c r="E76" s="229"/>
      <c r="F76" s="229"/>
      <c r="G76" s="229"/>
      <c r="H76" s="231"/>
      <c r="I76" s="231"/>
      <c r="J76" s="343"/>
      <c r="K76" s="231"/>
      <c r="L76" s="231"/>
      <c r="M76" s="231"/>
      <c r="N76" s="231"/>
      <c r="O76" s="232"/>
      <c r="P76" s="232"/>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1:61" ht="17.5">
      <c r="C77" s="422" t="s">
        <v>80</v>
      </c>
      <c r="D77" s="342"/>
      <c r="E77" s="342"/>
      <c r="F77" s="342"/>
      <c r="G77" s="343"/>
      <c r="H77" s="343"/>
      <c r="I77" s="344"/>
      <c r="J77" s="344"/>
      <c r="K77" s="344"/>
      <c r="L77" s="344"/>
      <c r="M77" s="344"/>
      <c r="N77" s="344"/>
      <c r="O77" s="485"/>
      <c r="P77" s="232"/>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1:61" ht="13">
      <c r="C78" s="422"/>
      <c r="D78" s="342"/>
      <c r="E78" s="342"/>
      <c r="F78" s="342"/>
      <c r="G78" s="343"/>
      <c r="H78" s="343"/>
      <c r="I78" s="344"/>
      <c r="J78" s="344"/>
      <c r="K78" s="344"/>
      <c r="L78" s="344"/>
      <c r="M78" s="344"/>
      <c r="N78" s="344"/>
      <c r="O78" s="232"/>
      <c r="P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1:61" ht="15.5">
      <c r="A79" s="486"/>
      <c r="B79" s="229"/>
      <c r="C79" s="250"/>
      <c r="D79" s="230"/>
      <c r="E79" s="229"/>
      <c r="F79" s="340"/>
      <c r="G79" s="229"/>
      <c r="H79" s="231"/>
      <c r="I79" s="229"/>
      <c r="J79" s="232"/>
      <c r="K79" s="229"/>
      <c r="L79" s="229"/>
      <c r="M79" s="229"/>
      <c r="N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1:61" ht="17.5">
      <c r="B80" s="229"/>
      <c r="C80" s="487"/>
      <c r="D80" s="230"/>
      <c r="E80" s="229"/>
      <c r="F80" s="340"/>
      <c r="G80" s="229"/>
      <c r="H80" s="231"/>
      <c r="I80" s="229"/>
      <c r="J80" s="232"/>
      <c r="K80" s="229"/>
      <c r="L80" s="229"/>
      <c r="M80" s="229"/>
      <c r="N80" s="229"/>
      <c r="P80" s="488" t="s">
        <v>131</v>
      </c>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1:61">
      <c r="B81" s="229"/>
      <c r="C81" s="487"/>
      <c r="D81" s="230"/>
      <c r="E81" s="229"/>
      <c r="F81" s="340"/>
      <c r="G81" s="229"/>
      <c r="H81" s="231"/>
      <c r="I81" s="229"/>
      <c r="J81" s="232"/>
      <c r="K81" s="229"/>
      <c r="L81" s="229"/>
      <c r="M81" s="229"/>
      <c r="N81" s="229"/>
      <c r="O81" s="229"/>
      <c r="P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1:61">
      <c r="B82" s="229"/>
      <c r="C82" s="250"/>
      <c r="D82" s="230"/>
      <c r="E82" s="229"/>
      <c r="F82" s="340"/>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1:61" ht="20">
      <c r="A83" s="405" t="s">
        <v>192</v>
      </c>
      <c r="B83" s="229"/>
      <c r="C83" s="250"/>
      <c r="D83" s="230"/>
      <c r="E83" s="229"/>
      <c r="F83" s="333"/>
      <c r="G83" s="333"/>
      <c r="H83" s="229"/>
      <c r="I83" s="231"/>
      <c r="J83" s="151"/>
      <c r="K83" s="219"/>
      <c r="L83" s="406"/>
      <c r="M83" s="406"/>
      <c r="P83" s="485" t="str">
        <f ca="1">P1</f>
        <v>SWT Project 1 of 1</v>
      </c>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1:61" ht="17.5">
      <c r="B84" s="229"/>
      <c r="C84" s="229"/>
      <c r="D84" s="230"/>
      <c r="E84" s="229"/>
      <c r="F84" s="229"/>
      <c r="G84" s="229"/>
      <c r="H84" s="229"/>
      <c r="I84" s="231"/>
      <c r="J84" s="229"/>
      <c r="K84" s="232"/>
      <c r="L84" s="229"/>
      <c r="M84" s="229"/>
      <c r="P84" s="409" t="s">
        <v>135</v>
      </c>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1:61" ht="17.5" thickBot="1">
      <c r="B85" s="233" t="s">
        <v>43</v>
      </c>
      <c r="C85" s="489" t="s">
        <v>84</v>
      </c>
      <c r="D85" s="230"/>
      <c r="E85" s="229"/>
      <c r="F85" s="229"/>
      <c r="G85" s="229"/>
      <c r="H85" s="229"/>
      <c r="I85" s="231"/>
      <c r="J85" s="231"/>
      <c r="K85" s="343"/>
      <c r="L85" s="231"/>
      <c r="M85" s="231"/>
      <c r="N85" s="231"/>
      <c r="O85" s="343"/>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1:61" ht="16" thickBot="1">
      <c r="C86" s="299"/>
      <c r="D86" s="230"/>
      <c r="E86" s="229"/>
      <c r="F86" s="229"/>
      <c r="G86" s="229"/>
      <c r="H86" s="229"/>
      <c r="I86" s="231"/>
      <c r="J86" s="231"/>
      <c r="K86" s="343"/>
      <c r="L86" s="490">
        <f>+J92</f>
        <v>2024</v>
      </c>
      <c r="M86" s="491" t="s">
        <v>8</v>
      </c>
      <c r="N86" s="492" t="s">
        <v>137</v>
      </c>
      <c r="O86" s="493" t="s">
        <v>10</v>
      </c>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1:61" ht="15.5">
      <c r="C87" s="228" t="s">
        <v>45</v>
      </c>
      <c r="D87" s="230"/>
      <c r="E87" s="229"/>
      <c r="F87" s="229"/>
      <c r="G87" s="229"/>
      <c r="H87" s="412"/>
      <c r="I87" s="229" t="s">
        <v>46</v>
      </c>
      <c r="J87" s="229"/>
      <c r="K87" s="494"/>
      <c r="L87" s="495" t="s">
        <v>230</v>
      </c>
      <c r="M87" s="496">
        <f>IF(J92&lt;D11,0,VLOOKUP(J92,C17:O72,9))</f>
        <v>0</v>
      </c>
      <c r="N87" s="496">
        <f>IF(J92&lt;D11,0,VLOOKUP(J92,C17:O72,11))</f>
        <v>0</v>
      </c>
      <c r="O87" s="497">
        <f>+N87-M87</f>
        <v>0</v>
      </c>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1:61" ht="15.5">
      <c r="C88" s="236"/>
      <c r="D88" s="230"/>
      <c r="E88" s="229"/>
      <c r="F88" s="229"/>
      <c r="G88" s="229"/>
      <c r="H88" s="229"/>
      <c r="I88" s="417"/>
      <c r="J88" s="417"/>
      <c r="K88" s="498"/>
      <c r="L88" s="499" t="s">
        <v>231</v>
      </c>
      <c r="M88" s="500">
        <f>IF(J92&lt;D11,0,VLOOKUP(J92,C99:P154,6))</f>
        <v>0</v>
      </c>
      <c r="N88" s="500">
        <f>IF(J92&lt;D11,0,VLOOKUP(J92,C99:P154,7))</f>
        <v>0</v>
      </c>
      <c r="O88" s="501">
        <f>+N88-M88</f>
        <v>0</v>
      </c>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1:61" ht="13.5" thickBot="1">
      <c r="C89" s="422" t="s">
        <v>85</v>
      </c>
      <c r="D89" s="502" t="str">
        <f>+D7</f>
        <v>insert project name here</v>
      </c>
      <c r="E89" s="229"/>
      <c r="F89" s="229"/>
      <c r="G89" s="229"/>
      <c r="H89" s="229"/>
      <c r="I89" s="231"/>
      <c r="J89" s="231"/>
      <c r="K89" s="503"/>
      <c r="L89" s="504" t="s">
        <v>138</v>
      </c>
      <c r="M89" s="505">
        <f>+M88-M87</f>
        <v>0</v>
      </c>
      <c r="N89" s="505">
        <f>+N88-N87</f>
        <v>0</v>
      </c>
      <c r="O89" s="506">
        <f>+O88-O87</f>
        <v>0</v>
      </c>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1:61" ht="13.5" thickBot="1">
      <c r="C90" s="484"/>
      <c r="D90" s="507" t="str">
        <f>IF(D8="","",D8)</f>
        <v/>
      </c>
      <c r="E90" s="340"/>
      <c r="F90" s="340"/>
      <c r="G90" s="340"/>
      <c r="H90" s="429"/>
      <c r="I90" s="231"/>
      <c r="J90" s="231"/>
      <c r="K90" s="343"/>
      <c r="L90" s="231"/>
      <c r="M90" s="231"/>
      <c r="N90" s="231"/>
      <c r="O90" s="343"/>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1:61" ht="13.5" thickBot="1">
      <c r="A91" s="159"/>
      <c r="C91" s="508" t="s">
        <v>86</v>
      </c>
      <c r="D91" s="509">
        <f>+D9</f>
        <v>0</v>
      </c>
      <c r="E91" s="510"/>
      <c r="F91" s="510"/>
      <c r="G91" s="510"/>
      <c r="H91" s="510"/>
      <c r="I91" s="510"/>
      <c r="J91" s="511"/>
      <c r="K91" s="512"/>
      <c r="P91" s="435"/>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1:61" ht="13">
      <c r="C92" s="441" t="s">
        <v>50</v>
      </c>
      <c r="D92" s="437">
        <v>0</v>
      </c>
      <c r="E92" s="250" t="s">
        <v>87</v>
      </c>
      <c r="H92" s="439"/>
      <c r="I92" s="439"/>
      <c r="J92" s="440">
        <f>+'SWT.WS.G.BPU.ATRR.True-up'!M16</f>
        <v>2024</v>
      </c>
      <c r="K92" s="434"/>
      <c r="L92" s="343" t="s">
        <v>88</v>
      </c>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1:61">
      <c r="C93" s="441" t="s">
        <v>53</v>
      </c>
      <c r="D93" s="513">
        <f>IF(D11=I10,"",D11)</f>
        <v>2015</v>
      </c>
      <c r="E93" s="441" t="s">
        <v>54</v>
      </c>
      <c r="F93" s="439"/>
      <c r="G93" s="439"/>
      <c r="H93" s="151"/>
      <c r="J93" s="443">
        <f>IF(H87="",0,'SWT.WS.G.BPU.ATRR.True-up'!$F$13)</f>
        <v>0</v>
      </c>
      <c r="K93" s="444"/>
      <c r="L93" s="151" t="str">
        <f>"          INPUT TRUE-UP ARR (WITH &amp; WITHOUT INCENTIVES) FROM EACH PRIOR YEAR"</f>
        <v xml:space="preserve">          INPUT TRUE-UP ARR (WITH &amp; WITHOUT INCENTIVES) FROM EACH PRIOR YEAR</v>
      </c>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1:61">
      <c r="C94" s="441" t="s">
        <v>55</v>
      </c>
      <c r="D94" s="514">
        <f>IF(D11=I10,"",D12)</f>
        <v>6</v>
      </c>
      <c r="E94" s="441" t="s">
        <v>56</v>
      </c>
      <c r="F94" s="439"/>
      <c r="G94" s="439"/>
      <c r="H94" s="151"/>
      <c r="J94" s="445">
        <f>'SWT.WS.G.BPU.ATRR.True-up'!$F$79</f>
        <v>0</v>
      </c>
      <c r="K94" s="396"/>
      <c r="L94" s="151" t="s">
        <v>89</v>
      </c>
      <c r="P94" s="232"/>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1:61">
      <c r="C95" s="441" t="s">
        <v>58</v>
      </c>
      <c r="D95" s="443">
        <f>F$91</f>
        <v>0</v>
      </c>
      <c r="E95" s="441" t="s">
        <v>59</v>
      </c>
      <c r="F95" s="439"/>
      <c r="G95" s="439"/>
      <c r="H95" s="151"/>
      <c r="J95" s="445">
        <f>IF(H87="",J94,'SWT.WS.G.BPU.ATRR.True-up'!$F$78)</f>
        <v>0</v>
      </c>
      <c r="K95" s="290"/>
      <c r="L95" s="343" t="s">
        <v>60</v>
      </c>
      <c r="M95" s="290"/>
      <c r="N95" s="290"/>
      <c r="O95" s="290"/>
      <c r="P95" s="232"/>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1:61" ht="13" thickBot="1">
      <c r="C96" s="441" t="s">
        <v>61</v>
      </c>
      <c r="D96" s="515">
        <f>+D14</f>
        <v>0</v>
      </c>
      <c r="E96" s="516" t="s">
        <v>63</v>
      </c>
      <c r="F96" s="517"/>
      <c r="G96" s="517"/>
      <c r="H96" s="518"/>
      <c r="I96" s="518"/>
      <c r="J96" s="426">
        <f>IF(D92=0,0,D92/D95)</f>
        <v>0</v>
      </c>
      <c r="K96" s="343"/>
      <c r="L96" s="343"/>
      <c r="M96" s="343"/>
      <c r="N96" s="343"/>
      <c r="O96" s="343"/>
      <c r="P96" s="232"/>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1:61" ht="39">
      <c r="A97" s="234"/>
      <c r="B97" s="234"/>
      <c r="C97" s="519" t="s">
        <v>50</v>
      </c>
      <c r="D97" s="520" t="s">
        <v>188</v>
      </c>
      <c r="E97" s="454" t="s">
        <v>64</v>
      </c>
      <c r="F97" s="454" t="s">
        <v>65</v>
      </c>
      <c r="G97" s="449" t="s">
        <v>90</v>
      </c>
      <c r="H97" s="450" t="s">
        <v>232</v>
      </c>
      <c r="I97" s="451" t="s">
        <v>233</v>
      </c>
      <c r="J97" s="519" t="s">
        <v>91</v>
      </c>
      <c r="K97" s="521"/>
      <c r="L97" s="448" t="s">
        <v>181</v>
      </c>
      <c r="M97" s="454" t="s">
        <v>92</v>
      </c>
      <c r="N97" s="448" t="s">
        <v>181</v>
      </c>
      <c r="O97" s="454" t="s">
        <v>92</v>
      </c>
      <c r="P97" s="454" t="s">
        <v>70</v>
      </c>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1:61" ht="13.5" thickBot="1">
      <c r="C98" s="455" t="s">
        <v>71</v>
      </c>
      <c r="D98" s="522" t="s">
        <v>72</v>
      </c>
      <c r="E98" s="455" t="s">
        <v>73</v>
      </c>
      <c r="F98" s="455" t="s">
        <v>72</v>
      </c>
      <c r="G98" s="455" t="s">
        <v>72</v>
      </c>
      <c r="H98" s="462" t="s">
        <v>74</v>
      </c>
      <c r="I98" s="458" t="s">
        <v>75</v>
      </c>
      <c r="J98" s="459" t="s">
        <v>96</v>
      </c>
      <c r="K98" s="460"/>
      <c r="L98" s="461" t="s">
        <v>77</v>
      </c>
      <c r="M98" s="461" t="s">
        <v>77</v>
      </c>
      <c r="N98" s="461" t="s">
        <v>97</v>
      </c>
      <c r="O98" s="461" t="s">
        <v>97</v>
      </c>
      <c r="P98" s="461" t="s">
        <v>97</v>
      </c>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1:61">
      <c r="B99" s="151" t="str">
        <f>IF(D99=F98,"","IU")</f>
        <v>IU</v>
      </c>
      <c r="C99" s="464">
        <f>IF(D93= "","-",D93)</f>
        <v>2015</v>
      </c>
      <c r="D99" s="523">
        <f>IF(D93=C99,0,IF(D92&lt;100000,0,D92))</f>
        <v>0</v>
      </c>
      <c r="E99" s="474">
        <f>IF(OR(D11=I10,D92&lt;100000),0,J96/12*(12-D94))</f>
        <v>0</v>
      </c>
      <c r="F99" s="524">
        <f>IF(D93=C99,+D92-E99,+D99-E99)</f>
        <v>0</v>
      </c>
      <c r="G99" s="525">
        <f>+(F99+D99)/2</f>
        <v>0</v>
      </c>
      <c r="H99" s="525">
        <f>+J$94*G99+E99</f>
        <v>0</v>
      </c>
      <c r="I99" s="525">
        <f t="shared" ref="I99:I131" si="13">+J$95*G99+E99</f>
        <v>0</v>
      </c>
      <c r="J99" s="471">
        <f t="shared" ref="J99:J130" si="14">+I99-H99</f>
        <v>0</v>
      </c>
      <c r="K99" s="471"/>
      <c r="L99" s="469"/>
      <c r="M99" s="470">
        <f t="shared" ref="M99:M130" si="15">IF(L99&lt;&gt;0,+H99-L99,0)</f>
        <v>0</v>
      </c>
      <c r="N99" s="469"/>
      <c r="O99" s="470">
        <f t="shared" ref="O99:O130" si="16">IF(N99&lt;&gt;0,+I99-N99,0)</f>
        <v>0</v>
      </c>
      <c r="P99" s="470">
        <f t="shared" ref="P99:P130" si="17">+O99-M99</f>
        <v>0</v>
      </c>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1:61">
      <c r="B100" s="151" t="str">
        <f t="shared" ref="B100:B154" si="18">IF(D100=F99,"","IU")</f>
        <v/>
      </c>
      <c r="C100" s="464">
        <f>IF(D93="","-",+C99+1)</f>
        <v>2016</v>
      </c>
      <c r="D100" s="342">
        <f>IF(F99+SUM(E$99:E99)=D$92,F99,D$92-SUM(E$99:E99))</f>
        <v>0</v>
      </c>
      <c r="E100" s="473">
        <f>IF(+J96&lt;F99,J96,D100)</f>
        <v>0</v>
      </c>
      <c r="F100" s="472">
        <f t="shared" ref="F100:F130" si="19">+D100-E100</f>
        <v>0</v>
      </c>
      <c r="G100" s="472">
        <f t="shared" ref="G100:G130" si="20">+(F100+D100)/2</f>
        <v>0</v>
      </c>
      <c r="H100" s="476">
        <f t="shared" ref="H100:H131" si="21">+J$94*G100+E100</f>
        <v>0</v>
      </c>
      <c r="I100" s="467">
        <f t="shared" si="13"/>
        <v>0</v>
      </c>
      <c r="J100" s="471">
        <f t="shared" si="14"/>
        <v>0</v>
      </c>
      <c r="K100" s="471"/>
      <c r="L100" s="475"/>
      <c r="M100" s="471">
        <f t="shared" si="15"/>
        <v>0</v>
      </c>
      <c r="N100" s="475"/>
      <c r="O100" s="471">
        <f t="shared" si="16"/>
        <v>0</v>
      </c>
      <c r="P100" s="471">
        <f t="shared" si="17"/>
        <v>0</v>
      </c>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1:61">
      <c r="B101" s="151" t="str">
        <f t="shared" si="18"/>
        <v/>
      </c>
      <c r="C101" s="464">
        <f>IF(D93="","-",+C100+1)</f>
        <v>2017</v>
      </c>
      <c r="D101" s="342">
        <f>IF(F100+SUM(E$99:E100)=D$92,F100,D$92-SUM(E$99:E100))</f>
        <v>0</v>
      </c>
      <c r="E101" s="473">
        <f>IF(+J96&lt;F100,J96,D101)</f>
        <v>0</v>
      </c>
      <c r="F101" s="472">
        <f t="shared" si="19"/>
        <v>0</v>
      </c>
      <c r="G101" s="472">
        <f t="shared" si="20"/>
        <v>0</v>
      </c>
      <c r="H101" s="476">
        <f t="shared" si="21"/>
        <v>0</v>
      </c>
      <c r="I101" s="467">
        <f t="shared" si="13"/>
        <v>0</v>
      </c>
      <c r="J101" s="471">
        <f t="shared" si="14"/>
        <v>0</v>
      </c>
      <c r="K101" s="471"/>
      <c r="L101" s="475"/>
      <c r="M101" s="471">
        <f t="shared" si="15"/>
        <v>0</v>
      </c>
      <c r="N101" s="475"/>
      <c r="O101" s="471">
        <f t="shared" si="16"/>
        <v>0</v>
      </c>
      <c r="P101" s="471">
        <f t="shared" si="17"/>
        <v>0</v>
      </c>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1:61">
      <c r="B102" s="151" t="str">
        <f t="shared" si="18"/>
        <v/>
      </c>
      <c r="C102" s="464">
        <f>IF(D93="","-",+C101+1)</f>
        <v>2018</v>
      </c>
      <c r="D102" s="342">
        <f>IF(F101+SUM(E$99:E101)=D$92,F101,D$92-SUM(E$99:E101))</f>
        <v>0</v>
      </c>
      <c r="E102" s="473">
        <f>IF(+J96&lt;F101,J96,D102)</f>
        <v>0</v>
      </c>
      <c r="F102" s="472">
        <f t="shared" si="19"/>
        <v>0</v>
      </c>
      <c r="G102" s="472">
        <f t="shared" si="20"/>
        <v>0</v>
      </c>
      <c r="H102" s="476">
        <f t="shared" si="21"/>
        <v>0</v>
      </c>
      <c r="I102" s="467">
        <f t="shared" si="13"/>
        <v>0</v>
      </c>
      <c r="J102" s="471">
        <f t="shared" si="14"/>
        <v>0</v>
      </c>
      <c r="K102" s="471"/>
      <c r="L102" s="475"/>
      <c r="M102" s="471">
        <f t="shared" si="15"/>
        <v>0</v>
      </c>
      <c r="N102" s="475"/>
      <c r="O102" s="471">
        <f t="shared" si="16"/>
        <v>0</v>
      </c>
      <c r="P102" s="471">
        <f t="shared" si="17"/>
        <v>0</v>
      </c>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1:61">
      <c r="B103" s="151" t="str">
        <f t="shared" si="18"/>
        <v/>
      </c>
      <c r="C103" s="464">
        <f>IF(D93="","-",+C102+1)</f>
        <v>2019</v>
      </c>
      <c r="D103" s="342">
        <f>IF(F102+SUM(E$99:E102)=D$92,F102,D$92-SUM(E$99:E102))</f>
        <v>0</v>
      </c>
      <c r="E103" s="473">
        <f>IF(+J96&lt;F102,J96,D103)</f>
        <v>0</v>
      </c>
      <c r="F103" s="472">
        <f t="shared" si="19"/>
        <v>0</v>
      </c>
      <c r="G103" s="472">
        <f t="shared" si="20"/>
        <v>0</v>
      </c>
      <c r="H103" s="476">
        <f t="shared" si="21"/>
        <v>0</v>
      </c>
      <c r="I103" s="467">
        <f t="shared" si="13"/>
        <v>0</v>
      </c>
      <c r="J103" s="471">
        <f t="shared" si="14"/>
        <v>0</v>
      </c>
      <c r="K103" s="471"/>
      <c r="L103" s="475"/>
      <c r="M103" s="471">
        <f t="shared" si="15"/>
        <v>0</v>
      </c>
      <c r="N103" s="475"/>
      <c r="O103" s="471">
        <f t="shared" si="16"/>
        <v>0</v>
      </c>
      <c r="P103" s="471">
        <f t="shared" si="17"/>
        <v>0</v>
      </c>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1:61">
      <c r="B104" s="151" t="str">
        <f t="shared" si="18"/>
        <v/>
      </c>
      <c r="C104" s="464">
        <f>IF(D93="","-",+C103+1)</f>
        <v>2020</v>
      </c>
      <c r="D104" s="342">
        <f>IF(F103+SUM(E$99:E103)=D$92,F103,D$92-SUM(E$99:E103))</f>
        <v>0</v>
      </c>
      <c r="E104" s="473">
        <f>IF(+J96&lt;F103,J96,D104)</f>
        <v>0</v>
      </c>
      <c r="F104" s="472">
        <f t="shared" si="19"/>
        <v>0</v>
      </c>
      <c r="G104" s="472">
        <f t="shared" si="20"/>
        <v>0</v>
      </c>
      <c r="H104" s="476">
        <f t="shared" si="21"/>
        <v>0</v>
      </c>
      <c r="I104" s="467">
        <f t="shared" si="13"/>
        <v>0</v>
      </c>
      <c r="J104" s="471">
        <f t="shared" si="14"/>
        <v>0</v>
      </c>
      <c r="K104" s="471"/>
      <c r="L104" s="475"/>
      <c r="M104" s="471">
        <f t="shared" si="15"/>
        <v>0</v>
      </c>
      <c r="N104" s="475"/>
      <c r="O104" s="471">
        <f t="shared" si="16"/>
        <v>0</v>
      </c>
      <c r="P104" s="471">
        <f t="shared" si="17"/>
        <v>0</v>
      </c>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1:61">
      <c r="B105" s="151" t="str">
        <f t="shared" si="18"/>
        <v/>
      </c>
      <c r="C105" s="464">
        <f>IF(D93="","-",+C104+1)</f>
        <v>2021</v>
      </c>
      <c r="D105" s="342">
        <f>IF(F104+SUM(E$99:E104)=D$92,F104,D$92-SUM(E$99:E104))</f>
        <v>0</v>
      </c>
      <c r="E105" s="473">
        <f>IF(+J96&lt;F104,J96,D105)</f>
        <v>0</v>
      </c>
      <c r="F105" s="472">
        <f t="shared" si="19"/>
        <v>0</v>
      </c>
      <c r="G105" s="472">
        <f t="shared" si="20"/>
        <v>0</v>
      </c>
      <c r="H105" s="476">
        <f t="shared" si="21"/>
        <v>0</v>
      </c>
      <c r="I105" s="467">
        <f t="shared" si="13"/>
        <v>0</v>
      </c>
      <c r="J105" s="471">
        <f t="shared" si="14"/>
        <v>0</v>
      </c>
      <c r="K105" s="471"/>
      <c r="L105" s="475"/>
      <c r="M105" s="471">
        <f t="shared" si="15"/>
        <v>0</v>
      </c>
      <c r="N105" s="475"/>
      <c r="O105" s="471">
        <f t="shared" si="16"/>
        <v>0</v>
      </c>
      <c r="P105" s="471">
        <f t="shared" si="17"/>
        <v>0</v>
      </c>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1:61">
      <c r="B106" s="151" t="str">
        <f t="shared" si="18"/>
        <v/>
      </c>
      <c r="C106" s="464">
        <f>IF(D93="","-",+C105+1)</f>
        <v>2022</v>
      </c>
      <c r="D106" s="342">
        <f>IF(F105+SUM(E$99:E105)=D$92,F105,D$92-SUM(E$99:E105))</f>
        <v>0</v>
      </c>
      <c r="E106" s="473">
        <f>IF(+J96&lt;F105,J96,D106)</f>
        <v>0</v>
      </c>
      <c r="F106" s="472">
        <f t="shared" si="19"/>
        <v>0</v>
      </c>
      <c r="G106" s="472">
        <f t="shared" si="20"/>
        <v>0</v>
      </c>
      <c r="H106" s="476">
        <f t="shared" si="21"/>
        <v>0</v>
      </c>
      <c r="I106" s="467">
        <f t="shared" si="13"/>
        <v>0</v>
      </c>
      <c r="J106" s="471">
        <f t="shared" si="14"/>
        <v>0</v>
      </c>
      <c r="K106" s="471"/>
      <c r="L106" s="475"/>
      <c r="M106" s="471">
        <f t="shared" si="15"/>
        <v>0</v>
      </c>
      <c r="N106" s="475"/>
      <c r="O106" s="471">
        <f t="shared" si="16"/>
        <v>0</v>
      </c>
      <c r="P106" s="471">
        <f t="shared" si="17"/>
        <v>0</v>
      </c>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1:61">
      <c r="B107" s="151" t="str">
        <f t="shared" si="18"/>
        <v/>
      </c>
      <c r="C107" s="464">
        <f>IF(D93="","-",+C106+1)</f>
        <v>2023</v>
      </c>
      <c r="D107" s="342">
        <f>IF(F106+SUM(E$99:E106)=D$92,F106,D$92-SUM(E$99:E106))</f>
        <v>0</v>
      </c>
      <c r="E107" s="473">
        <f>IF(+J96&lt;F106,J96,D107)</f>
        <v>0</v>
      </c>
      <c r="F107" s="472">
        <f t="shared" si="19"/>
        <v>0</v>
      </c>
      <c r="G107" s="472">
        <f t="shared" si="20"/>
        <v>0</v>
      </c>
      <c r="H107" s="476">
        <f t="shared" si="21"/>
        <v>0</v>
      </c>
      <c r="I107" s="467">
        <f t="shared" si="13"/>
        <v>0</v>
      </c>
      <c r="J107" s="471">
        <f t="shared" si="14"/>
        <v>0</v>
      </c>
      <c r="K107" s="471"/>
      <c r="L107" s="475"/>
      <c r="M107" s="471">
        <f t="shared" si="15"/>
        <v>0</v>
      </c>
      <c r="N107" s="475"/>
      <c r="O107" s="471">
        <f t="shared" si="16"/>
        <v>0</v>
      </c>
      <c r="P107" s="471">
        <f t="shared" si="17"/>
        <v>0</v>
      </c>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1:61">
      <c r="B108" s="151" t="str">
        <f t="shared" si="18"/>
        <v/>
      </c>
      <c r="C108" s="464">
        <f>IF(D93="","-",+C107+1)</f>
        <v>2024</v>
      </c>
      <c r="D108" s="342">
        <f>IF(F107+SUM(E$99:E107)=D$92,F107,D$92-SUM(E$99:E107))</f>
        <v>0</v>
      </c>
      <c r="E108" s="473">
        <f>IF(+J96&lt;F107,J96,D108)</f>
        <v>0</v>
      </c>
      <c r="F108" s="472">
        <f t="shared" si="19"/>
        <v>0</v>
      </c>
      <c r="G108" s="472">
        <f t="shared" si="20"/>
        <v>0</v>
      </c>
      <c r="H108" s="476">
        <f t="shared" si="21"/>
        <v>0</v>
      </c>
      <c r="I108" s="467">
        <f t="shared" si="13"/>
        <v>0</v>
      </c>
      <c r="J108" s="471">
        <f t="shared" si="14"/>
        <v>0</v>
      </c>
      <c r="K108" s="471"/>
      <c r="L108" s="475"/>
      <c r="M108" s="471">
        <f t="shared" si="15"/>
        <v>0</v>
      </c>
      <c r="N108" s="475"/>
      <c r="O108" s="471">
        <f t="shared" si="16"/>
        <v>0</v>
      </c>
      <c r="P108" s="471">
        <f t="shared" si="17"/>
        <v>0</v>
      </c>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1:61">
      <c r="B109" s="151" t="str">
        <f t="shared" si="18"/>
        <v/>
      </c>
      <c r="C109" s="464">
        <f>IF(D93="","-",+C108+1)</f>
        <v>2025</v>
      </c>
      <c r="D109" s="342">
        <f>IF(F108+SUM(E$99:E108)=D$92,F108,D$92-SUM(E$99:E108))</f>
        <v>0</v>
      </c>
      <c r="E109" s="473">
        <f>IF(+J96&lt;F108,J96,D109)</f>
        <v>0</v>
      </c>
      <c r="F109" s="472">
        <f t="shared" si="19"/>
        <v>0</v>
      </c>
      <c r="G109" s="472">
        <f t="shared" si="20"/>
        <v>0</v>
      </c>
      <c r="H109" s="476">
        <f t="shared" si="21"/>
        <v>0</v>
      </c>
      <c r="I109" s="467">
        <f t="shared" si="13"/>
        <v>0</v>
      </c>
      <c r="J109" s="471">
        <f t="shared" si="14"/>
        <v>0</v>
      </c>
      <c r="K109" s="471"/>
      <c r="L109" s="475"/>
      <c r="M109" s="471">
        <f t="shared" si="15"/>
        <v>0</v>
      </c>
      <c r="N109" s="475"/>
      <c r="O109" s="471">
        <f t="shared" si="16"/>
        <v>0</v>
      </c>
      <c r="P109" s="471">
        <f t="shared" si="17"/>
        <v>0</v>
      </c>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1:61">
      <c r="B110" s="151" t="str">
        <f t="shared" si="18"/>
        <v/>
      </c>
      <c r="C110" s="464">
        <f>IF(D93="","-",+C109+1)</f>
        <v>2026</v>
      </c>
      <c r="D110" s="342">
        <f>IF(F109+SUM(E$99:E109)=D$92,F109,D$92-SUM(E$99:E109))</f>
        <v>0</v>
      </c>
      <c r="E110" s="473">
        <f>IF(+J96&lt;F109,J96,D110)</f>
        <v>0</v>
      </c>
      <c r="F110" s="472">
        <f t="shared" si="19"/>
        <v>0</v>
      </c>
      <c r="G110" s="472">
        <f t="shared" si="20"/>
        <v>0</v>
      </c>
      <c r="H110" s="476">
        <f t="shared" si="21"/>
        <v>0</v>
      </c>
      <c r="I110" s="467">
        <f t="shared" si="13"/>
        <v>0</v>
      </c>
      <c r="J110" s="471">
        <f t="shared" si="14"/>
        <v>0</v>
      </c>
      <c r="K110" s="471"/>
      <c r="L110" s="475"/>
      <c r="M110" s="471">
        <f t="shared" si="15"/>
        <v>0</v>
      </c>
      <c r="N110" s="475"/>
      <c r="O110" s="471">
        <f t="shared" si="16"/>
        <v>0</v>
      </c>
      <c r="P110" s="471">
        <f t="shared" si="17"/>
        <v>0</v>
      </c>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1:61">
      <c r="B111" s="151" t="str">
        <f t="shared" si="18"/>
        <v/>
      </c>
      <c r="C111" s="464">
        <f>IF(D93="","-",+C110+1)</f>
        <v>2027</v>
      </c>
      <c r="D111" s="342">
        <f>IF(F110+SUM(E$99:E110)=D$92,F110,D$92-SUM(E$99:E110))</f>
        <v>0</v>
      </c>
      <c r="E111" s="473">
        <f>IF(+J96&lt;F110,J96,D111)</f>
        <v>0</v>
      </c>
      <c r="F111" s="472">
        <f t="shared" si="19"/>
        <v>0</v>
      </c>
      <c r="G111" s="472">
        <f t="shared" si="20"/>
        <v>0</v>
      </c>
      <c r="H111" s="476">
        <f t="shared" si="21"/>
        <v>0</v>
      </c>
      <c r="I111" s="467">
        <f t="shared" si="13"/>
        <v>0</v>
      </c>
      <c r="J111" s="471">
        <f t="shared" si="14"/>
        <v>0</v>
      </c>
      <c r="K111" s="471"/>
      <c r="L111" s="475"/>
      <c r="M111" s="471">
        <f t="shared" si="15"/>
        <v>0</v>
      </c>
      <c r="N111" s="475"/>
      <c r="O111" s="471">
        <f t="shared" si="16"/>
        <v>0</v>
      </c>
      <c r="P111" s="471">
        <f t="shared" si="17"/>
        <v>0</v>
      </c>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1:61">
      <c r="B112" s="151" t="str">
        <f t="shared" si="18"/>
        <v/>
      </c>
      <c r="C112" s="464">
        <f>IF(D93="","-",+C111+1)</f>
        <v>2028</v>
      </c>
      <c r="D112" s="342">
        <f>IF(F111+SUM(E$99:E111)=D$92,F111,D$92-SUM(E$99:E111))</f>
        <v>0</v>
      </c>
      <c r="E112" s="473">
        <f>IF(+J96&lt;F111,J96,D112)</f>
        <v>0</v>
      </c>
      <c r="F112" s="472">
        <f t="shared" si="19"/>
        <v>0</v>
      </c>
      <c r="G112" s="472">
        <f t="shared" si="20"/>
        <v>0</v>
      </c>
      <c r="H112" s="476">
        <f t="shared" si="21"/>
        <v>0</v>
      </c>
      <c r="I112" s="467">
        <f t="shared" si="13"/>
        <v>0</v>
      </c>
      <c r="J112" s="471">
        <f t="shared" si="14"/>
        <v>0</v>
      </c>
      <c r="K112" s="471"/>
      <c r="L112" s="475"/>
      <c r="M112" s="471">
        <f t="shared" si="15"/>
        <v>0</v>
      </c>
      <c r="N112" s="475"/>
      <c r="O112" s="471">
        <f t="shared" si="16"/>
        <v>0</v>
      </c>
      <c r="P112" s="471">
        <f t="shared" si="17"/>
        <v>0</v>
      </c>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2:61">
      <c r="B113" s="151" t="str">
        <f t="shared" si="18"/>
        <v/>
      </c>
      <c r="C113" s="464">
        <f>IF(D93="","-",+C112+1)</f>
        <v>2029</v>
      </c>
      <c r="D113" s="342">
        <f>IF(F112+SUM(E$99:E112)=D$92,F112,D$92-SUM(E$99:E112))</f>
        <v>0</v>
      </c>
      <c r="E113" s="473">
        <f>IF(+J96&lt;F112,J96,D113)</f>
        <v>0</v>
      </c>
      <c r="F113" s="472">
        <f t="shared" si="19"/>
        <v>0</v>
      </c>
      <c r="G113" s="472">
        <f t="shared" si="20"/>
        <v>0</v>
      </c>
      <c r="H113" s="476">
        <f t="shared" si="21"/>
        <v>0</v>
      </c>
      <c r="I113" s="467">
        <f t="shared" si="13"/>
        <v>0</v>
      </c>
      <c r="J113" s="471">
        <f t="shared" si="14"/>
        <v>0</v>
      </c>
      <c r="K113" s="471"/>
      <c r="L113" s="475"/>
      <c r="M113" s="471">
        <f t="shared" si="15"/>
        <v>0</v>
      </c>
      <c r="N113" s="475"/>
      <c r="O113" s="471">
        <f t="shared" si="16"/>
        <v>0</v>
      </c>
      <c r="P113" s="471">
        <f t="shared" si="17"/>
        <v>0</v>
      </c>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2:61">
      <c r="B114" s="151" t="str">
        <f t="shared" si="18"/>
        <v/>
      </c>
      <c r="C114" s="464">
        <f>IF(D93="","-",+C113+1)</f>
        <v>2030</v>
      </c>
      <c r="D114" s="342">
        <f>IF(F113+SUM(E$99:E113)=D$92,F113,D$92-SUM(E$99:E113))</f>
        <v>0</v>
      </c>
      <c r="E114" s="473">
        <f>IF(+J96&lt;F113,J96,D114)</f>
        <v>0</v>
      </c>
      <c r="F114" s="472">
        <f t="shared" si="19"/>
        <v>0</v>
      </c>
      <c r="G114" s="472">
        <f t="shared" si="20"/>
        <v>0</v>
      </c>
      <c r="H114" s="476">
        <f t="shared" si="21"/>
        <v>0</v>
      </c>
      <c r="I114" s="467">
        <f t="shared" si="13"/>
        <v>0</v>
      </c>
      <c r="J114" s="471">
        <f t="shared" si="14"/>
        <v>0</v>
      </c>
      <c r="K114" s="471"/>
      <c r="L114" s="475"/>
      <c r="M114" s="471">
        <f t="shared" si="15"/>
        <v>0</v>
      </c>
      <c r="N114" s="475"/>
      <c r="O114" s="471">
        <f t="shared" si="16"/>
        <v>0</v>
      </c>
      <c r="P114" s="471">
        <f t="shared" si="17"/>
        <v>0</v>
      </c>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2:61">
      <c r="B115" s="151" t="str">
        <f t="shared" si="18"/>
        <v/>
      </c>
      <c r="C115" s="464">
        <f>IF(D93="","-",+C114+1)</f>
        <v>2031</v>
      </c>
      <c r="D115" s="342">
        <f>IF(F114+SUM(E$99:E114)=D$92,F114,D$92-SUM(E$99:E114))</f>
        <v>0</v>
      </c>
      <c r="E115" s="473">
        <f>IF(+J96&lt;F114,J96,D115)</f>
        <v>0</v>
      </c>
      <c r="F115" s="472">
        <f t="shared" si="19"/>
        <v>0</v>
      </c>
      <c r="G115" s="472">
        <f t="shared" si="20"/>
        <v>0</v>
      </c>
      <c r="H115" s="476">
        <f t="shared" si="21"/>
        <v>0</v>
      </c>
      <c r="I115" s="467">
        <f t="shared" si="13"/>
        <v>0</v>
      </c>
      <c r="J115" s="471">
        <f t="shared" si="14"/>
        <v>0</v>
      </c>
      <c r="K115" s="471"/>
      <c r="L115" s="475"/>
      <c r="M115" s="471">
        <f t="shared" si="15"/>
        <v>0</v>
      </c>
      <c r="N115" s="475"/>
      <c r="O115" s="471">
        <f t="shared" si="16"/>
        <v>0</v>
      </c>
      <c r="P115" s="471">
        <f t="shared" si="17"/>
        <v>0</v>
      </c>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2:61">
      <c r="B116" s="151" t="str">
        <f t="shared" si="18"/>
        <v/>
      </c>
      <c r="C116" s="464">
        <f>IF(D93="","-",+C115+1)</f>
        <v>2032</v>
      </c>
      <c r="D116" s="342">
        <f>IF(F115+SUM(E$99:E115)=D$92,F115,D$92-SUM(E$99:E115))</f>
        <v>0</v>
      </c>
      <c r="E116" s="473">
        <f>IF(+J96&lt;F115,J96,D116)</f>
        <v>0</v>
      </c>
      <c r="F116" s="472">
        <f t="shared" si="19"/>
        <v>0</v>
      </c>
      <c r="G116" s="472">
        <f t="shared" si="20"/>
        <v>0</v>
      </c>
      <c r="H116" s="476">
        <f t="shared" si="21"/>
        <v>0</v>
      </c>
      <c r="I116" s="467">
        <f t="shared" si="13"/>
        <v>0</v>
      </c>
      <c r="J116" s="471">
        <f t="shared" si="14"/>
        <v>0</v>
      </c>
      <c r="K116" s="471"/>
      <c r="L116" s="475"/>
      <c r="M116" s="471">
        <f t="shared" si="15"/>
        <v>0</v>
      </c>
      <c r="N116" s="475"/>
      <c r="O116" s="471">
        <f t="shared" si="16"/>
        <v>0</v>
      </c>
      <c r="P116" s="471">
        <f t="shared" si="17"/>
        <v>0</v>
      </c>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2:61">
      <c r="B117" s="151" t="str">
        <f t="shared" si="18"/>
        <v/>
      </c>
      <c r="C117" s="464">
        <f>IF(D93="","-",+C116+1)</f>
        <v>2033</v>
      </c>
      <c r="D117" s="342">
        <f>IF(F116+SUM(E$99:E116)=D$92,F116,D$92-SUM(E$99:E116))</f>
        <v>0</v>
      </c>
      <c r="E117" s="473">
        <f>IF(+J96&lt;F116,J96,D117)</f>
        <v>0</v>
      </c>
      <c r="F117" s="472">
        <f t="shared" si="19"/>
        <v>0</v>
      </c>
      <c r="G117" s="472">
        <f t="shared" si="20"/>
        <v>0</v>
      </c>
      <c r="H117" s="476">
        <f t="shared" si="21"/>
        <v>0</v>
      </c>
      <c r="I117" s="467">
        <f t="shared" si="13"/>
        <v>0</v>
      </c>
      <c r="J117" s="471">
        <f t="shared" si="14"/>
        <v>0</v>
      </c>
      <c r="K117" s="471"/>
      <c r="L117" s="475"/>
      <c r="M117" s="471">
        <f t="shared" si="15"/>
        <v>0</v>
      </c>
      <c r="N117" s="475"/>
      <c r="O117" s="471">
        <f t="shared" si="16"/>
        <v>0</v>
      </c>
      <c r="P117" s="471">
        <f t="shared" si="17"/>
        <v>0</v>
      </c>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2:61">
      <c r="B118" s="151" t="str">
        <f t="shared" si="18"/>
        <v/>
      </c>
      <c r="C118" s="464">
        <f>IF(D93="","-",+C117+1)</f>
        <v>2034</v>
      </c>
      <c r="D118" s="342">
        <f>IF(F117+SUM(E$99:E117)=D$92,F117,D$92-SUM(E$99:E117))</f>
        <v>0</v>
      </c>
      <c r="E118" s="473">
        <f>IF(+J96&lt;F117,J96,D118)</f>
        <v>0</v>
      </c>
      <c r="F118" s="472">
        <f t="shared" si="19"/>
        <v>0</v>
      </c>
      <c r="G118" s="472">
        <f t="shared" si="20"/>
        <v>0</v>
      </c>
      <c r="H118" s="476">
        <f t="shared" si="21"/>
        <v>0</v>
      </c>
      <c r="I118" s="467">
        <f t="shared" si="13"/>
        <v>0</v>
      </c>
      <c r="J118" s="471">
        <f t="shared" si="14"/>
        <v>0</v>
      </c>
      <c r="K118" s="471"/>
      <c r="L118" s="475"/>
      <c r="M118" s="471">
        <f t="shared" si="15"/>
        <v>0</v>
      </c>
      <c r="N118" s="475"/>
      <c r="O118" s="471">
        <f t="shared" si="16"/>
        <v>0</v>
      </c>
      <c r="P118" s="471">
        <f t="shared" si="17"/>
        <v>0</v>
      </c>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2:61">
      <c r="B119" s="151" t="str">
        <f t="shared" si="18"/>
        <v/>
      </c>
      <c r="C119" s="464">
        <f>IF(D93="","-",+C118+1)</f>
        <v>2035</v>
      </c>
      <c r="D119" s="342">
        <f>IF(F118+SUM(E$99:E118)=D$92,F118,D$92-SUM(E$99:E118))</f>
        <v>0</v>
      </c>
      <c r="E119" s="473">
        <f>IF(+J96&lt;F118,J96,D119)</f>
        <v>0</v>
      </c>
      <c r="F119" s="472">
        <f t="shared" si="19"/>
        <v>0</v>
      </c>
      <c r="G119" s="472">
        <f t="shared" si="20"/>
        <v>0</v>
      </c>
      <c r="H119" s="476">
        <f t="shared" si="21"/>
        <v>0</v>
      </c>
      <c r="I119" s="467">
        <f t="shared" si="13"/>
        <v>0</v>
      </c>
      <c r="J119" s="471">
        <f t="shared" si="14"/>
        <v>0</v>
      </c>
      <c r="K119" s="471"/>
      <c r="L119" s="475"/>
      <c r="M119" s="471">
        <f t="shared" si="15"/>
        <v>0</v>
      </c>
      <c r="N119" s="475"/>
      <c r="O119" s="471">
        <f t="shared" si="16"/>
        <v>0</v>
      </c>
      <c r="P119" s="471">
        <f t="shared" si="17"/>
        <v>0</v>
      </c>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2:61">
      <c r="B120" s="151" t="str">
        <f t="shared" si="18"/>
        <v/>
      </c>
      <c r="C120" s="464">
        <f>IF(D93="","-",+C119+1)</f>
        <v>2036</v>
      </c>
      <c r="D120" s="342">
        <f>IF(F119+SUM(E$99:E119)=D$92,F119,D$92-SUM(E$99:E119))</f>
        <v>0</v>
      </c>
      <c r="E120" s="473">
        <f>IF(+J96&lt;F119,J96,D120)</f>
        <v>0</v>
      </c>
      <c r="F120" s="472">
        <f t="shared" si="19"/>
        <v>0</v>
      </c>
      <c r="G120" s="472">
        <f t="shared" si="20"/>
        <v>0</v>
      </c>
      <c r="H120" s="476">
        <f t="shared" si="21"/>
        <v>0</v>
      </c>
      <c r="I120" s="467">
        <f t="shared" si="13"/>
        <v>0</v>
      </c>
      <c r="J120" s="471">
        <f t="shared" si="14"/>
        <v>0</v>
      </c>
      <c r="K120" s="471"/>
      <c r="L120" s="475"/>
      <c r="M120" s="471">
        <f t="shared" si="15"/>
        <v>0</v>
      </c>
      <c r="N120" s="475"/>
      <c r="O120" s="471">
        <f t="shared" si="16"/>
        <v>0</v>
      </c>
      <c r="P120" s="471">
        <f t="shared" si="17"/>
        <v>0</v>
      </c>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2:61">
      <c r="B121" s="151" t="str">
        <f t="shared" si="18"/>
        <v/>
      </c>
      <c r="C121" s="464">
        <f>IF(D93="","-",+C120+1)</f>
        <v>2037</v>
      </c>
      <c r="D121" s="342">
        <f>IF(F120+SUM(E$99:E120)=D$92,F120,D$92-SUM(E$99:E120))</f>
        <v>0</v>
      </c>
      <c r="E121" s="473">
        <f>IF(+J96&lt;F120,J96,D121)</f>
        <v>0</v>
      </c>
      <c r="F121" s="472">
        <f t="shared" si="19"/>
        <v>0</v>
      </c>
      <c r="G121" s="472">
        <f t="shared" si="20"/>
        <v>0</v>
      </c>
      <c r="H121" s="476">
        <f t="shared" si="21"/>
        <v>0</v>
      </c>
      <c r="I121" s="467">
        <f t="shared" si="13"/>
        <v>0</v>
      </c>
      <c r="J121" s="471">
        <f t="shared" si="14"/>
        <v>0</v>
      </c>
      <c r="K121" s="471"/>
      <c r="L121" s="475"/>
      <c r="M121" s="471">
        <f t="shared" si="15"/>
        <v>0</v>
      </c>
      <c r="N121" s="475"/>
      <c r="O121" s="471">
        <f t="shared" si="16"/>
        <v>0</v>
      </c>
      <c r="P121" s="471">
        <f t="shared" si="17"/>
        <v>0</v>
      </c>
      <c r="Q121" s="229"/>
      <c r="R121" s="229"/>
      <c r="S121" s="229"/>
      <c r="T121" s="229"/>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2:61">
      <c r="B122" s="151" t="str">
        <f t="shared" si="18"/>
        <v/>
      </c>
      <c r="C122" s="464">
        <f>IF(D93="","-",+C121+1)</f>
        <v>2038</v>
      </c>
      <c r="D122" s="342">
        <f>IF(F121+SUM(E$99:E121)=D$92,F121,D$92-SUM(E$99:E121))</f>
        <v>0</v>
      </c>
      <c r="E122" s="473">
        <f>IF(+J96&lt;F121,J96,D122)</f>
        <v>0</v>
      </c>
      <c r="F122" s="472">
        <f t="shared" si="19"/>
        <v>0</v>
      </c>
      <c r="G122" s="472">
        <f t="shared" si="20"/>
        <v>0</v>
      </c>
      <c r="H122" s="476">
        <f t="shared" si="21"/>
        <v>0</v>
      </c>
      <c r="I122" s="467">
        <f t="shared" si="13"/>
        <v>0</v>
      </c>
      <c r="J122" s="471">
        <f t="shared" si="14"/>
        <v>0</v>
      </c>
      <c r="K122" s="471"/>
      <c r="L122" s="475"/>
      <c r="M122" s="471">
        <f t="shared" si="15"/>
        <v>0</v>
      </c>
      <c r="N122" s="475"/>
      <c r="O122" s="471">
        <f t="shared" si="16"/>
        <v>0</v>
      </c>
      <c r="P122" s="471">
        <f t="shared" si="17"/>
        <v>0</v>
      </c>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2:61">
      <c r="B123" s="151" t="str">
        <f t="shared" si="18"/>
        <v/>
      </c>
      <c r="C123" s="464">
        <f>IF(D93="","-",+C122+1)</f>
        <v>2039</v>
      </c>
      <c r="D123" s="342">
        <f>IF(F122+SUM(E$99:E122)=D$92,F122,D$92-SUM(E$99:E122))</f>
        <v>0</v>
      </c>
      <c r="E123" s="473">
        <f>IF(+J96&lt;F122,J96,D123)</f>
        <v>0</v>
      </c>
      <c r="F123" s="472">
        <f t="shared" si="19"/>
        <v>0</v>
      </c>
      <c r="G123" s="472">
        <f t="shared" si="20"/>
        <v>0</v>
      </c>
      <c r="H123" s="476">
        <f t="shared" si="21"/>
        <v>0</v>
      </c>
      <c r="I123" s="467">
        <f t="shared" si="13"/>
        <v>0</v>
      </c>
      <c r="J123" s="471">
        <f t="shared" si="14"/>
        <v>0</v>
      </c>
      <c r="K123" s="471"/>
      <c r="L123" s="475"/>
      <c r="M123" s="471">
        <f t="shared" si="15"/>
        <v>0</v>
      </c>
      <c r="N123" s="475"/>
      <c r="O123" s="471">
        <f t="shared" si="16"/>
        <v>0</v>
      </c>
      <c r="P123" s="471">
        <f t="shared" si="17"/>
        <v>0</v>
      </c>
      <c r="Q123" s="229"/>
      <c r="R123" s="229"/>
      <c r="S123" s="229"/>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2:61">
      <c r="B124" s="151" t="str">
        <f t="shared" si="18"/>
        <v/>
      </c>
      <c r="C124" s="464">
        <f>IF(D93="","-",+C123+1)</f>
        <v>2040</v>
      </c>
      <c r="D124" s="342">
        <f>IF(F123+SUM(E$99:E123)=D$92,F123,D$92-SUM(E$99:E123))</f>
        <v>0</v>
      </c>
      <c r="E124" s="473">
        <f>IF(+J96&lt;F123,J96,D124)</f>
        <v>0</v>
      </c>
      <c r="F124" s="472">
        <f t="shared" si="19"/>
        <v>0</v>
      </c>
      <c r="G124" s="472">
        <f t="shared" si="20"/>
        <v>0</v>
      </c>
      <c r="H124" s="476">
        <f t="shared" si="21"/>
        <v>0</v>
      </c>
      <c r="I124" s="467">
        <f t="shared" si="13"/>
        <v>0</v>
      </c>
      <c r="J124" s="471">
        <f t="shared" si="14"/>
        <v>0</v>
      </c>
      <c r="K124" s="471"/>
      <c r="L124" s="475"/>
      <c r="M124" s="471">
        <f t="shared" si="15"/>
        <v>0</v>
      </c>
      <c r="N124" s="475"/>
      <c r="O124" s="471">
        <f t="shared" si="16"/>
        <v>0</v>
      </c>
      <c r="P124" s="471">
        <f t="shared" si="17"/>
        <v>0</v>
      </c>
      <c r="Q124" s="229"/>
      <c r="R124" s="229"/>
      <c r="S124" s="229"/>
      <c r="T124" s="229"/>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2:61">
      <c r="B125" s="151" t="str">
        <f t="shared" si="18"/>
        <v/>
      </c>
      <c r="C125" s="464">
        <f>IF(D93="","-",+C124+1)</f>
        <v>2041</v>
      </c>
      <c r="D125" s="342">
        <f>IF(F124+SUM(E$99:E124)=D$92,F124,D$92-SUM(E$99:E124))</f>
        <v>0</v>
      </c>
      <c r="E125" s="473">
        <f>IF(+J96&lt;F124,J96,D125)</f>
        <v>0</v>
      </c>
      <c r="F125" s="472">
        <f t="shared" si="19"/>
        <v>0</v>
      </c>
      <c r="G125" s="472">
        <f t="shared" si="20"/>
        <v>0</v>
      </c>
      <c r="H125" s="476">
        <f t="shared" si="21"/>
        <v>0</v>
      </c>
      <c r="I125" s="467">
        <f t="shared" si="13"/>
        <v>0</v>
      </c>
      <c r="J125" s="471">
        <f t="shared" si="14"/>
        <v>0</v>
      </c>
      <c r="K125" s="471"/>
      <c r="L125" s="475"/>
      <c r="M125" s="471">
        <f t="shared" si="15"/>
        <v>0</v>
      </c>
      <c r="N125" s="475"/>
      <c r="O125" s="471">
        <f t="shared" si="16"/>
        <v>0</v>
      </c>
      <c r="P125" s="471">
        <f t="shared" si="17"/>
        <v>0</v>
      </c>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2:61">
      <c r="B126" s="151" t="str">
        <f t="shared" si="18"/>
        <v/>
      </c>
      <c r="C126" s="464">
        <f>IF(D93="","-",+C125+1)</f>
        <v>2042</v>
      </c>
      <c r="D126" s="342">
        <f>IF(F125+SUM(E$99:E125)=D$92,F125,D$92-SUM(E$99:E125))</f>
        <v>0</v>
      </c>
      <c r="E126" s="473">
        <f>IF(+J96&lt;F125,J96,D126)</f>
        <v>0</v>
      </c>
      <c r="F126" s="472">
        <f t="shared" si="19"/>
        <v>0</v>
      </c>
      <c r="G126" s="472">
        <f t="shared" si="20"/>
        <v>0</v>
      </c>
      <c r="H126" s="476">
        <f t="shared" si="21"/>
        <v>0</v>
      </c>
      <c r="I126" s="467">
        <f t="shared" si="13"/>
        <v>0</v>
      </c>
      <c r="J126" s="471">
        <f t="shared" si="14"/>
        <v>0</v>
      </c>
      <c r="K126" s="471"/>
      <c r="L126" s="475"/>
      <c r="M126" s="471">
        <f t="shared" si="15"/>
        <v>0</v>
      </c>
      <c r="N126" s="475"/>
      <c r="O126" s="471">
        <f t="shared" si="16"/>
        <v>0</v>
      </c>
      <c r="P126" s="471">
        <f t="shared" si="17"/>
        <v>0</v>
      </c>
      <c r="Q126" s="229"/>
      <c r="R126" s="229"/>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2:61">
      <c r="B127" s="151" t="str">
        <f t="shared" si="18"/>
        <v/>
      </c>
      <c r="C127" s="464">
        <f>IF(D93="","-",+C126+1)</f>
        <v>2043</v>
      </c>
      <c r="D127" s="342">
        <f>IF(F126+SUM(E$99:E126)=D$92,F126,D$92-SUM(E$99:E126))</f>
        <v>0</v>
      </c>
      <c r="E127" s="473">
        <f>IF(+J96&lt;F126,J96,D127)</f>
        <v>0</v>
      </c>
      <c r="F127" s="472">
        <f t="shared" si="19"/>
        <v>0</v>
      </c>
      <c r="G127" s="472">
        <f t="shared" si="20"/>
        <v>0</v>
      </c>
      <c r="H127" s="476">
        <f t="shared" si="21"/>
        <v>0</v>
      </c>
      <c r="I127" s="467">
        <f t="shared" si="13"/>
        <v>0</v>
      </c>
      <c r="J127" s="471">
        <f t="shared" si="14"/>
        <v>0</v>
      </c>
      <c r="K127" s="471"/>
      <c r="L127" s="475"/>
      <c r="M127" s="471">
        <f t="shared" si="15"/>
        <v>0</v>
      </c>
      <c r="N127" s="475"/>
      <c r="O127" s="471">
        <f t="shared" si="16"/>
        <v>0</v>
      </c>
      <c r="P127" s="471">
        <f t="shared" si="17"/>
        <v>0</v>
      </c>
      <c r="Q127" s="229"/>
      <c r="R127" s="229"/>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2:61">
      <c r="B128" s="151" t="str">
        <f t="shared" si="18"/>
        <v/>
      </c>
      <c r="C128" s="464">
        <f>IF(D93="","-",+C127+1)</f>
        <v>2044</v>
      </c>
      <c r="D128" s="342">
        <f>IF(F127+SUM(E$99:E127)=D$92,F127,D$92-SUM(E$99:E127))</f>
        <v>0</v>
      </c>
      <c r="E128" s="473">
        <f>IF(+J96&lt;F127,J96,D128)</f>
        <v>0</v>
      </c>
      <c r="F128" s="472">
        <f t="shared" si="19"/>
        <v>0</v>
      </c>
      <c r="G128" s="472">
        <f t="shared" si="20"/>
        <v>0</v>
      </c>
      <c r="H128" s="476">
        <f t="shared" si="21"/>
        <v>0</v>
      </c>
      <c r="I128" s="467">
        <f t="shared" si="13"/>
        <v>0</v>
      </c>
      <c r="J128" s="471">
        <f t="shared" si="14"/>
        <v>0</v>
      </c>
      <c r="K128" s="471"/>
      <c r="L128" s="475"/>
      <c r="M128" s="471">
        <f t="shared" si="15"/>
        <v>0</v>
      </c>
      <c r="N128" s="475"/>
      <c r="O128" s="471">
        <f t="shared" si="16"/>
        <v>0</v>
      </c>
      <c r="P128" s="471">
        <f t="shared" si="17"/>
        <v>0</v>
      </c>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2:61">
      <c r="B129" s="151" t="str">
        <f t="shared" si="18"/>
        <v/>
      </c>
      <c r="C129" s="464">
        <f>IF(D93="","-",+C128+1)</f>
        <v>2045</v>
      </c>
      <c r="D129" s="342">
        <f>IF(F128+SUM(E$99:E128)=D$92,F128,D$92-SUM(E$99:E128))</f>
        <v>0</v>
      </c>
      <c r="E129" s="473">
        <f>IF(+J96&lt;F128,J96,D129)</f>
        <v>0</v>
      </c>
      <c r="F129" s="472">
        <f t="shared" si="19"/>
        <v>0</v>
      </c>
      <c r="G129" s="472">
        <f t="shared" si="20"/>
        <v>0</v>
      </c>
      <c r="H129" s="476">
        <f t="shared" si="21"/>
        <v>0</v>
      </c>
      <c r="I129" s="467">
        <f t="shared" si="13"/>
        <v>0</v>
      </c>
      <c r="J129" s="471">
        <f t="shared" si="14"/>
        <v>0</v>
      </c>
      <c r="K129" s="471"/>
      <c r="L129" s="475"/>
      <c r="M129" s="471">
        <f t="shared" si="15"/>
        <v>0</v>
      </c>
      <c r="N129" s="475"/>
      <c r="O129" s="471">
        <f t="shared" si="16"/>
        <v>0</v>
      </c>
      <c r="P129" s="471">
        <f t="shared" si="17"/>
        <v>0</v>
      </c>
      <c r="Q129" s="229"/>
      <c r="R129" s="229"/>
      <c r="S129" s="229"/>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2:61">
      <c r="B130" s="151" t="str">
        <f t="shared" si="18"/>
        <v/>
      </c>
      <c r="C130" s="464">
        <f>IF(D93="","-",+C129+1)</f>
        <v>2046</v>
      </c>
      <c r="D130" s="342">
        <f>IF(F129+SUM(E$99:E129)=D$92,F129,D$92-SUM(E$99:E129))</f>
        <v>0</v>
      </c>
      <c r="E130" s="473">
        <f>IF(+J96&lt;F129,J96,D130)</f>
        <v>0</v>
      </c>
      <c r="F130" s="472">
        <f t="shared" si="19"/>
        <v>0</v>
      </c>
      <c r="G130" s="472">
        <f t="shared" si="20"/>
        <v>0</v>
      </c>
      <c r="H130" s="476">
        <f t="shared" si="21"/>
        <v>0</v>
      </c>
      <c r="I130" s="467">
        <f t="shared" si="13"/>
        <v>0</v>
      </c>
      <c r="J130" s="471">
        <f t="shared" si="14"/>
        <v>0</v>
      </c>
      <c r="K130" s="471"/>
      <c r="L130" s="475"/>
      <c r="M130" s="471">
        <f t="shared" si="15"/>
        <v>0</v>
      </c>
      <c r="N130" s="475"/>
      <c r="O130" s="471">
        <f t="shared" si="16"/>
        <v>0</v>
      </c>
      <c r="P130" s="471">
        <f t="shared" si="17"/>
        <v>0</v>
      </c>
      <c r="Q130" s="229"/>
      <c r="R130" s="229"/>
      <c r="S130" s="229"/>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2:61">
      <c r="B131" s="151" t="str">
        <f t="shared" si="18"/>
        <v/>
      </c>
      <c r="C131" s="464">
        <f>IF(D93="","-",+C130+1)</f>
        <v>2047</v>
      </c>
      <c r="D131" s="342">
        <f>IF(F130+SUM(E$99:E130)=D$92,F130,D$92-SUM(E$99:E130))</f>
        <v>0</v>
      </c>
      <c r="E131" s="473">
        <f>IF(+J96&lt;F130,J96,D131)</f>
        <v>0</v>
      </c>
      <c r="F131" s="472">
        <f t="shared" ref="F131:F154" si="22">+D131-E131</f>
        <v>0</v>
      </c>
      <c r="G131" s="472">
        <f t="shared" ref="G131:G154" si="23">+(F131+D131)/2</f>
        <v>0</v>
      </c>
      <c r="H131" s="476">
        <f t="shared" si="21"/>
        <v>0</v>
      </c>
      <c r="I131" s="467">
        <f t="shared" si="13"/>
        <v>0</v>
      </c>
      <c r="J131" s="471">
        <f t="shared" ref="J131:J154" si="24">+I131-H131</f>
        <v>0</v>
      </c>
      <c r="K131" s="471"/>
      <c r="L131" s="475"/>
      <c r="M131" s="471">
        <f t="shared" ref="M131:M154" si="25">IF(L131&lt;&gt;0,+H131-L131,0)</f>
        <v>0</v>
      </c>
      <c r="N131" s="475"/>
      <c r="O131" s="471">
        <f t="shared" ref="O131:O154" si="26">IF(N131&lt;&gt;0,+I131-N131,0)</f>
        <v>0</v>
      </c>
      <c r="P131" s="471">
        <f t="shared" ref="P131:P154" si="27">+O131-M131</f>
        <v>0</v>
      </c>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2:61">
      <c r="B132" s="151" t="str">
        <f t="shared" si="18"/>
        <v/>
      </c>
      <c r="C132" s="464">
        <f>IF(D93="","-",+C131+1)</f>
        <v>2048</v>
      </c>
      <c r="D132" s="342">
        <f>IF(F131+SUM(E$99:E131)=D$92,F131,D$92-SUM(E$99:E131))</f>
        <v>0</v>
      </c>
      <c r="E132" s="473">
        <f>IF(+J96&lt;F131,J96,D132)</f>
        <v>0</v>
      </c>
      <c r="F132" s="472">
        <f t="shared" si="22"/>
        <v>0</v>
      </c>
      <c r="G132" s="472">
        <f t="shared" si="23"/>
        <v>0</v>
      </c>
      <c r="H132" s="476">
        <f t="shared" ref="H132:H154" si="28">+J$94*G132+E132</f>
        <v>0</v>
      </c>
      <c r="I132" s="467">
        <f t="shared" ref="I132:I154" si="29">+J$95*G132+E132</f>
        <v>0</v>
      </c>
      <c r="J132" s="471">
        <f t="shared" si="24"/>
        <v>0</v>
      </c>
      <c r="K132" s="471"/>
      <c r="L132" s="475"/>
      <c r="M132" s="471">
        <f t="shared" si="25"/>
        <v>0</v>
      </c>
      <c r="N132" s="475"/>
      <c r="O132" s="471">
        <f t="shared" si="26"/>
        <v>0</v>
      </c>
      <c r="P132" s="471">
        <f t="shared" si="27"/>
        <v>0</v>
      </c>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2:61">
      <c r="B133" s="151" t="str">
        <f t="shared" si="18"/>
        <v/>
      </c>
      <c r="C133" s="464">
        <f>IF(D93="","-",+C132+1)</f>
        <v>2049</v>
      </c>
      <c r="D133" s="342">
        <f>IF(F132+SUM(E$99:E132)=D$92,F132,D$92-SUM(E$99:E132))</f>
        <v>0</v>
      </c>
      <c r="E133" s="473">
        <f>IF(+J96&lt;F132,J96,D133)</f>
        <v>0</v>
      </c>
      <c r="F133" s="472">
        <f t="shared" si="22"/>
        <v>0</v>
      </c>
      <c r="G133" s="472">
        <f t="shared" si="23"/>
        <v>0</v>
      </c>
      <c r="H133" s="476">
        <f t="shared" si="28"/>
        <v>0</v>
      </c>
      <c r="I133" s="467">
        <f t="shared" si="29"/>
        <v>0</v>
      </c>
      <c r="J133" s="471">
        <f t="shared" si="24"/>
        <v>0</v>
      </c>
      <c r="K133" s="471"/>
      <c r="L133" s="475"/>
      <c r="M133" s="471">
        <f t="shared" si="25"/>
        <v>0</v>
      </c>
      <c r="N133" s="475"/>
      <c r="O133" s="471">
        <f t="shared" si="26"/>
        <v>0</v>
      </c>
      <c r="P133" s="471">
        <f t="shared" si="27"/>
        <v>0</v>
      </c>
      <c r="Q133" s="229"/>
      <c r="R133" s="229"/>
      <c r="S133" s="229"/>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2:61">
      <c r="B134" s="151" t="str">
        <f t="shared" si="18"/>
        <v/>
      </c>
      <c r="C134" s="464">
        <f>IF(D93="","-",+C133+1)</f>
        <v>2050</v>
      </c>
      <c r="D134" s="342">
        <f>IF(F133+SUM(E$99:E133)=D$92,F133,D$92-SUM(E$99:E133))</f>
        <v>0</v>
      </c>
      <c r="E134" s="473">
        <f>IF(+J96&lt;F133,J96,D134)</f>
        <v>0</v>
      </c>
      <c r="F134" s="472">
        <f t="shared" si="22"/>
        <v>0</v>
      </c>
      <c r="G134" s="472">
        <f t="shared" si="23"/>
        <v>0</v>
      </c>
      <c r="H134" s="476">
        <f t="shared" si="28"/>
        <v>0</v>
      </c>
      <c r="I134" s="467">
        <f t="shared" si="29"/>
        <v>0</v>
      </c>
      <c r="J134" s="471">
        <f t="shared" si="24"/>
        <v>0</v>
      </c>
      <c r="K134" s="471"/>
      <c r="L134" s="475"/>
      <c r="M134" s="471">
        <f t="shared" si="25"/>
        <v>0</v>
      </c>
      <c r="N134" s="475"/>
      <c r="O134" s="471">
        <f t="shared" si="26"/>
        <v>0</v>
      </c>
      <c r="P134" s="471">
        <f t="shared" si="27"/>
        <v>0</v>
      </c>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2:61">
      <c r="B135" s="151" t="str">
        <f t="shared" si="18"/>
        <v/>
      </c>
      <c r="C135" s="464">
        <f>IF(D93="","-",+C134+1)</f>
        <v>2051</v>
      </c>
      <c r="D135" s="342">
        <f>IF(F134+SUM(E$99:E134)=D$92,F134,D$92-SUM(E$99:E134))</f>
        <v>0</v>
      </c>
      <c r="E135" s="473">
        <f>IF(+J96&lt;F134,J96,D135)</f>
        <v>0</v>
      </c>
      <c r="F135" s="472">
        <f t="shared" si="22"/>
        <v>0</v>
      </c>
      <c r="G135" s="472">
        <f t="shared" si="23"/>
        <v>0</v>
      </c>
      <c r="H135" s="476">
        <f t="shared" si="28"/>
        <v>0</v>
      </c>
      <c r="I135" s="467">
        <f t="shared" si="29"/>
        <v>0</v>
      </c>
      <c r="J135" s="471">
        <f t="shared" si="24"/>
        <v>0</v>
      </c>
      <c r="K135" s="471"/>
      <c r="L135" s="475"/>
      <c r="M135" s="471">
        <f t="shared" si="25"/>
        <v>0</v>
      </c>
      <c r="N135" s="475"/>
      <c r="O135" s="471">
        <f t="shared" si="26"/>
        <v>0</v>
      </c>
      <c r="P135" s="471">
        <f t="shared" si="27"/>
        <v>0</v>
      </c>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2:61">
      <c r="B136" s="151" t="str">
        <f t="shared" si="18"/>
        <v/>
      </c>
      <c r="C136" s="464">
        <f>IF(D93="","-",+C135+1)</f>
        <v>2052</v>
      </c>
      <c r="D136" s="342">
        <f>IF(F135+SUM(E$99:E135)=D$92,F135,D$92-SUM(E$99:E135))</f>
        <v>0</v>
      </c>
      <c r="E136" s="473">
        <f>IF(+J96&lt;F135,J96,D136)</f>
        <v>0</v>
      </c>
      <c r="F136" s="472">
        <f t="shared" si="22"/>
        <v>0</v>
      </c>
      <c r="G136" s="472">
        <f t="shared" si="23"/>
        <v>0</v>
      </c>
      <c r="H136" s="476">
        <f t="shared" si="28"/>
        <v>0</v>
      </c>
      <c r="I136" s="467">
        <f t="shared" si="29"/>
        <v>0</v>
      </c>
      <c r="J136" s="471">
        <f t="shared" si="24"/>
        <v>0</v>
      </c>
      <c r="K136" s="471"/>
      <c r="L136" s="475"/>
      <c r="M136" s="471">
        <f t="shared" si="25"/>
        <v>0</v>
      </c>
      <c r="N136" s="475"/>
      <c r="O136" s="471">
        <f t="shared" si="26"/>
        <v>0</v>
      </c>
      <c r="P136" s="471">
        <f t="shared" si="27"/>
        <v>0</v>
      </c>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2:61">
      <c r="B137" s="151" t="str">
        <f t="shared" si="18"/>
        <v/>
      </c>
      <c r="C137" s="464">
        <f>IF(D93="","-",+C136+1)</f>
        <v>2053</v>
      </c>
      <c r="D137" s="342">
        <f>IF(F136+SUM(E$99:E136)=D$92,F136,D$92-SUM(E$99:E136))</f>
        <v>0</v>
      </c>
      <c r="E137" s="473">
        <f>IF(+J96&lt;F136,J96,D137)</f>
        <v>0</v>
      </c>
      <c r="F137" s="472">
        <f t="shared" si="22"/>
        <v>0</v>
      </c>
      <c r="G137" s="472">
        <f t="shared" si="23"/>
        <v>0</v>
      </c>
      <c r="H137" s="476">
        <f t="shared" si="28"/>
        <v>0</v>
      </c>
      <c r="I137" s="467">
        <f t="shared" si="29"/>
        <v>0</v>
      </c>
      <c r="J137" s="471">
        <f t="shared" si="24"/>
        <v>0</v>
      </c>
      <c r="K137" s="471"/>
      <c r="L137" s="475"/>
      <c r="M137" s="471">
        <f t="shared" si="25"/>
        <v>0</v>
      </c>
      <c r="N137" s="475"/>
      <c r="O137" s="471">
        <f t="shared" si="26"/>
        <v>0</v>
      </c>
      <c r="P137" s="471">
        <f t="shared" si="27"/>
        <v>0</v>
      </c>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2:61">
      <c r="B138" s="151" t="str">
        <f t="shared" si="18"/>
        <v/>
      </c>
      <c r="C138" s="464">
        <f>IF(D93="","-",+C137+1)</f>
        <v>2054</v>
      </c>
      <c r="D138" s="342">
        <f>IF(F137+SUM(E$99:E137)=D$92,F137,D$92-SUM(E$99:E137))</f>
        <v>0</v>
      </c>
      <c r="E138" s="473">
        <f>IF(+J96&lt;F137,J96,D138)</f>
        <v>0</v>
      </c>
      <c r="F138" s="472">
        <f t="shared" si="22"/>
        <v>0</v>
      </c>
      <c r="G138" s="472">
        <f t="shared" si="23"/>
        <v>0</v>
      </c>
      <c r="H138" s="476">
        <f t="shared" si="28"/>
        <v>0</v>
      </c>
      <c r="I138" s="467">
        <f t="shared" si="29"/>
        <v>0</v>
      </c>
      <c r="J138" s="471">
        <f t="shared" si="24"/>
        <v>0</v>
      </c>
      <c r="K138" s="471"/>
      <c r="L138" s="475"/>
      <c r="M138" s="471">
        <f t="shared" si="25"/>
        <v>0</v>
      </c>
      <c r="N138" s="475"/>
      <c r="O138" s="471">
        <f t="shared" si="26"/>
        <v>0</v>
      </c>
      <c r="P138" s="471">
        <f t="shared" si="27"/>
        <v>0</v>
      </c>
      <c r="Q138" s="229"/>
      <c r="R138" s="229"/>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2:61">
      <c r="B139" s="151" t="str">
        <f t="shared" si="18"/>
        <v/>
      </c>
      <c r="C139" s="464">
        <f>IF(D93="","-",+C138+1)</f>
        <v>2055</v>
      </c>
      <c r="D139" s="342">
        <f>IF(F138+SUM(E$99:E138)=D$92,F138,D$92-SUM(E$99:E138))</f>
        <v>0</v>
      </c>
      <c r="E139" s="473">
        <f>IF(+J96&lt;F138,J96,D139)</f>
        <v>0</v>
      </c>
      <c r="F139" s="472">
        <f t="shared" si="22"/>
        <v>0</v>
      </c>
      <c r="G139" s="472">
        <f t="shared" si="23"/>
        <v>0</v>
      </c>
      <c r="H139" s="476">
        <f t="shared" si="28"/>
        <v>0</v>
      </c>
      <c r="I139" s="467">
        <f t="shared" si="29"/>
        <v>0</v>
      </c>
      <c r="J139" s="471">
        <f t="shared" si="24"/>
        <v>0</v>
      </c>
      <c r="K139" s="471"/>
      <c r="L139" s="475"/>
      <c r="M139" s="471">
        <f t="shared" si="25"/>
        <v>0</v>
      </c>
      <c r="N139" s="475"/>
      <c r="O139" s="471">
        <f t="shared" si="26"/>
        <v>0</v>
      </c>
      <c r="P139" s="471">
        <f t="shared" si="27"/>
        <v>0</v>
      </c>
      <c r="Q139" s="229"/>
      <c r="R139" s="229"/>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2:61">
      <c r="B140" s="151" t="str">
        <f t="shared" si="18"/>
        <v/>
      </c>
      <c r="C140" s="464">
        <f>IF(D93="","-",+C139+1)</f>
        <v>2056</v>
      </c>
      <c r="D140" s="342">
        <f>IF(F139+SUM(E$99:E139)=D$92,F139,D$92-SUM(E$99:E139))</f>
        <v>0</v>
      </c>
      <c r="E140" s="473">
        <f>IF(+J96&lt;F139,J96,D140)</f>
        <v>0</v>
      </c>
      <c r="F140" s="472">
        <f t="shared" si="22"/>
        <v>0</v>
      </c>
      <c r="G140" s="472">
        <f t="shared" si="23"/>
        <v>0</v>
      </c>
      <c r="H140" s="476">
        <f t="shared" si="28"/>
        <v>0</v>
      </c>
      <c r="I140" s="467">
        <f t="shared" si="29"/>
        <v>0</v>
      </c>
      <c r="J140" s="471">
        <f t="shared" si="24"/>
        <v>0</v>
      </c>
      <c r="K140" s="471"/>
      <c r="L140" s="475"/>
      <c r="M140" s="471">
        <f t="shared" si="25"/>
        <v>0</v>
      </c>
      <c r="N140" s="475"/>
      <c r="O140" s="471">
        <f t="shared" si="26"/>
        <v>0</v>
      </c>
      <c r="P140" s="471">
        <f t="shared" si="27"/>
        <v>0</v>
      </c>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2:61">
      <c r="B141" s="151" t="str">
        <f t="shared" si="18"/>
        <v/>
      </c>
      <c r="C141" s="464">
        <f>IF(D93="","-",+C140+1)</f>
        <v>2057</v>
      </c>
      <c r="D141" s="342">
        <f>IF(F140+SUM(E$99:E140)=D$92,F140,D$92-SUM(E$99:E140))</f>
        <v>0</v>
      </c>
      <c r="E141" s="473">
        <f>IF(+J96&lt;F140,J96,D141)</f>
        <v>0</v>
      </c>
      <c r="F141" s="472">
        <f t="shared" si="22"/>
        <v>0</v>
      </c>
      <c r="G141" s="472">
        <f t="shared" si="23"/>
        <v>0</v>
      </c>
      <c r="H141" s="476">
        <f t="shared" si="28"/>
        <v>0</v>
      </c>
      <c r="I141" s="467">
        <f t="shared" si="29"/>
        <v>0</v>
      </c>
      <c r="J141" s="471">
        <f t="shared" si="24"/>
        <v>0</v>
      </c>
      <c r="K141" s="471"/>
      <c r="L141" s="475"/>
      <c r="M141" s="471">
        <f t="shared" si="25"/>
        <v>0</v>
      </c>
      <c r="N141" s="475"/>
      <c r="O141" s="471">
        <f t="shared" si="26"/>
        <v>0</v>
      </c>
      <c r="P141" s="471">
        <f t="shared" si="27"/>
        <v>0</v>
      </c>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2:61">
      <c r="B142" s="151" t="str">
        <f t="shared" si="18"/>
        <v/>
      </c>
      <c r="C142" s="464">
        <f>IF(D93="","-",+C141+1)</f>
        <v>2058</v>
      </c>
      <c r="D142" s="342">
        <f>IF(F141+SUM(E$99:E141)=D$92,F141,D$92-SUM(E$99:E141))</f>
        <v>0</v>
      </c>
      <c r="E142" s="473">
        <f>IF(+J96&lt;F141,J96,D142)</f>
        <v>0</v>
      </c>
      <c r="F142" s="472">
        <f t="shared" si="22"/>
        <v>0</v>
      </c>
      <c r="G142" s="472">
        <f t="shared" si="23"/>
        <v>0</v>
      </c>
      <c r="H142" s="476">
        <f t="shared" si="28"/>
        <v>0</v>
      </c>
      <c r="I142" s="467">
        <f t="shared" si="29"/>
        <v>0</v>
      </c>
      <c r="J142" s="471">
        <f t="shared" si="24"/>
        <v>0</v>
      </c>
      <c r="K142" s="471"/>
      <c r="L142" s="475"/>
      <c r="M142" s="471">
        <f t="shared" si="25"/>
        <v>0</v>
      </c>
      <c r="N142" s="475"/>
      <c r="O142" s="471">
        <f t="shared" si="26"/>
        <v>0</v>
      </c>
      <c r="P142" s="471">
        <f t="shared" si="27"/>
        <v>0</v>
      </c>
      <c r="Q142" s="229"/>
      <c r="R142" s="229"/>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2:61">
      <c r="B143" s="151" t="str">
        <f t="shared" si="18"/>
        <v/>
      </c>
      <c r="C143" s="464">
        <f>IF(D93="","-",+C142+1)</f>
        <v>2059</v>
      </c>
      <c r="D143" s="342">
        <f>IF(F142+SUM(E$99:E142)=D$92,F142,D$92-SUM(E$99:E142))</f>
        <v>0</v>
      </c>
      <c r="E143" s="473">
        <f>IF(+J96&lt;F142,J96,D143)</f>
        <v>0</v>
      </c>
      <c r="F143" s="472">
        <f t="shared" si="22"/>
        <v>0</v>
      </c>
      <c r="G143" s="472">
        <f t="shared" si="23"/>
        <v>0</v>
      </c>
      <c r="H143" s="476">
        <f t="shared" si="28"/>
        <v>0</v>
      </c>
      <c r="I143" s="467">
        <f t="shared" si="29"/>
        <v>0</v>
      </c>
      <c r="J143" s="471">
        <f t="shared" si="24"/>
        <v>0</v>
      </c>
      <c r="K143" s="471"/>
      <c r="L143" s="475"/>
      <c r="M143" s="471">
        <f t="shared" si="25"/>
        <v>0</v>
      </c>
      <c r="N143" s="475"/>
      <c r="O143" s="471">
        <f t="shared" si="26"/>
        <v>0</v>
      </c>
      <c r="P143" s="471">
        <f t="shared" si="27"/>
        <v>0</v>
      </c>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2:61">
      <c r="B144" s="151" t="str">
        <f t="shared" si="18"/>
        <v/>
      </c>
      <c r="C144" s="464">
        <f>IF(D93="","-",+C143+1)</f>
        <v>2060</v>
      </c>
      <c r="D144" s="342">
        <f>IF(F143+SUM(E$99:E143)=D$92,F143,D$92-SUM(E$99:E143))</f>
        <v>0</v>
      </c>
      <c r="E144" s="473">
        <f>IF(+J96&lt;F143,J96,D144)</f>
        <v>0</v>
      </c>
      <c r="F144" s="472">
        <f t="shared" si="22"/>
        <v>0</v>
      </c>
      <c r="G144" s="472">
        <f t="shared" si="23"/>
        <v>0</v>
      </c>
      <c r="H144" s="476">
        <f t="shared" si="28"/>
        <v>0</v>
      </c>
      <c r="I144" s="467">
        <f t="shared" si="29"/>
        <v>0</v>
      </c>
      <c r="J144" s="471">
        <f t="shared" si="24"/>
        <v>0</v>
      </c>
      <c r="K144" s="471"/>
      <c r="L144" s="475"/>
      <c r="M144" s="471">
        <f t="shared" si="25"/>
        <v>0</v>
      </c>
      <c r="N144" s="475"/>
      <c r="O144" s="471">
        <f t="shared" si="26"/>
        <v>0</v>
      </c>
      <c r="P144" s="471">
        <f t="shared" si="27"/>
        <v>0</v>
      </c>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2:61">
      <c r="B145" s="151" t="str">
        <f t="shared" si="18"/>
        <v/>
      </c>
      <c r="C145" s="464">
        <f>IF(D93="","-",+C144+1)</f>
        <v>2061</v>
      </c>
      <c r="D145" s="342">
        <f>IF(F144+SUM(E$99:E144)=D$92,F144,D$92-SUM(E$99:E144))</f>
        <v>0</v>
      </c>
      <c r="E145" s="473">
        <f>IF(+J96&lt;F144,J96,D145)</f>
        <v>0</v>
      </c>
      <c r="F145" s="472">
        <f t="shared" si="22"/>
        <v>0</v>
      </c>
      <c r="G145" s="472">
        <f t="shared" si="23"/>
        <v>0</v>
      </c>
      <c r="H145" s="476">
        <f t="shared" si="28"/>
        <v>0</v>
      </c>
      <c r="I145" s="467">
        <f t="shared" si="29"/>
        <v>0</v>
      </c>
      <c r="J145" s="471">
        <f t="shared" si="24"/>
        <v>0</v>
      </c>
      <c r="K145" s="471"/>
      <c r="L145" s="475"/>
      <c r="M145" s="471">
        <f t="shared" si="25"/>
        <v>0</v>
      </c>
      <c r="N145" s="475"/>
      <c r="O145" s="471">
        <f t="shared" si="26"/>
        <v>0</v>
      </c>
      <c r="P145" s="471">
        <f t="shared" si="27"/>
        <v>0</v>
      </c>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2:61">
      <c r="B146" s="151" t="str">
        <f t="shared" si="18"/>
        <v/>
      </c>
      <c r="C146" s="464">
        <f>IF(D93="","-",+C145+1)</f>
        <v>2062</v>
      </c>
      <c r="D146" s="342">
        <f>IF(F145+SUM(E$99:E145)=D$92,F145,D$92-SUM(E$99:E145))</f>
        <v>0</v>
      </c>
      <c r="E146" s="473">
        <f>IF(+J96&lt;F145,J96,D146)</f>
        <v>0</v>
      </c>
      <c r="F146" s="472">
        <f t="shared" si="22"/>
        <v>0</v>
      </c>
      <c r="G146" s="472">
        <f t="shared" si="23"/>
        <v>0</v>
      </c>
      <c r="H146" s="476">
        <f t="shared" si="28"/>
        <v>0</v>
      </c>
      <c r="I146" s="467">
        <f t="shared" si="29"/>
        <v>0</v>
      </c>
      <c r="J146" s="471">
        <f t="shared" si="24"/>
        <v>0</v>
      </c>
      <c r="K146" s="471"/>
      <c r="L146" s="475"/>
      <c r="M146" s="471">
        <f t="shared" si="25"/>
        <v>0</v>
      </c>
      <c r="N146" s="475"/>
      <c r="O146" s="471">
        <f t="shared" si="26"/>
        <v>0</v>
      </c>
      <c r="P146" s="471">
        <f t="shared" si="27"/>
        <v>0</v>
      </c>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2:61">
      <c r="B147" s="151" t="str">
        <f t="shared" si="18"/>
        <v/>
      </c>
      <c r="C147" s="464">
        <f>IF(D93="","-",+C146+1)</f>
        <v>2063</v>
      </c>
      <c r="D147" s="342">
        <f>IF(F146+SUM(E$99:E146)=D$92,F146,D$92-SUM(E$99:E146))</f>
        <v>0</v>
      </c>
      <c r="E147" s="473">
        <f>IF(+J96&lt;F146,J96,D147)</f>
        <v>0</v>
      </c>
      <c r="F147" s="472">
        <f t="shared" si="22"/>
        <v>0</v>
      </c>
      <c r="G147" s="472">
        <f t="shared" si="23"/>
        <v>0</v>
      </c>
      <c r="H147" s="476">
        <f t="shared" si="28"/>
        <v>0</v>
      </c>
      <c r="I147" s="467">
        <f t="shared" si="29"/>
        <v>0</v>
      </c>
      <c r="J147" s="471">
        <f t="shared" si="24"/>
        <v>0</v>
      </c>
      <c r="K147" s="471"/>
      <c r="L147" s="475"/>
      <c r="M147" s="471">
        <f t="shared" si="25"/>
        <v>0</v>
      </c>
      <c r="N147" s="475"/>
      <c r="O147" s="471">
        <f t="shared" si="26"/>
        <v>0</v>
      </c>
      <c r="P147" s="471">
        <f t="shared" si="27"/>
        <v>0</v>
      </c>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2:61">
      <c r="B148" s="151" t="str">
        <f t="shared" si="18"/>
        <v/>
      </c>
      <c r="C148" s="464">
        <f>IF(D93="","-",+C147+1)</f>
        <v>2064</v>
      </c>
      <c r="D148" s="342">
        <f>IF(F147+SUM(E$99:E147)=D$92,F147,D$92-SUM(E$99:E147))</f>
        <v>0</v>
      </c>
      <c r="E148" s="473">
        <f>IF(+J96&lt;F147,J96,D148)</f>
        <v>0</v>
      </c>
      <c r="F148" s="472">
        <f t="shared" si="22"/>
        <v>0</v>
      </c>
      <c r="G148" s="472">
        <f t="shared" si="23"/>
        <v>0</v>
      </c>
      <c r="H148" s="476">
        <f t="shared" si="28"/>
        <v>0</v>
      </c>
      <c r="I148" s="467">
        <f t="shared" si="29"/>
        <v>0</v>
      </c>
      <c r="J148" s="471">
        <f t="shared" si="24"/>
        <v>0</v>
      </c>
      <c r="K148" s="471"/>
      <c r="L148" s="475"/>
      <c r="M148" s="471">
        <f t="shared" si="25"/>
        <v>0</v>
      </c>
      <c r="N148" s="475"/>
      <c r="O148" s="471">
        <f t="shared" si="26"/>
        <v>0</v>
      </c>
      <c r="P148" s="471">
        <f t="shared" si="27"/>
        <v>0</v>
      </c>
      <c r="Q148" s="229"/>
      <c r="R148" s="229"/>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2:61">
      <c r="B149" s="151" t="str">
        <f t="shared" si="18"/>
        <v/>
      </c>
      <c r="C149" s="464">
        <f>IF(D93="","-",+C148+1)</f>
        <v>2065</v>
      </c>
      <c r="D149" s="342">
        <f>IF(F148+SUM(E$99:E148)=D$92,F148,D$92-SUM(E$99:E148))</f>
        <v>0</v>
      </c>
      <c r="E149" s="473">
        <f>IF(+J96&lt;F148,J96,D149)</f>
        <v>0</v>
      </c>
      <c r="F149" s="472">
        <f t="shared" si="22"/>
        <v>0</v>
      </c>
      <c r="G149" s="472">
        <f t="shared" si="23"/>
        <v>0</v>
      </c>
      <c r="H149" s="476">
        <f t="shared" si="28"/>
        <v>0</v>
      </c>
      <c r="I149" s="467">
        <f t="shared" si="29"/>
        <v>0</v>
      </c>
      <c r="J149" s="471">
        <f t="shared" si="24"/>
        <v>0</v>
      </c>
      <c r="K149" s="471"/>
      <c r="L149" s="475"/>
      <c r="M149" s="471">
        <f t="shared" si="25"/>
        <v>0</v>
      </c>
      <c r="N149" s="475"/>
      <c r="O149" s="471">
        <f t="shared" si="26"/>
        <v>0</v>
      </c>
      <c r="P149" s="471">
        <f t="shared" si="27"/>
        <v>0</v>
      </c>
      <c r="Q149" s="229"/>
      <c r="R149" s="229"/>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2:61">
      <c r="B150" s="151" t="str">
        <f t="shared" si="18"/>
        <v/>
      </c>
      <c r="C150" s="464">
        <f>IF(D93="","-",+C149+1)</f>
        <v>2066</v>
      </c>
      <c r="D150" s="342">
        <f>IF(F149+SUM(E$99:E149)=D$92,F149,D$92-SUM(E$99:E149))</f>
        <v>0</v>
      </c>
      <c r="E150" s="473">
        <f>IF(+J96&lt;F149,J96,D150)</f>
        <v>0</v>
      </c>
      <c r="F150" s="472">
        <f t="shared" si="22"/>
        <v>0</v>
      </c>
      <c r="G150" s="472">
        <f t="shared" si="23"/>
        <v>0</v>
      </c>
      <c r="H150" s="476">
        <f t="shared" si="28"/>
        <v>0</v>
      </c>
      <c r="I150" s="467">
        <f t="shared" si="29"/>
        <v>0</v>
      </c>
      <c r="J150" s="471">
        <f t="shared" si="24"/>
        <v>0</v>
      </c>
      <c r="K150" s="471"/>
      <c r="L150" s="475"/>
      <c r="M150" s="471">
        <f t="shared" si="25"/>
        <v>0</v>
      </c>
      <c r="N150" s="475"/>
      <c r="O150" s="471">
        <f t="shared" si="26"/>
        <v>0</v>
      </c>
      <c r="P150" s="471">
        <f t="shared" si="27"/>
        <v>0</v>
      </c>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2:61">
      <c r="B151" s="151" t="str">
        <f t="shared" si="18"/>
        <v/>
      </c>
      <c r="C151" s="464">
        <f>IF(D93="","-",+C150+1)</f>
        <v>2067</v>
      </c>
      <c r="D151" s="342">
        <f>IF(F150+SUM(E$99:E150)=D$92,F150,D$92-SUM(E$99:E150))</f>
        <v>0</v>
      </c>
      <c r="E151" s="473">
        <f>IF(+J96&lt;F150,J96,D151)</f>
        <v>0</v>
      </c>
      <c r="F151" s="472">
        <f t="shared" si="22"/>
        <v>0</v>
      </c>
      <c r="G151" s="472">
        <f t="shared" si="23"/>
        <v>0</v>
      </c>
      <c r="H151" s="476">
        <f t="shared" si="28"/>
        <v>0</v>
      </c>
      <c r="I151" s="467">
        <f t="shared" si="29"/>
        <v>0</v>
      </c>
      <c r="J151" s="471">
        <f t="shared" si="24"/>
        <v>0</v>
      </c>
      <c r="K151" s="471"/>
      <c r="L151" s="475"/>
      <c r="M151" s="471">
        <f t="shared" si="25"/>
        <v>0</v>
      </c>
      <c r="N151" s="475"/>
      <c r="O151" s="471">
        <f t="shared" si="26"/>
        <v>0</v>
      </c>
      <c r="P151" s="471">
        <f t="shared" si="27"/>
        <v>0</v>
      </c>
      <c r="Q151" s="229"/>
      <c r="R151" s="229"/>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2:61">
      <c r="B152" s="151" t="str">
        <f t="shared" si="18"/>
        <v/>
      </c>
      <c r="C152" s="464">
        <f>IF(D93="","-",+C151+1)</f>
        <v>2068</v>
      </c>
      <c r="D152" s="342">
        <f>IF(F151+SUM(E$99:E151)=D$92,F151,D$92-SUM(E$99:E151))</f>
        <v>0</v>
      </c>
      <c r="E152" s="473">
        <f>IF(+J96&lt;F151,J96,D152)</f>
        <v>0</v>
      </c>
      <c r="F152" s="472">
        <f t="shared" si="22"/>
        <v>0</v>
      </c>
      <c r="G152" s="472">
        <f t="shared" si="23"/>
        <v>0</v>
      </c>
      <c r="H152" s="476">
        <f t="shared" si="28"/>
        <v>0</v>
      </c>
      <c r="I152" s="467">
        <f t="shared" si="29"/>
        <v>0</v>
      </c>
      <c r="J152" s="471">
        <f t="shared" si="24"/>
        <v>0</v>
      </c>
      <c r="K152" s="471"/>
      <c r="L152" s="475"/>
      <c r="M152" s="471">
        <f t="shared" si="25"/>
        <v>0</v>
      </c>
      <c r="N152" s="475"/>
      <c r="O152" s="471">
        <f t="shared" si="26"/>
        <v>0</v>
      </c>
      <c r="P152" s="471">
        <f t="shared" si="27"/>
        <v>0</v>
      </c>
      <c r="Q152" s="229"/>
      <c r="R152" s="229"/>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2:61">
      <c r="B153" s="151" t="str">
        <f t="shared" si="18"/>
        <v/>
      </c>
      <c r="C153" s="464">
        <f>IF(D93="","-",+C152+1)</f>
        <v>2069</v>
      </c>
      <c r="D153" s="342">
        <f>IF(F152+SUM(E$99:E152)=D$92,F152,D$92-SUM(E$99:E152))</f>
        <v>0</v>
      </c>
      <c r="E153" s="473">
        <f>IF(+J96&lt;F152,J96,D153)</f>
        <v>0</v>
      </c>
      <c r="F153" s="472">
        <f t="shared" si="22"/>
        <v>0</v>
      </c>
      <c r="G153" s="472">
        <f t="shared" si="23"/>
        <v>0</v>
      </c>
      <c r="H153" s="476">
        <f t="shared" si="28"/>
        <v>0</v>
      </c>
      <c r="I153" s="467">
        <f t="shared" si="29"/>
        <v>0</v>
      </c>
      <c r="J153" s="471">
        <f t="shared" si="24"/>
        <v>0</v>
      </c>
      <c r="K153" s="471"/>
      <c r="L153" s="475"/>
      <c r="M153" s="471">
        <f t="shared" si="25"/>
        <v>0</v>
      </c>
      <c r="N153" s="475"/>
      <c r="O153" s="471">
        <f t="shared" si="26"/>
        <v>0</v>
      </c>
      <c r="P153" s="471">
        <f t="shared" si="27"/>
        <v>0</v>
      </c>
      <c r="Q153" s="229"/>
      <c r="R153" s="229"/>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2:61" ht="13" thickBot="1">
      <c r="B154" s="151" t="str">
        <f t="shared" si="18"/>
        <v/>
      </c>
      <c r="C154" s="477">
        <f>IF(D93="","-",+C153+1)</f>
        <v>2070</v>
      </c>
      <c r="D154" s="478">
        <f>IF(F153+SUM(E$99:E153)=D$92,F153,D$92-SUM(E$99:E153))</f>
        <v>0</v>
      </c>
      <c r="E154" s="479">
        <f>IF(+J96&lt;F153,J96,D154)</f>
        <v>0</v>
      </c>
      <c r="F154" s="478">
        <f t="shared" si="22"/>
        <v>0</v>
      </c>
      <c r="G154" s="478">
        <f t="shared" si="23"/>
        <v>0</v>
      </c>
      <c r="H154" s="480">
        <f t="shared" si="28"/>
        <v>0</v>
      </c>
      <c r="I154" s="526">
        <f t="shared" si="29"/>
        <v>0</v>
      </c>
      <c r="J154" s="483">
        <f t="shared" si="24"/>
        <v>0</v>
      </c>
      <c r="K154" s="471"/>
      <c r="L154" s="482"/>
      <c r="M154" s="483">
        <f t="shared" si="25"/>
        <v>0</v>
      </c>
      <c r="N154" s="482"/>
      <c r="O154" s="483">
        <f t="shared" si="26"/>
        <v>0</v>
      </c>
      <c r="P154" s="483">
        <f t="shared" si="27"/>
        <v>0</v>
      </c>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2:61">
      <c r="C155" s="342" t="s">
        <v>78</v>
      </c>
      <c r="D155" s="343"/>
      <c r="E155" s="343">
        <f>SUM(E99:E154)</f>
        <v>0</v>
      </c>
      <c r="F155" s="343"/>
      <c r="G155" s="343"/>
      <c r="H155" s="343">
        <f>SUM(H99:H154)</f>
        <v>0</v>
      </c>
      <c r="I155" s="343">
        <f>SUM(I99:I154)</f>
        <v>0</v>
      </c>
      <c r="J155" s="343">
        <f>SUM(J99:J154)</f>
        <v>0</v>
      </c>
      <c r="K155" s="343"/>
      <c r="L155" s="343"/>
      <c r="M155" s="343"/>
      <c r="N155" s="343"/>
      <c r="O155" s="343"/>
      <c r="P155" s="229"/>
      <c r="Q155" s="229"/>
      <c r="R155" s="229"/>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2:61">
      <c r="D156" s="230"/>
      <c r="E156" s="229"/>
      <c r="F156" s="229"/>
      <c r="G156" s="229"/>
      <c r="H156" s="229"/>
      <c r="I156" s="231"/>
      <c r="J156" s="231"/>
      <c r="K156" s="343"/>
      <c r="L156" s="231"/>
      <c r="M156" s="231"/>
      <c r="N156" s="231"/>
      <c r="O156" s="231"/>
      <c r="P156" s="229"/>
      <c r="Q156" s="229"/>
      <c r="R156" s="229"/>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2:61">
      <c r="C157" s="527" t="s">
        <v>93</v>
      </c>
      <c r="D157" s="230"/>
      <c r="E157" s="229"/>
      <c r="F157" s="229"/>
      <c r="G157" s="229"/>
      <c r="H157" s="229"/>
      <c r="I157" s="231"/>
      <c r="J157" s="231"/>
      <c r="K157" s="343"/>
      <c r="L157" s="231"/>
      <c r="M157" s="231"/>
      <c r="N157" s="231"/>
      <c r="O157" s="231"/>
      <c r="P157" s="229"/>
      <c r="Q157" s="229"/>
      <c r="R157" s="229"/>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2:61">
      <c r="D158" s="230"/>
      <c r="E158" s="229"/>
      <c r="F158" s="229"/>
      <c r="G158" s="229"/>
      <c r="H158" s="229"/>
      <c r="I158" s="231"/>
      <c r="J158" s="231"/>
      <c r="K158" s="343"/>
      <c r="L158" s="231"/>
      <c r="M158" s="231"/>
      <c r="N158" s="231"/>
      <c r="O158" s="231"/>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2:61" ht="13">
      <c r="C159" s="484" t="s">
        <v>99</v>
      </c>
      <c r="D159" s="342"/>
      <c r="E159" s="342"/>
      <c r="F159" s="342"/>
      <c r="G159" s="342"/>
      <c r="H159" s="343"/>
      <c r="I159" s="343"/>
      <c r="J159" s="344"/>
      <c r="K159" s="344"/>
      <c r="L159" s="344"/>
      <c r="M159" s="344"/>
      <c r="N159" s="344"/>
      <c r="O159" s="344"/>
      <c r="P159" s="229"/>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2:61" ht="13">
      <c r="C160" s="528" t="s">
        <v>79</v>
      </c>
      <c r="D160" s="342"/>
      <c r="E160" s="342"/>
      <c r="F160" s="342"/>
      <c r="G160" s="342"/>
      <c r="H160" s="343"/>
      <c r="I160" s="343"/>
      <c r="J160" s="344"/>
      <c r="K160" s="344"/>
      <c r="L160" s="344"/>
      <c r="M160" s="344"/>
      <c r="N160" s="344"/>
      <c r="O160" s="344"/>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ht="13">
      <c r="C161" s="528" t="s">
        <v>80</v>
      </c>
      <c r="D161" s="342"/>
      <c r="E161" s="342"/>
      <c r="F161" s="342"/>
      <c r="G161" s="342"/>
      <c r="H161" s="343"/>
      <c r="I161" s="343"/>
      <c r="J161" s="344"/>
      <c r="K161" s="344"/>
      <c r="L161" s="344"/>
      <c r="M161" s="344"/>
      <c r="N161" s="344"/>
      <c r="O161" s="344"/>
      <c r="P161" s="229"/>
      <c r="Q161" s="22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ht="17.5">
      <c r="C162" s="528"/>
      <c r="D162" s="342"/>
      <c r="E162" s="342"/>
      <c r="F162" s="342"/>
      <c r="G162" s="342"/>
      <c r="H162" s="343"/>
      <c r="I162" s="343"/>
      <c r="J162" s="344"/>
      <c r="K162" s="344"/>
      <c r="L162" s="344"/>
      <c r="M162" s="344"/>
      <c r="N162" s="344"/>
      <c r="P162" s="227" t="s">
        <v>132</v>
      </c>
      <c r="Q162" s="229"/>
      <c r="R162" s="229"/>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31"/>
      <c r="I163" s="229"/>
      <c r="J163" s="232"/>
      <c r="K163" s="229"/>
      <c r="L163" s="229"/>
      <c r="M163" s="229"/>
      <c r="N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31"/>
      <c r="I164" s="229"/>
      <c r="J164" s="232"/>
      <c r="K164" s="229"/>
      <c r="L164" s="229"/>
      <c r="M164" s="229"/>
      <c r="N164" s="229"/>
      <c r="P164" s="229"/>
      <c r="Q164" s="229"/>
      <c r="R164" s="229"/>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31"/>
      <c r="I165" s="229"/>
      <c r="J165" s="232"/>
      <c r="K165" s="229"/>
      <c r="L165" s="229"/>
      <c r="M165" s="229"/>
      <c r="N165" s="229"/>
      <c r="P165" s="229"/>
      <c r="Q165" s="229"/>
      <c r="R165" s="229"/>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31"/>
      <c r="I166" s="229"/>
      <c r="J166" s="232"/>
      <c r="K166" s="229"/>
      <c r="L166" s="229"/>
      <c r="M166" s="229"/>
      <c r="N166" s="229"/>
      <c r="O166" s="229"/>
      <c r="P166" s="229"/>
      <c r="Q166" s="229"/>
      <c r="R166" s="229"/>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31"/>
      <c r="I167" s="229"/>
      <c r="J167" s="232"/>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31"/>
      <c r="I168" s="229"/>
      <c r="J168" s="232"/>
      <c r="K168" s="229"/>
      <c r="L168" s="229"/>
      <c r="M168" s="229"/>
      <c r="N168" s="229"/>
      <c r="O168" s="229"/>
      <c r="P168" s="229"/>
      <c r="Q168" s="229"/>
      <c r="R168" s="229"/>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31"/>
      <c r="I169" s="229"/>
      <c r="J169" s="232"/>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31"/>
      <c r="I170" s="229"/>
      <c r="J170" s="232"/>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31"/>
      <c r="I171" s="229"/>
      <c r="J171" s="232"/>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31"/>
      <c r="I172" s="229"/>
      <c r="J172" s="232"/>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31"/>
      <c r="I173" s="229"/>
      <c r="J173" s="232"/>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31"/>
      <c r="I174" s="229"/>
      <c r="J174" s="232"/>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31"/>
      <c r="I175" s="229"/>
      <c r="J175" s="232"/>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31"/>
      <c r="I176" s="229"/>
      <c r="J176" s="232"/>
      <c r="K176" s="229"/>
      <c r="L176" s="229"/>
      <c r="M176" s="229"/>
      <c r="N176" s="229"/>
      <c r="O176" s="229"/>
      <c r="P176" s="229"/>
      <c r="Q176" s="229"/>
      <c r="R176" s="229"/>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31"/>
      <c r="I177" s="229"/>
      <c r="J177" s="232"/>
      <c r="K177" s="229"/>
      <c r="L177" s="229"/>
      <c r="M177" s="229"/>
      <c r="N177" s="229"/>
      <c r="O177" s="229"/>
      <c r="P177" s="229"/>
      <c r="Q177" s="229"/>
      <c r="R177" s="229"/>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31"/>
      <c r="I178" s="229"/>
      <c r="J178" s="232"/>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31"/>
      <c r="I179" s="229"/>
      <c r="J179" s="232"/>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31"/>
      <c r="I180" s="229"/>
      <c r="J180" s="232"/>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31"/>
      <c r="I181" s="229"/>
      <c r="J181" s="232"/>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31"/>
      <c r="I182" s="229"/>
      <c r="J182" s="232"/>
      <c r="K182" s="229"/>
      <c r="L182" s="229"/>
      <c r="M182" s="229"/>
      <c r="N182" s="229"/>
      <c r="O182" s="229"/>
      <c r="P182" s="229"/>
      <c r="Q182" s="229"/>
      <c r="R182" s="229"/>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31"/>
      <c r="I183" s="229"/>
      <c r="J183" s="232"/>
      <c r="K183" s="229"/>
      <c r="L183" s="229"/>
      <c r="M183" s="229"/>
      <c r="N183" s="229"/>
      <c r="O183" s="229"/>
      <c r="P183" s="229"/>
      <c r="Q183" s="229"/>
      <c r="R183" s="229"/>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31"/>
      <c r="I184" s="229"/>
      <c r="J184" s="232"/>
      <c r="K184" s="229"/>
      <c r="L184" s="229"/>
      <c r="M184" s="229"/>
      <c r="N184" s="229"/>
      <c r="O184" s="229"/>
      <c r="P184" s="229"/>
      <c r="Q184" s="229"/>
      <c r="R184" s="229"/>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31"/>
      <c r="I185" s="229"/>
      <c r="J185" s="232"/>
      <c r="K185" s="229"/>
      <c r="L185" s="229"/>
      <c r="M185" s="229"/>
      <c r="N185" s="229"/>
      <c r="O185" s="229"/>
      <c r="P185" s="229"/>
      <c r="Q185" s="229"/>
      <c r="R185" s="229"/>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31"/>
      <c r="I186" s="229"/>
      <c r="J186" s="232"/>
      <c r="K186" s="229"/>
      <c r="L186" s="229"/>
      <c r="M186" s="229"/>
      <c r="N186" s="229"/>
      <c r="O186" s="229"/>
      <c r="P186" s="229"/>
      <c r="Q186" s="229"/>
      <c r="R186" s="229"/>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31"/>
      <c r="I187" s="229"/>
      <c r="J187" s="232"/>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31"/>
      <c r="I188" s="229"/>
      <c r="J188" s="232"/>
      <c r="K188" s="229"/>
      <c r="L188" s="229"/>
      <c r="M188" s="229"/>
      <c r="N188" s="229"/>
      <c r="O188" s="229"/>
      <c r="P188" s="229"/>
      <c r="Q188" s="229"/>
      <c r="R188" s="229"/>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31"/>
      <c r="I189" s="229"/>
      <c r="J189" s="232"/>
      <c r="K189" s="229"/>
      <c r="L189" s="229"/>
      <c r="M189" s="229"/>
      <c r="N189" s="229"/>
      <c r="O189" s="229"/>
      <c r="P189" s="229"/>
      <c r="Q189" s="229"/>
      <c r="R189" s="229"/>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31"/>
      <c r="I190" s="229"/>
      <c r="J190" s="232"/>
      <c r="K190" s="229"/>
      <c r="L190" s="229"/>
      <c r="M190" s="229"/>
      <c r="N190" s="229"/>
      <c r="O190" s="229"/>
      <c r="P190" s="229"/>
      <c r="Q190" s="229"/>
      <c r="R190" s="229"/>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31"/>
      <c r="I191" s="229"/>
      <c r="J191" s="232"/>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31"/>
      <c r="I192" s="229"/>
      <c r="J192" s="232"/>
      <c r="K192" s="229"/>
      <c r="L192" s="229"/>
      <c r="M192" s="229"/>
      <c r="N192" s="229"/>
      <c r="O192" s="229"/>
      <c r="P192" s="229"/>
      <c r="Q192" s="229"/>
      <c r="R192" s="229"/>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31"/>
      <c r="I193" s="229"/>
      <c r="J193" s="232"/>
      <c r="K193" s="229"/>
      <c r="L193" s="229"/>
      <c r="M193" s="229"/>
      <c r="N193" s="229"/>
      <c r="O193" s="229"/>
      <c r="P193" s="229"/>
      <c r="Q193" s="229"/>
      <c r="R193" s="229"/>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31"/>
      <c r="I194" s="229"/>
      <c r="J194" s="232"/>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31"/>
      <c r="I195" s="229"/>
      <c r="J195" s="232"/>
      <c r="K195" s="229"/>
      <c r="L195" s="229"/>
      <c r="M195" s="229"/>
      <c r="N195" s="229"/>
      <c r="O195" s="229"/>
      <c r="P195" s="229"/>
      <c r="Q195" s="229"/>
      <c r="R195" s="229"/>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31"/>
      <c r="I196" s="229"/>
      <c r="J196" s="232"/>
      <c r="K196" s="229"/>
      <c r="L196" s="229"/>
      <c r="M196" s="229"/>
      <c r="N196" s="229"/>
      <c r="O196" s="229"/>
      <c r="P196" s="229"/>
      <c r="Q196" s="229"/>
      <c r="R196" s="229"/>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31"/>
      <c r="I197" s="229"/>
      <c r="J197" s="232"/>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31"/>
      <c r="I198" s="229"/>
      <c r="J198" s="232"/>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31"/>
      <c r="I199" s="229"/>
      <c r="J199" s="232"/>
      <c r="K199" s="229"/>
      <c r="L199" s="229"/>
      <c r="M199" s="229"/>
      <c r="N199" s="229"/>
      <c r="O199" s="229"/>
      <c r="P199" s="229"/>
      <c r="Q199" s="229"/>
      <c r="R199" s="229"/>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31"/>
      <c r="I200" s="229"/>
      <c r="J200" s="232"/>
      <c r="K200" s="229"/>
      <c r="L200" s="229"/>
      <c r="M200" s="229"/>
      <c r="N200" s="229"/>
      <c r="O200" s="229"/>
      <c r="P200" s="229"/>
      <c r="Q200" s="229"/>
      <c r="R200" s="229"/>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31"/>
      <c r="I201" s="229"/>
      <c r="J201" s="232"/>
      <c r="K201" s="229"/>
      <c r="L201" s="229"/>
      <c r="M201" s="229"/>
      <c r="N201" s="229"/>
      <c r="O201" s="229"/>
      <c r="P201" s="229"/>
      <c r="Q201" s="229"/>
      <c r="R201" s="229"/>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31"/>
      <c r="I202" s="229"/>
      <c r="J202" s="232"/>
      <c r="K202" s="229"/>
      <c r="L202" s="229"/>
      <c r="M202" s="229"/>
      <c r="N202" s="229"/>
      <c r="O202" s="229"/>
      <c r="P202" s="229"/>
      <c r="Q202" s="229"/>
      <c r="R202" s="229"/>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31"/>
      <c r="I203" s="229"/>
      <c r="J203" s="232"/>
      <c r="K203" s="229"/>
      <c r="L203" s="229"/>
      <c r="M203" s="229"/>
      <c r="N203" s="229"/>
      <c r="O203" s="229"/>
      <c r="P203" s="229"/>
      <c r="Q203" s="229"/>
      <c r="R203" s="229"/>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31"/>
      <c r="I204" s="229"/>
      <c r="J204" s="232"/>
      <c r="K204" s="229"/>
      <c r="L204" s="229"/>
      <c r="M204" s="229"/>
      <c r="N204" s="229"/>
      <c r="O204" s="229"/>
      <c r="P204" s="229"/>
      <c r="Q204" s="229"/>
      <c r="R204" s="229"/>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31"/>
      <c r="I205" s="229"/>
      <c r="J205" s="232"/>
      <c r="K205" s="229"/>
      <c r="L205" s="229"/>
      <c r="M205" s="229"/>
      <c r="N205" s="229"/>
      <c r="O205" s="229"/>
      <c r="P205" s="229"/>
      <c r="Q205" s="229"/>
      <c r="R205" s="229"/>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31"/>
      <c r="I206" s="229"/>
      <c r="J206" s="232"/>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31"/>
      <c r="I207" s="229"/>
      <c r="J207" s="232"/>
      <c r="K207" s="229"/>
      <c r="L207" s="229"/>
      <c r="M207" s="229"/>
      <c r="N207" s="229"/>
      <c r="O207" s="229"/>
      <c r="P207" s="229"/>
      <c r="Q207" s="229"/>
      <c r="R207" s="229"/>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31"/>
      <c r="I208" s="229"/>
      <c r="J208" s="232"/>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31"/>
      <c r="I209" s="229"/>
      <c r="J209" s="232"/>
      <c r="K209" s="229"/>
      <c r="L209" s="229"/>
      <c r="M209" s="229"/>
      <c r="N209" s="229"/>
      <c r="O209" s="229"/>
      <c r="P209" s="229"/>
      <c r="Q209" s="229"/>
      <c r="R209" s="229"/>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31"/>
      <c r="I210" s="229"/>
      <c r="J210" s="232"/>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31"/>
      <c r="I211" s="229"/>
      <c r="J211" s="232"/>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31"/>
      <c r="I212" s="229"/>
      <c r="J212" s="232"/>
      <c r="K212" s="229"/>
      <c r="L212" s="229"/>
      <c r="M212" s="229"/>
      <c r="N212" s="229"/>
      <c r="O212" s="229"/>
      <c r="P212" s="229"/>
      <c r="Q212" s="229"/>
      <c r="R212" s="229"/>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31"/>
      <c r="I213" s="229"/>
      <c r="J213" s="232"/>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31"/>
      <c r="I214" s="229"/>
      <c r="J214" s="232"/>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31"/>
      <c r="I215" s="229"/>
      <c r="J215" s="232"/>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31"/>
      <c r="I216" s="229"/>
      <c r="J216" s="232"/>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31"/>
      <c r="I217" s="229"/>
      <c r="J217" s="232"/>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31"/>
      <c r="I218" s="229"/>
      <c r="J218" s="232"/>
      <c r="K218" s="229"/>
      <c r="L218" s="229"/>
      <c r="M218" s="229"/>
      <c r="N218" s="229"/>
      <c r="O218" s="229"/>
      <c r="P218" s="229"/>
      <c r="Q218" s="229"/>
      <c r="R218" s="229"/>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31"/>
      <c r="I219" s="229"/>
      <c r="J219" s="232"/>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31"/>
      <c r="I220" s="229"/>
      <c r="J220" s="232"/>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31"/>
      <c r="I221" s="229"/>
      <c r="J221" s="232"/>
      <c r="K221" s="229"/>
      <c r="L221" s="229"/>
      <c r="M221" s="229"/>
      <c r="N221" s="229"/>
      <c r="O221" s="229"/>
      <c r="P221" s="229"/>
      <c r="Q221" s="2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31"/>
      <c r="I222" s="229"/>
      <c r="J222" s="232"/>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31"/>
      <c r="I223" s="229"/>
      <c r="J223" s="232"/>
      <c r="K223" s="229"/>
      <c r="L223" s="229"/>
      <c r="M223" s="229"/>
      <c r="N223" s="229"/>
      <c r="O223" s="229"/>
      <c r="P223" s="229"/>
      <c r="Q223" s="2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31"/>
      <c r="I224" s="229"/>
      <c r="J224" s="232"/>
      <c r="K224" s="229"/>
      <c r="L224" s="229"/>
      <c r="M224" s="229"/>
      <c r="N224" s="229"/>
      <c r="O224" s="229"/>
      <c r="P224" s="229"/>
      <c r="Q224" s="2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31"/>
      <c r="I225" s="229"/>
      <c r="J225" s="232"/>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31"/>
      <c r="I226" s="229"/>
      <c r="J226" s="232"/>
      <c r="K226" s="229"/>
      <c r="L226" s="229"/>
      <c r="M226" s="229"/>
      <c r="N226" s="229"/>
      <c r="O226" s="229"/>
      <c r="P226" s="229"/>
      <c r="Q226" s="2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31"/>
      <c r="I227" s="229"/>
      <c r="J227" s="232"/>
      <c r="K227" s="229"/>
      <c r="L227" s="229"/>
      <c r="M227" s="229"/>
      <c r="N227" s="229"/>
      <c r="O227" s="229"/>
      <c r="P227" s="229"/>
      <c r="Q227" s="229"/>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31"/>
      <c r="I228" s="229"/>
      <c r="J228" s="232"/>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31"/>
      <c r="I229" s="229"/>
      <c r="J229" s="232"/>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31"/>
      <c r="I230" s="229"/>
      <c r="J230" s="232"/>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31"/>
      <c r="I231" s="229"/>
      <c r="J231" s="232"/>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31"/>
      <c r="I232" s="229"/>
      <c r="J232" s="232"/>
      <c r="K232" s="229"/>
      <c r="L232" s="229"/>
      <c r="M232" s="229"/>
      <c r="N232" s="229"/>
      <c r="O232" s="229"/>
      <c r="P232" s="229"/>
      <c r="Q232" s="229"/>
      <c r="R232" s="229"/>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31"/>
      <c r="I233" s="229"/>
      <c r="J233" s="232"/>
      <c r="K233" s="229"/>
      <c r="L233" s="229"/>
      <c r="M233" s="229"/>
      <c r="N233" s="229"/>
      <c r="O233" s="229"/>
      <c r="P233" s="229"/>
      <c r="Q233" s="229"/>
      <c r="R233" s="229"/>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31"/>
      <c r="I234" s="229"/>
      <c r="J234" s="232"/>
      <c r="K234" s="229"/>
      <c r="L234" s="229"/>
      <c r="M234" s="229"/>
      <c r="N234" s="229"/>
      <c r="O234" s="229"/>
      <c r="P234" s="229"/>
      <c r="Q234" s="229"/>
      <c r="R234" s="229"/>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31"/>
      <c r="I235" s="229"/>
      <c r="J235" s="232"/>
      <c r="K235" s="229"/>
      <c r="L235" s="229"/>
      <c r="M235" s="229"/>
      <c r="N235" s="229"/>
      <c r="O235" s="229"/>
      <c r="P235" s="229"/>
      <c r="Q235" s="229"/>
      <c r="R235" s="229"/>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31"/>
      <c r="I236" s="229"/>
      <c r="J236" s="232"/>
      <c r="K236" s="229"/>
      <c r="L236" s="229"/>
      <c r="M236" s="229"/>
      <c r="N236" s="229"/>
      <c r="O236" s="229"/>
      <c r="P236" s="229"/>
      <c r="Q236" s="229"/>
      <c r="R236" s="229"/>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31"/>
      <c r="I237" s="229"/>
      <c r="J237" s="232"/>
      <c r="K237" s="229"/>
      <c r="L237" s="229"/>
      <c r="M237" s="229"/>
      <c r="N237" s="229"/>
      <c r="O237" s="229"/>
      <c r="P237" s="229"/>
      <c r="Q237" s="229"/>
      <c r="R237" s="229"/>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31"/>
      <c r="I238" s="229"/>
      <c r="J238" s="232"/>
      <c r="K238" s="229"/>
      <c r="L238" s="229"/>
      <c r="M238" s="229"/>
      <c r="N238" s="229"/>
      <c r="O238" s="229"/>
      <c r="P238" s="229"/>
      <c r="Q238" s="229"/>
      <c r="R238" s="229"/>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31"/>
      <c r="I239" s="229"/>
      <c r="J239" s="232"/>
      <c r="K239" s="229"/>
      <c r="L239" s="229"/>
      <c r="M239" s="229"/>
      <c r="N239" s="229"/>
      <c r="O239" s="229"/>
      <c r="P239" s="229"/>
      <c r="Q239" s="229"/>
      <c r="R239" s="229"/>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31"/>
      <c r="I240" s="229"/>
      <c r="J240" s="232"/>
      <c r="K240" s="229"/>
      <c r="L240" s="229"/>
      <c r="M240" s="229"/>
      <c r="N240" s="229"/>
      <c r="O240" s="229"/>
      <c r="P240" s="229"/>
      <c r="Q240" s="229"/>
      <c r="R240" s="229"/>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31"/>
      <c r="I241" s="229"/>
      <c r="J241" s="232"/>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31"/>
      <c r="I242" s="229"/>
      <c r="J242" s="232"/>
      <c r="K242" s="229"/>
      <c r="L242" s="229"/>
      <c r="M242" s="229"/>
      <c r="N242" s="229"/>
      <c r="O242" s="229"/>
      <c r="P242" s="229"/>
      <c r="Q242" s="229"/>
      <c r="R242" s="229"/>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31"/>
      <c r="I243" s="229"/>
      <c r="J243" s="232"/>
      <c r="K243" s="229"/>
      <c r="L243" s="229"/>
      <c r="M243" s="229"/>
      <c r="N243" s="229"/>
      <c r="O243" s="229"/>
      <c r="P243" s="229"/>
      <c r="Q243" s="229"/>
      <c r="R243" s="229"/>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31"/>
      <c r="I244" s="229"/>
      <c r="J244" s="232"/>
      <c r="K244" s="229"/>
      <c r="L244" s="229"/>
      <c r="M244" s="229"/>
      <c r="N244" s="229"/>
      <c r="O244" s="229"/>
      <c r="P244" s="229"/>
      <c r="Q244" s="229"/>
      <c r="R244" s="229"/>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31"/>
      <c r="I245" s="229"/>
      <c r="J245" s="232"/>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31"/>
      <c r="I246" s="229"/>
      <c r="J246" s="232"/>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31"/>
      <c r="I247" s="229"/>
      <c r="J247" s="232"/>
      <c r="K247" s="229"/>
      <c r="L247" s="229"/>
      <c r="M247" s="229"/>
      <c r="N247" s="229"/>
      <c r="O247" s="229"/>
      <c r="P247" s="229"/>
      <c r="Q247" s="229"/>
      <c r="R247" s="229"/>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31"/>
      <c r="I248" s="229"/>
      <c r="J248" s="232"/>
      <c r="K248" s="229"/>
      <c r="L248" s="229"/>
      <c r="M248" s="229"/>
      <c r="N248" s="229"/>
      <c r="O248" s="229"/>
      <c r="P248" s="229"/>
      <c r="Q248" s="229"/>
      <c r="R248" s="229"/>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31"/>
      <c r="I249" s="229"/>
      <c r="J249" s="232"/>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31"/>
      <c r="I250" s="229"/>
      <c r="J250" s="232"/>
      <c r="K250" s="229"/>
      <c r="L250" s="229"/>
      <c r="M250" s="229"/>
      <c r="N250" s="229"/>
      <c r="O250" s="229"/>
      <c r="P250" s="229"/>
      <c r="Q250" s="229"/>
      <c r="R250" s="229"/>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31"/>
      <c r="I251" s="229"/>
      <c r="J251" s="232"/>
      <c r="K251" s="229"/>
      <c r="L251" s="229"/>
      <c r="M251" s="229"/>
      <c r="N251" s="229"/>
      <c r="O251" s="229"/>
      <c r="P251" s="229"/>
      <c r="Q251" s="229"/>
      <c r="R251" s="229"/>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31"/>
      <c r="I252" s="229"/>
      <c r="J252" s="232"/>
      <c r="K252" s="229"/>
      <c r="L252" s="229"/>
      <c r="M252" s="229"/>
      <c r="N252" s="229"/>
      <c r="O252" s="229"/>
      <c r="P252" s="229"/>
      <c r="Q252" s="229"/>
      <c r="R252" s="229"/>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31"/>
      <c r="I253" s="229"/>
      <c r="J253" s="232"/>
      <c r="K253" s="229"/>
      <c r="L253" s="229"/>
      <c r="M253" s="229"/>
      <c r="N253" s="229"/>
      <c r="O253" s="229"/>
      <c r="P253" s="229"/>
      <c r="Q253" s="229"/>
      <c r="R253" s="229"/>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31"/>
      <c r="I254" s="229"/>
      <c r="J254" s="232"/>
      <c r="K254" s="229"/>
      <c r="L254" s="229"/>
      <c r="M254" s="229"/>
      <c r="N254" s="229"/>
      <c r="O254" s="229"/>
      <c r="P254" s="229"/>
      <c r="Q254" s="229"/>
      <c r="R254" s="229"/>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31"/>
      <c r="I255" s="229"/>
      <c r="J255" s="232"/>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31"/>
      <c r="I256" s="229"/>
      <c r="J256" s="232"/>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31"/>
      <c r="I257" s="229"/>
      <c r="J257" s="232"/>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31"/>
      <c r="I258" s="229"/>
      <c r="J258" s="232"/>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31"/>
      <c r="I259" s="229"/>
      <c r="J259" s="232"/>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31"/>
      <c r="I260" s="229"/>
      <c r="J260" s="232"/>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31"/>
      <c r="I261" s="229"/>
      <c r="J261" s="232"/>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31"/>
      <c r="I262" s="229"/>
      <c r="J262" s="232"/>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31"/>
      <c r="I263" s="229"/>
      <c r="J263" s="232"/>
      <c r="K263" s="229"/>
      <c r="L263" s="229"/>
      <c r="M263" s="229"/>
      <c r="N263" s="229"/>
      <c r="O263" s="229"/>
      <c r="P263" s="229"/>
      <c r="Q263" s="229"/>
      <c r="R263" s="229"/>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31"/>
      <c r="I264" s="229"/>
      <c r="J264" s="232"/>
      <c r="K264" s="229"/>
      <c r="L264" s="229"/>
      <c r="M264" s="229"/>
      <c r="N264" s="229"/>
      <c r="O264" s="229"/>
      <c r="P264" s="229"/>
      <c r="Q264" s="229"/>
      <c r="R264" s="229"/>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31"/>
      <c r="I265" s="229"/>
      <c r="J265" s="232"/>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31"/>
      <c r="I266" s="229"/>
      <c r="J266" s="232"/>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31"/>
      <c r="I267" s="229"/>
      <c r="J267" s="232"/>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31"/>
      <c r="I268" s="229"/>
      <c r="J268" s="232"/>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31"/>
      <c r="I269" s="229"/>
      <c r="J269" s="232"/>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31"/>
      <c r="I270" s="229"/>
      <c r="J270" s="232"/>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31"/>
      <c r="I271" s="229"/>
      <c r="J271" s="232"/>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31"/>
      <c r="I272" s="229"/>
      <c r="J272" s="232"/>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31"/>
      <c r="I273" s="229"/>
      <c r="J273" s="232"/>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31"/>
      <c r="I274" s="229"/>
      <c r="J274" s="232"/>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31"/>
      <c r="I275" s="229"/>
      <c r="J275" s="232"/>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31"/>
      <c r="I276" s="229"/>
      <c r="J276" s="232"/>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31"/>
      <c r="I277" s="229"/>
      <c r="J277" s="232"/>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31"/>
      <c r="I278" s="229"/>
      <c r="J278" s="232"/>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31"/>
      <c r="I279" s="229"/>
      <c r="J279" s="232"/>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31"/>
      <c r="I280" s="229"/>
      <c r="J280" s="232"/>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31"/>
      <c r="I281" s="229"/>
      <c r="J281" s="232"/>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31"/>
      <c r="I282" s="229"/>
      <c r="J282" s="232"/>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31"/>
      <c r="I283" s="229"/>
      <c r="J283" s="232"/>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31"/>
      <c r="I284" s="229"/>
      <c r="J284" s="232"/>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31"/>
      <c r="I285" s="229"/>
      <c r="J285" s="232"/>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31"/>
      <c r="I286" s="229"/>
      <c r="J286" s="232"/>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31"/>
      <c r="I287" s="229"/>
      <c r="J287" s="232"/>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31"/>
      <c r="I288" s="229"/>
      <c r="J288" s="232"/>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31"/>
      <c r="I289" s="229"/>
      <c r="J289" s="232"/>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31"/>
      <c r="I290" s="229"/>
      <c r="J290" s="232"/>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31"/>
      <c r="I291" s="229"/>
      <c r="J291" s="232"/>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31"/>
      <c r="I292" s="229"/>
      <c r="J292" s="232"/>
      <c r="K292" s="229"/>
      <c r="L292" s="229"/>
      <c r="M292" s="229"/>
      <c r="N292" s="229"/>
      <c r="O292" s="229"/>
      <c r="P292" s="229"/>
      <c r="Q292" s="229"/>
      <c r="R292" s="229"/>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31"/>
      <c r="I293" s="229"/>
      <c r="J293" s="232"/>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31"/>
      <c r="I294" s="229"/>
      <c r="J294" s="232"/>
      <c r="K294" s="229"/>
      <c r="L294" s="229"/>
      <c r="M294" s="229"/>
      <c r="N294" s="229"/>
      <c r="O294" s="229"/>
      <c r="P294" s="229"/>
      <c r="Q294" s="229"/>
      <c r="R294" s="229"/>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31"/>
      <c r="I295" s="229"/>
      <c r="J295" s="232"/>
      <c r="K295" s="229"/>
      <c r="L295" s="229"/>
      <c r="M295" s="229"/>
      <c r="N295" s="229"/>
      <c r="O295" s="229"/>
      <c r="P295" s="229"/>
      <c r="Q295" s="229"/>
      <c r="R295" s="229"/>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31"/>
      <c r="I296" s="229"/>
      <c r="J296" s="232"/>
      <c r="K296" s="229"/>
      <c r="L296" s="229"/>
      <c r="M296" s="229"/>
      <c r="N296" s="229"/>
      <c r="O296" s="229"/>
      <c r="P296" s="229"/>
      <c r="Q296" s="229"/>
      <c r="R296" s="229"/>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31"/>
      <c r="I297" s="229"/>
      <c r="J297" s="232"/>
      <c r="K297" s="229"/>
      <c r="L297" s="229"/>
      <c r="M297" s="229"/>
      <c r="N297" s="229"/>
      <c r="O297" s="229"/>
      <c r="P297" s="229"/>
      <c r="Q297" s="229"/>
      <c r="R297" s="229"/>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31"/>
      <c r="I298" s="229"/>
      <c r="J298" s="232"/>
      <c r="K298" s="229"/>
      <c r="L298" s="229"/>
      <c r="M298" s="229"/>
      <c r="N298" s="229"/>
      <c r="O298" s="229"/>
      <c r="P298" s="229"/>
      <c r="Q298" s="229"/>
      <c r="R298" s="229"/>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31"/>
      <c r="I299" s="229"/>
      <c r="J299" s="232"/>
      <c r="K299" s="229"/>
      <c r="L299" s="229"/>
      <c r="M299" s="229"/>
      <c r="N299" s="229"/>
      <c r="O299" s="229"/>
      <c r="P299" s="229"/>
      <c r="Q299" s="229"/>
      <c r="R299" s="229"/>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31"/>
      <c r="I300" s="229"/>
      <c r="J300" s="232"/>
      <c r="K300" s="229"/>
      <c r="L300" s="229"/>
      <c r="M300" s="229"/>
      <c r="N300" s="229"/>
      <c r="O300" s="229"/>
      <c r="P300" s="229"/>
      <c r="Q300" s="229"/>
      <c r="R300" s="229"/>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31"/>
      <c r="I301" s="229"/>
      <c r="J301" s="232"/>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31"/>
      <c r="I302" s="229"/>
      <c r="J302" s="232"/>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31"/>
      <c r="I303" s="229"/>
      <c r="J303" s="232"/>
      <c r="K303" s="229"/>
      <c r="L303" s="229"/>
      <c r="M303" s="229"/>
      <c r="N303" s="229"/>
      <c r="O303" s="229"/>
      <c r="P303" s="229"/>
      <c r="Q303" s="229"/>
      <c r="R303" s="229"/>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31"/>
      <c r="I304" s="229"/>
      <c r="J304" s="232"/>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31"/>
      <c r="I305" s="229"/>
      <c r="J305" s="232"/>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31"/>
      <c r="I306" s="229"/>
      <c r="J306" s="232"/>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31"/>
      <c r="I307" s="229"/>
      <c r="J307" s="232"/>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31"/>
      <c r="I308" s="229"/>
      <c r="J308" s="232"/>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31"/>
      <c r="I309" s="229"/>
      <c r="J309" s="232"/>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31"/>
      <c r="I310" s="229"/>
      <c r="J310" s="232"/>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31"/>
      <c r="I311" s="229"/>
      <c r="J311" s="232"/>
      <c r="K311" s="229"/>
      <c r="L311" s="229"/>
      <c r="M311" s="229"/>
      <c r="N311" s="229"/>
      <c r="O311" s="229"/>
      <c r="P311" s="229"/>
      <c r="Q311" s="229"/>
      <c r="R311" s="229"/>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31"/>
      <c r="I312" s="229"/>
      <c r="J312" s="232"/>
      <c r="K312" s="229"/>
      <c r="L312" s="229"/>
      <c r="M312" s="229"/>
      <c r="N312" s="229"/>
      <c r="O312" s="229"/>
      <c r="P312" s="229"/>
      <c r="Q312" s="229"/>
      <c r="R312" s="229"/>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31"/>
      <c r="I313" s="229"/>
      <c r="J313" s="232"/>
      <c r="K313" s="229"/>
      <c r="L313" s="229"/>
      <c r="M313" s="229"/>
      <c r="N313" s="229"/>
      <c r="O313" s="229"/>
      <c r="P313" s="229"/>
      <c r="Q313" s="229"/>
      <c r="R313" s="229"/>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31"/>
      <c r="I314" s="229"/>
      <c r="J314" s="232"/>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31"/>
      <c r="I315" s="229"/>
      <c r="J315" s="232"/>
      <c r="K315" s="229"/>
      <c r="L315" s="229"/>
      <c r="M315" s="229"/>
      <c r="N315" s="229"/>
      <c r="O315" s="229"/>
      <c r="P315" s="229"/>
      <c r="Q315" s="229"/>
      <c r="R315" s="229"/>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31"/>
      <c r="I316" s="229"/>
      <c r="J316" s="232"/>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31"/>
      <c r="I317" s="229"/>
      <c r="J317" s="232"/>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31"/>
      <c r="I318" s="229"/>
      <c r="J318" s="232"/>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31"/>
      <c r="I319" s="229"/>
      <c r="J319" s="232"/>
      <c r="K319" s="229"/>
      <c r="L319" s="229"/>
      <c r="M319" s="229"/>
      <c r="N319" s="229"/>
      <c r="O319" s="229"/>
      <c r="P319" s="229"/>
      <c r="Q319" s="229"/>
      <c r="R319" s="229"/>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31"/>
      <c r="I320" s="229"/>
      <c r="J320" s="232"/>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31"/>
      <c r="I321" s="229"/>
      <c r="J321" s="232"/>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31"/>
      <c r="I322" s="229"/>
      <c r="J322" s="232"/>
      <c r="K322" s="229"/>
      <c r="L322" s="229"/>
      <c r="M322" s="229"/>
      <c r="N322" s="229"/>
      <c r="O322" s="229"/>
      <c r="P322" s="229"/>
      <c r="Q322" s="229"/>
      <c r="R322" s="229"/>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31"/>
      <c r="I323" s="229"/>
      <c r="J323" s="232"/>
      <c r="K323" s="229"/>
      <c r="L323" s="229"/>
      <c r="M323" s="229"/>
      <c r="N323" s="229"/>
      <c r="O323" s="229"/>
      <c r="P323" s="229"/>
      <c r="Q323" s="229"/>
      <c r="R323" s="229"/>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31"/>
      <c r="I324" s="229"/>
      <c r="J324" s="232"/>
      <c r="K324" s="229"/>
      <c r="L324" s="229"/>
      <c r="M324" s="229"/>
      <c r="N324" s="229"/>
      <c r="O324" s="229"/>
      <c r="P324" s="229"/>
      <c r="Q324" s="229"/>
      <c r="R324" s="229"/>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31"/>
      <c r="I325" s="229"/>
      <c r="J325" s="232"/>
      <c r="K325" s="229"/>
      <c r="L325" s="229"/>
      <c r="M325" s="229"/>
      <c r="N325" s="229"/>
      <c r="O325" s="229"/>
      <c r="P325" s="229"/>
      <c r="Q325" s="229"/>
      <c r="R325" s="229"/>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31"/>
      <c r="I326" s="229"/>
      <c r="J326" s="232"/>
      <c r="K326" s="229"/>
      <c r="L326" s="229"/>
      <c r="M326" s="229"/>
      <c r="N326" s="229"/>
      <c r="O326" s="229"/>
      <c r="P326" s="229"/>
      <c r="Q326" s="229"/>
      <c r="R326" s="229"/>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31"/>
      <c r="I327" s="229"/>
      <c r="J327" s="232"/>
      <c r="K327" s="229"/>
      <c r="L327" s="229"/>
      <c r="M327" s="229"/>
      <c r="N327" s="229"/>
      <c r="O327" s="229"/>
      <c r="P327" s="229"/>
      <c r="Q327" s="229"/>
      <c r="R327" s="229"/>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31"/>
      <c r="I328" s="229"/>
      <c r="J328" s="232"/>
      <c r="K328" s="229"/>
      <c r="L328" s="229"/>
      <c r="M328" s="229"/>
      <c r="N328" s="229"/>
      <c r="O328" s="229"/>
      <c r="P328" s="229"/>
      <c r="Q328" s="229"/>
      <c r="R328" s="229"/>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31"/>
      <c r="I329" s="229"/>
      <c r="J329" s="232"/>
      <c r="K329" s="229"/>
      <c r="L329" s="229"/>
      <c r="M329" s="229"/>
      <c r="N329" s="229"/>
      <c r="O329" s="229"/>
      <c r="P329" s="229"/>
      <c r="Q329" s="229"/>
      <c r="R329" s="229"/>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31"/>
      <c r="I330" s="229"/>
      <c r="J330" s="232"/>
      <c r="K330" s="229"/>
      <c r="L330" s="229"/>
      <c r="M330" s="229"/>
      <c r="N330" s="229"/>
      <c r="O330" s="229"/>
      <c r="P330" s="229"/>
      <c r="Q330" s="229"/>
      <c r="R330" s="229"/>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31"/>
      <c r="I331" s="229"/>
      <c r="J331" s="232"/>
      <c r="K331" s="229"/>
      <c r="L331" s="229"/>
      <c r="M331" s="229"/>
      <c r="N331" s="229"/>
      <c r="O331" s="229"/>
      <c r="P331" s="229"/>
      <c r="Q331" s="229"/>
      <c r="R331" s="229"/>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31"/>
      <c r="I332" s="229"/>
      <c r="J332" s="232"/>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31"/>
      <c r="I333" s="229"/>
      <c r="J333" s="232"/>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31"/>
      <c r="I334" s="229"/>
      <c r="J334" s="232"/>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31"/>
      <c r="I335" s="229"/>
      <c r="J335" s="232"/>
      <c r="K335" s="229"/>
      <c r="L335" s="229"/>
      <c r="M335" s="229"/>
      <c r="N335" s="229"/>
      <c r="O335" s="229"/>
      <c r="P335" s="229"/>
      <c r="Q335" s="229"/>
      <c r="R335" s="229"/>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31"/>
      <c r="I336" s="229"/>
      <c r="J336" s="232"/>
      <c r="K336" s="229"/>
      <c r="L336" s="229"/>
      <c r="M336" s="229"/>
      <c r="N336" s="229"/>
      <c r="O336" s="229"/>
      <c r="P336" s="229"/>
      <c r="Q336" s="229"/>
      <c r="R336" s="229"/>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31"/>
      <c r="I337" s="229"/>
      <c r="J337" s="232"/>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31"/>
      <c r="I338" s="229"/>
      <c r="J338" s="232"/>
      <c r="K338" s="229"/>
      <c r="L338" s="229"/>
      <c r="M338" s="229"/>
      <c r="N338" s="229"/>
      <c r="O338" s="229"/>
      <c r="P338" s="229"/>
      <c r="Q338" s="229"/>
      <c r="R338" s="229"/>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31"/>
      <c r="I339" s="229"/>
      <c r="J339" s="232"/>
      <c r="K339" s="229"/>
      <c r="L339" s="229"/>
      <c r="M339" s="229"/>
      <c r="N339" s="229"/>
      <c r="O339" s="229"/>
      <c r="P339" s="229"/>
      <c r="Q339" s="229"/>
      <c r="R339" s="229"/>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31"/>
      <c r="I340" s="229"/>
      <c r="J340" s="232"/>
      <c r="K340" s="229"/>
      <c r="L340" s="229"/>
      <c r="M340" s="229"/>
      <c r="N340" s="229"/>
      <c r="O340" s="229"/>
      <c r="P340" s="229"/>
      <c r="Q340" s="229"/>
      <c r="R340" s="229"/>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31"/>
      <c r="I341" s="229"/>
      <c r="J341" s="232"/>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31"/>
      <c r="I342" s="229"/>
      <c r="J342" s="232"/>
      <c r="K342" s="229"/>
      <c r="L342" s="229"/>
      <c r="M342" s="229"/>
      <c r="N342" s="229"/>
      <c r="O342" s="229"/>
      <c r="P342" s="229"/>
      <c r="Q342" s="229"/>
      <c r="R342" s="229"/>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31"/>
      <c r="I343" s="229"/>
      <c r="J343" s="232"/>
      <c r="K343" s="229"/>
      <c r="L343" s="229"/>
      <c r="M343" s="229"/>
      <c r="N343" s="229"/>
      <c r="O343" s="229"/>
      <c r="P343" s="229"/>
      <c r="Q343" s="229"/>
      <c r="R343" s="229"/>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31"/>
      <c r="I344" s="229"/>
      <c r="J344" s="232"/>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31"/>
      <c r="I345" s="229"/>
      <c r="J345" s="232"/>
      <c r="K345" s="229"/>
      <c r="L345" s="229"/>
      <c r="M345" s="229"/>
      <c r="N345" s="229"/>
      <c r="O345" s="229"/>
      <c r="P345" s="229"/>
      <c r="Q345" s="229"/>
      <c r="R345" s="229"/>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31"/>
      <c r="I346" s="229"/>
      <c r="J346" s="232"/>
      <c r="K346" s="229"/>
      <c r="L346" s="229"/>
      <c r="M346" s="229"/>
      <c r="N346" s="229"/>
      <c r="O346" s="229"/>
      <c r="P346" s="229"/>
      <c r="Q346" s="229"/>
      <c r="R346" s="229"/>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31"/>
      <c r="I347" s="229"/>
      <c r="J347" s="232"/>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31"/>
      <c r="I348" s="229"/>
      <c r="J348" s="232"/>
      <c r="K348" s="229"/>
      <c r="L348" s="229"/>
      <c r="M348" s="229"/>
      <c r="N348" s="229"/>
      <c r="O348" s="229"/>
      <c r="P348" s="229"/>
      <c r="Q348" s="229"/>
      <c r="R348" s="229"/>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31"/>
      <c r="I349" s="229"/>
      <c r="J349" s="232"/>
      <c r="K349" s="229"/>
      <c r="L349" s="229"/>
      <c r="M349" s="229"/>
      <c r="N349" s="229"/>
      <c r="O349" s="229"/>
      <c r="P349" s="229"/>
      <c r="Q349" s="229"/>
      <c r="R349" s="229"/>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31"/>
      <c r="I350" s="229"/>
      <c r="J350" s="232"/>
      <c r="K350" s="229"/>
      <c r="L350" s="229"/>
      <c r="M350" s="229"/>
      <c r="N350" s="229"/>
      <c r="O350" s="229"/>
      <c r="P350" s="229"/>
      <c r="Q350" s="229"/>
      <c r="R350" s="229"/>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31"/>
      <c r="I351" s="229"/>
      <c r="J351" s="232"/>
      <c r="K351" s="229"/>
      <c r="L351" s="229"/>
      <c r="M351" s="229"/>
      <c r="N351" s="229"/>
      <c r="O351" s="229"/>
      <c r="P351" s="229"/>
      <c r="Q351" s="229"/>
      <c r="R351" s="229"/>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31"/>
      <c r="I352" s="229"/>
      <c r="J352" s="232"/>
      <c r="K352" s="229"/>
      <c r="L352" s="229"/>
      <c r="M352" s="229"/>
      <c r="N352" s="229"/>
      <c r="O352" s="229"/>
      <c r="P352" s="229"/>
      <c r="Q352" s="229"/>
      <c r="R352" s="229"/>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31"/>
      <c r="I353" s="229"/>
      <c r="J353" s="232"/>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31"/>
      <c r="I354" s="229"/>
      <c r="J354" s="232"/>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31"/>
      <c r="I355" s="229"/>
      <c r="J355" s="232"/>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31"/>
      <c r="I356" s="229"/>
      <c r="J356" s="232"/>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31"/>
      <c r="I357" s="229"/>
      <c r="J357" s="232"/>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31"/>
      <c r="I358" s="229"/>
      <c r="J358" s="232"/>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31"/>
      <c r="I359" s="229"/>
      <c r="J359" s="232"/>
      <c r="K359" s="229"/>
      <c r="L359" s="229"/>
      <c r="M359" s="229"/>
      <c r="N359" s="229"/>
      <c r="O359" s="229"/>
      <c r="P359" s="229"/>
      <c r="Q359" s="229"/>
      <c r="R359" s="229"/>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31"/>
      <c r="I360" s="229"/>
      <c r="J360" s="232"/>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31"/>
      <c r="I361" s="229"/>
      <c r="J361" s="232"/>
      <c r="K361" s="229"/>
      <c r="L361" s="229"/>
      <c r="M361" s="229"/>
      <c r="N361" s="229"/>
      <c r="O361" s="229"/>
      <c r="P361" s="229"/>
      <c r="Q361" s="229"/>
      <c r="R361" s="229"/>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31"/>
      <c r="I362" s="229"/>
      <c r="J362" s="232"/>
      <c r="K362" s="229"/>
      <c r="L362" s="229"/>
      <c r="M362" s="229"/>
      <c r="N362" s="229"/>
      <c r="O362" s="229"/>
      <c r="P362" s="229"/>
      <c r="Q362" s="229"/>
      <c r="R362" s="229"/>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31"/>
      <c r="I363" s="229"/>
      <c r="J363" s="232"/>
      <c r="K363" s="229"/>
      <c r="L363" s="229"/>
      <c r="M363" s="229"/>
      <c r="N363" s="229"/>
      <c r="O363" s="229"/>
      <c r="P363" s="229"/>
      <c r="Q363" s="229"/>
      <c r="R363" s="229"/>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31"/>
      <c r="I364" s="229"/>
      <c r="J364" s="232"/>
      <c r="K364" s="229"/>
      <c r="L364" s="229"/>
      <c r="M364" s="229"/>
      <c r="N364" s="229"/>
      <c r="O364" s="229"/>
      <c r="P364" s="229"/>
      <c r="Q364" s="229"/>
      <c r="R364" s="229"/>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31"/>
      <c r="I365" s="229"/>
      <c r="J365" s="232"/>
      <c r="K365" s="229"/>
      <c r="L365" s="229"/>
      <c r="M365" s="229"/>
      <c r="N365" s="229"/>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31"/>
      <c r="I366" s="229"/>
      <c r="J366" s="232"/>
      <c r="K366" s="229"/>
      <c r="L366" s="229"/>
      <c r="M366" s="229"/>
      <c r="N366" s="229"/>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31"/>
      <c r="I367" s="229"/>
      <c r="J367" s="232"/>
      <c r="K367" s="229"/>
      <c r="L367" s="229"/>
      <c r="M367" s="229"/>
      <c r="N367" s="229"/>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31"/>
      <c r="I368" s="229"/>
      <c r="J368" s="232"/>
      <c r="K368" s="229"/>
      <c r="L368" s="229"/>
      <c r="M368" s="229"/>
      <c r="N368" s="229"/>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31"/>
      <c r="I369" s="229"/>
      <c r="J369" s="232"/>
      <c r="K369" s="229"/>
      <c r="L369" s="229"/>
      <c r="M369" s="229"/>
      <c r="N369" s="229"/>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31"/>
      <c r="I370" s="229"/>
      <c r="J370" s="232"/>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31"/>
      <c r="I371" s="229"/>
      <c r="J371" s="232"/>
      <c r="K371" s="229"/>
      <c r="L371" s="229"/>
      <c r="M371" s="229"/>
      <c r="N371" s="229"/>
      <c r="O371" s="229"/>
      <c r="P371" s="229"/>
      <c r="Q371" s="229"/>
      <c r="R371" s="229"/>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31"/>
      <c r="I372" s="229"/>
      <c r="J372" s="232"/>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31"/>
      <c r="I373" s="229"/>
      <c r="J373" s="232"/>
      <c r="K373" s="229"/>
      <c r="L373" s="229"/>
      <c r="M373" s="229"/>
      <c r="N373" s="229"/>
      <c r="O373" s="229"/>
      <c r="P373" s="229"/>
      <c r="Q373" s="229"/>
      <c r="R373" s="229"/>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31"/>
      <c r="I374" s="229"/>
      <c r="J374" s="232"/>
      <c r="K374" s="229"/>
      <c r="L374" s="229"/>
      <c r="M374" s="229"/>
      <c r="N374" s="229"/>
      <c r="O374" s="229"/>
      <c r="P374" s="229"/>
      <c r="Q374" s="229"/>
      <c r="R374" s="229"/>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31"/>
      <c r="I375" s="229"/>
      <c r="J375" s="232"/>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31"/>
      <c r="I376" s="229"/>
      <c r="J376" s="232"/>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31"/>
      <c r="I377" s="229"/>
      <c r="J377" s="232"/>
      <c r="K377" s="229"/>
      <c r="L377" s="229"/>
      <c r="M377" s="229"/>
      <c r="N377" s="229"/>
      <c r="O377" s="229"/>
      <c r="P377" s="229"/>
      <c r="Q377" s="229"/>
      <c r="R377" s="229"/>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31"/>
      <c r="I378" s="229"/>
      <c r="J378" s="232"/>
      <c r="K378" s="229"/>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31"/>
      <c r="I379" s="229"/>
      <c r="J379" s="232"/>
      <c r="K379" s="229"/>
      <c r="L379" s="229"/>
      <c r="M379" s="229"/>
      <c r="N379" s="229"/>
      <c r="O379" s="229"/>
      <c r="P379" s="229"/>
      <c r="Q379" s="229"/>
      <c r="R379" s="229"/>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31"/>
      <c r="I380" s="229"/>
      <c r="J380" s="232"/>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31"/>
      <c r="I381" s="229"/>
      <c r="J381" s="232"/>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31"/>
      <c r="I382" s="229"/>
      <c r="J382" s="232"/>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31"/>
      <c r="I383" s="229"/>
      <c r="J383" s="232"/>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31"/>
      <c r="I384" s="229"/>
      <c r="J384" s="232"/>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31"/>
      <c r="I385" s="229"/>
      <c r="J385" s="232"/>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31"/>
      <c r="I386" s="229"/>
      <c r="J386" s="232"/>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31"/>
      <c r="I387" s="229"/>
      <c r="J387" s="232"/>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31"/>
      <c r="I388" s="229"/>
      <c r="J388" s="232"/>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31"/>
      <c r="I389" s="229"/>
      <c r="J389" s="232"/>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31"/>
      <c r="I390" s="229"/>
      <c r="J390" s="232"/>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31"/>
      <c r="I391" s="229"/>
      <c r="J391" s="232"/>
      <c r="K391" s="229"/>
      <c r="L391" s="229"/>
      <c r="M391" s="229"/>
      <c r="N391" s="229"/>
      <c r="O391" s="229"/>
      <c r="P391" s="229"/>
      <c r="Q391" s="229"/>
      <c r="R391" s="229"/>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31"/>
      <c r="I392" s="229"/>
      <c r="J392" s="232"/>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31"/>
      <c r="I393" s="229"/>
      <c r="J393" s="232"/>
      <c r="K393" s="229"/>
      <c r="L393" s="229"/>
      <c r="M393" s="229"/>
      <c r="N393" s="229"/>
      <c r="O393" s="229"/>
      <c r="P393" s="229"/>
      <c r="Q393" s="229"/>
      <c r="R393" s="229"/>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31"/>
      <c r="I394" s="229"/>
      <c r="J394" s="232"/>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31"/>
      <c r="I395" s="229"/>
      <c r="J395" s="232"/>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31"/>
      <c r="I396" s="229"/>
      <c r="J396" s="232"/>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31"/>
      <c r="I397" s="229"/>
      <c r="J397" s="232"/>
      <c r="K397" s="229"/>
      <c r="L397" s="229"/>
      <c r="M397" s="229"/>
      <c r="N397" s="229"/>
      <c r="O397" s="229"/>
      <c r="P397" s="229"/>
      <c r="Q397" s="229"/>
      <c r="R397" s="229"/>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31"/>
      <c r="I398" s="229"/>
      <c r="J398" s="232"/>
      <c r="K398" s="229"/>
      <c r="L398" s="229"/>
      <c r="M398" s="229"/>
      <c r="N398" s="229"/>
      <c r="O398" s="229"/>
      <c r="P398" s="229"/>
      <c r="Q398" s="229"/>
      <c r="R398" s="229"/>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31"/>
      <c r="I399" s="229"/>
      <c r="J399" s="232"/>
      <c r="K399" s="229"/>
      <c r="L399" s="229"/>
      <c r="M399" s="229"/>
      <c r="N399" s="229"/>
      <c r="O399" s="229"/>
      <c r="P399" s="229"/>
      <c r="Q399" s="229"/>
      <c r="R399" s="229"/>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31"/>
      <c r="I400" s="229"/>
      <c r="J400" s="232"/>
      <c r="K400" s="229"/>
      <c r="L400" s="229"/>
      <c r="M400" s="229"/>
      <c r="N400" s="229"/>
      <c r="O400" s="229"/>
      <c r="P400" s="229"/>
      <c r="Q400" s="229"/>
      <c r="R400" s="229"/>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31"/>
      <c r="I401" s="229"/>
      <c r="J401" s="232"/>
      <c r="K401" s="229"/>
      <c r="L401" s="229"/>
      <c r="M401" s="229"/>
      <c r="N401" s="229"/>
      <c r="O401" s="229"/>
      <c r="P401" s="229"/>
      <c r="Q401" s="229"/>
      <c r="R401" s="229"/>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31"/>
      <c r="I402" s="229"/>
      <c r="J402" s="232"/>
      <c r="K402" s="229"/>
      <c r="L402" s="229"/>
      <c r="M402" s="229"/>
      <c r="N402" s="229"/>
      <c r="O402" s="229"/>
      <c r="P402" s="229"/>
      <c r="Q402" s="229"/>
      <c r="R402" s="229"/>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31"/>
      <c r="I403" s="229"/>
      <c r="J403" s="232"/>
      <c r="K403" s="229"/>
      <c r="L403" s="229"/>
      <c r="M403" s="229"/>
      <c r="N403" s="229"/>
      <c r="O403" s="229"/>
      <c r="P403" s="229"/>
      <c r="Q403" s="229"/>
      <c r="R403" s="229"/>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31"/>
      <c r="I404" s="229"/>
      <c r="J404" s="232"/>
      <c r="K404" s="229"/>
      <c r="L404" s="229"/>
      <c r="M404" s="229"/>
      <c r="N404" s="229"/>
      <c r="O404" s="229"/>
      <c r="P404" s="229"/>
      <c r="Q404" s="229"/>
      <c r="R404" s="229"/>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31"/>
      <c r="I405" s="229"/>
      <c r="J405" s="232"/>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31"/>
      <c r="I406" s="229"/>
      <c r="J406" s="232"/>
      <c r="K406" s="229"/>
      <c r="L406" s="229"/>
      <c r="M406" s="229"/>
      <c r="N406" s="229"/>
      <c r="O406" s="229"/>
      <c r="P406" s="229"/>
      <c r="Q406" s="229"/>
      <c r="R406" s="229"/>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31"/>
      <c r="I407" s="229"/>
      <c r="J407" s="232"/>
      <c r="K407" s="229"/>
      <c r="L407" s="229"/>
      <c r="M407" s="229"/>
      <c r="N407" s="229"/>
      <c r="O407" s="229"/>
      <c r="P407" s="229"/>
      <c r="Q407" s="229"/>
      <c r="R407" s="229"/>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31"/>
      <c r="I408" s="229"/>
      <c r="J408" s="232"/>
      <c r="K408" s="229"/>
      <c r="L408" s="229"/>
      <c r="M408" s="229"/>
      <c r="N408" s="229"/>
      <c r="O408" s="229"/>
      <c r="P408" s="229"/>
      <c r="Q408" s="229"/>
      <c r="R408" s="229"/>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31"/>
      <c r="I409" s="229"/>
      <c r="J409" s="232"/>
      <c r="K409" s="229"/>
      <c r="L409" s="229"/>
      <c r="M409" s="229"/>
      <c r="N409" s="229"/>
      <c r="O409" s="229"/>
      <c r="P409" s="229"/>
      <c r="Q409" s="229"/>
      <c r="R409" s="229"/>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31"/>
      <c r="I410" s="229"/>
      <c r="J410" s="232"/>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31"/>
      <c r="I411" s="229"/>
      <c r="J411" s="232"/>
      <c r="K411" s="229"/>
      <c r="L411" s="229"/>
      <c r="M411" s="229"/>
      <c r="N411" s="229"/>
      <c r="O411" s="229"/>
      <c r="P411" s="229"/>
      <c r="Q411" s="229"/>
      <c r="R411" s="229"/>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31"/>
      <c r="I412" s="229"/>
      <c r="J412" s="232"/>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31"/>
      <c r="I413" s="229"/>
      <c r="J413" s="232"/>
      <c r="K413" s="229"/>
      <c r="L413" s="229"/>
      <c r="M413" s="229"/>
      <c r="N413" s="229"/>
      <c r="O413" s="229"/>
      <c r="P413" s="229"/>
      <c r="Q413" s="229"/>
      <c r="R413" s="229"/>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31"/>
      <c r="I414" s="229"/>
      <c r="J414" s="232"/>
      <c r="K414" s="229"/>
      <c r="L414" s="229"/>
      <c r="M414" s="229"/>
      <c r="N414" s="229"/>
      <c r="O414" s="229"/>
      <c r="P414" s="229"/>
      <c r="Q414" s="229"/>
      <c r="R414" s="229"/>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31"/>
      <c r="I415" s="229"/>
      <c r="J415" s="232"/>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31"/>
      <c r="I416" s="229"/>
      <c r="J416" s="232"/>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31"/>
      <c r="I417" s="229"/>
      <c r="J417" s="232"/>
      <c r="K417" s="229"/>
      <c r="L417" s="229"/>
      <c r="M417" s="229"/>
      <c r="N417" s="229"/>
      <c r="O417" s="229"/>
      <c r="P417" s="229"/>
      <c r="Q417" s="229"/>
      <c r="R417" s="229"/>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31"/>
      <c r="I418" s="229"/>
      <c r="J418" s="232"/>
      <c r="K418" s="229"/>
      <c r="L418" s="229"/>
      <c r="M418" s="229"/>
      <c r="N418" s="229"/>
      <c r="O418" s="229"/>
      <c r="P418" s="229"/>
      <c r="Q418" s="229"/>
      <c r="R418" s="229"/>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31"/>
      <c r="I419" s="229"/>
      <c r="J419" s="232"/>
      <c r="K419" s="229"/>
      <c r="L419" s="229"/>
      <c r="M419" s="229"/>
      <c r="N419" s="229"/>
      <c r="O419" s="229"/>
      <c r="P419" s="229"/>
      <c r="Q419" s="229"/>
      <c r="R419" s="229"/>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31"/>
      <c r="I420" s="229"/>
      <c r="J420" s="232"/>
      <c r="K420" s="229"/>
      <c r="L420" s="229"/>
      <c r="M420" s="229"/>
      <c r="N420" s="229"/>
      <c r="O420" s="229"/>
      <c r="P420" s="229"/>
      <c r="Q420" s="229"/>
      <c r="R420" s="229"/>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31"/>
      <c r="I421" s="229"/>
      <c r="J421" s="232"/>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31"/>
      <c r="I422" s="229"/>
      <c r="J422" s="232"/>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31"/>
      <c r="I423" s="229"/>
      <c r="J423" s="232"/>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31"/>
      <c r="I424" s="229"/>
      <c r="J424" s="232"/>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31"/>
      <c r="I425" s="229"/>
      <c r="J425" s="232"/>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31"/>
      <c r="I426" s="229"/>
      <c r="J426" s="232"/>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31"/>
      <c r="I427" s="229"/>
      <c r="J427" s="232"/>
      <c r="K427" s="229"/>
      <c r="L427" s="229"/>
      <c r="M427" s="229"/>
      <c r="N427" s="229"/>
      <c r="O427" s="229"/>
      <c r="P427" s="229"/>
      <c r="Q427" s="229"/>
      <c r="R427" s="229"/>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31"/>
      <c r="I428" s="229"/>
      <c r="J428" s="232"/>
      <c r="K428" s="229"/>
      <c r="L428" s="229"/>
      <c r="M428" s="229"/>
      <c r="N428" s="229"/>
      <c r="O428" s="229"/>
      <c r="P428" s="229"/>
      <c r="Q428" s="229"/>
      <c r="R428" s="229"/>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31"/>
      <c r="I429" s="229"/>
      <c r="J429" s="232"/>
      <c r="K429" s="229"/>
      <c r="L429" s="229"/>
      <c r="M429" s="229"/>
      <c r="N429" s="229"/>
      <c r="O429" s="229"/>
      <c r="P429" s="229"/>
      <c r="Q429" s="229"/>
      <c r="R429" s="229"/>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31"/>
      <c r="I430" s="229"/>
      <c r="J430" s="232"/>
      <c r="K430" s="229"/>
      <c r="L430" s="229"/>
      <c r="M430" s="229"/>
      <c r="N430" s="229"/>
      <c r="O430" s="229"/>
      <c r="P430" s="229"/>
      <c r="Q430" s="229"/>
      <c r="R430" s="229"/>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31"/>
      <c r="I431" s="229"/>
      <c r="J431" s="232"/>
      <c r="K431" s="229"/>
      <c r="L431" s="229"/>
      <c r="M431" s="229"/>
      <c r="N431" s="229"/>
      <c r="O431" s="229"/>
      <c r="P431" s="229"/>
      <c r="Q431" s="229"/>
      <c r="R431" s="229"/>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31"/>
      <c r="I432" s="229"/>
      <c r="J432" s="232"/>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31"/>
      <c r="I433" s="229"/>
      <c r="J433" s="232"/>
      <c r="K433" s="229"/>
      <c r="L433" s="229"/>
      <c r="M433" s="229"/>
      <c r="N433" s="229"/>
      <c r="O433" s="229"/>
      <c r="P433" s="229"/>
      <c r="Q433" s="229"/>
      <c r="R433" s="229"/>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31"/>
      <c r="I434" s="229"/>
      <c r="J434" s="232"/>
      <c r="K434" s="229"/>
      <c r="L434" s="229"/>
      <c r="M434" s="229"/>
      <c r="N434" s="229"/>
      <c r="O434" s="229"/>
      <c r="P434" s="229"/>
      <c r="Q434" s="229"/>
      <c r="R434" s="229"/>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31"/>
      <c r="I435" s="229"/>
      <c r="J435" s="232"/>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31"/>
      <c r="I436" s="229"/>
      <c r="J436" s="232"/>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31"/>
      <c r="I437" s="229"/>
      <c r="J437" s="232"/>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31"/>
      <c r="I438" s="229"/>
      <c r="J438" s="232"/>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31"/>
      <c r="I439" s="229"/>
      <c r="J439" s="232"/>
      <c r="K439" s="229"/>
      <c r="L439" s="229"/>
      <c r="M439" s="229"/>
      <c r="N439" s="229"/>
      <c r="O439" s="229"/>
      <c r="P439" s="229"/>
      <c r="Q439" s="229"/>
      <c r="R439" s="229"/>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31"/>
      <c r="I440" s="229"/>
      <c r="J440" s="232"/>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31"/>
      <c r="I441" s="229"/>
      <c r="J441" s="232"/>
      <c r="K441" s="229"/>
      <c r="L441" s="229"/>
      <c r="M441" s="229"/>
      <c r="N441" s="229"/>
      <c r="O441" s="229"/>
      <c r="P441" s="229"/>
      <c r="Q441" s="229"/>
      <c r="R441" s="229"/>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31"/>
      <c r="I442" s="229"/>
      <c r="J442" s="232"/>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31"/>
      <c r="I443" s="229"/>
      <c r="J443" s="232"/>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31"/>
      <c r="I444" s="229"/>
      <c r="J444" s="232"/>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31"/>
      <c r="I445" s="229"/>
      <c r="J445" s="232"/>
      <c r="K445" s="229"/>
      <c r="L445" s="229"/>
      <c r="M445" s="229"/>
      <c r="N445" s="229"/>
      <c r="O445" s="229"/>
      <c r="P445" s="229"/>
      <c r="Q445" s="229"/>
      <c r="R445" s="229"/>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31"/>
      <c r="I446" s="229"/>
      <c r="J446" s="232"/>
      <c r="K446" s="229"/>
      <c r="L446" s="229"/>
      <c r="M446" s="229"/>
      <c r="N446" s="229"/>
      <c r="O446" s="229"/>
      <c r="P446" s="229"/>
      <c r="Q446" s="229"/>
      <c r="R446" s="229"/>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31"/>
      <c r="I447" s="229"/>
      <c r="J447" s="232"/>
      <c r="K447" s="229"/>
      <c r="L447" s="229"/>
      <c r="M447" s="229"/>
      <c r="N447" s="229"/>
      <c r="O447" s="229"/>
      <c r="P447" s="229"/>
      <c r="Q447" s="229"/>
      <c r="R447" s="229"/>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31"/>
      <c r="I448" s="229"/>
      <c r="J448" s="232"/>
      <c r="K448" s="229"/>
      <c r="L448" s="229"/>
      <c r="M448" s="229"/>
      <c r="N448" s="229"/>
      <c r="O448" s="229"/>
      <c r="P448" s="229"/>
      <c r="Q448" s="229"/>
      <c r="R448" s="229"/>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31"/>
      <c r="I449" s="229"/>
      <c r="J449" s="232"/>
      <c r="K449" s="229"/>
      <c r="L449" s="229"/>
      <c r="M449" s="229"/>
      <c r="N449" s="229"/>
      <c r="O449" s="229"/>
      <c r="P449" s="229"/>
      <c r="Q449" s="229"/>
      <c r="R449" s="229"/>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31"/>
      <c r="I450" s="229"/>
      <c r="J450" s="232"/>
      <c r="K450" s="229"/>
      <c r="L450" s="229"/>
      <c r="M450" s="229"/>
      <c r="N450" s="229"/>
      <c r="O450" s="229"/>
      <c r="P450" s="229"/>
      <c r="Q450" s="229"/>
      <c r="R450" s="229"/>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31"/>
      <c r="I451" s="229"/>
      <c r="J451" s="232"/>
      <c r="K451" s="229"/>
      <c r="L451" s="229"/>
      <c r="M451" s="229"/>
      <c r="N451" s="229"/>
      <c r="O451" s="229"/>
      <c r="P451" s="229"/>
      <c r="Q451" s="229"/>
      <c r="R451" s="229"/>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31"/>
      <c r="I452" s="229"/>
      <c r="J452" s="232"/>
      <c r="K452" s="229"/>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31"/>
      <c r="I453" s="229"/>
      <c r="J453" s="232"/>
      <c r="K453" s="229"/>
      <c r="L453" s="229"/>
      <c r="M453" s="229"/>
      <c r="N453" s="229"/>
      <c r="O453" s="229"/>
      <c r="P453" s="229"/>
      <c r="Q453" s="229"/>
      <c r="R453" s="229"/>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31"/>
      <c r="I454" s="229"/>
      <c r="J454" s="232"/>
      <c r="K454" s="229"/>
      <c r="L454" s="229"/>
      <c r="M454" s="229"/>
      <c r="N454" s="229"/>
      <c r="O454" s="229"/>
      <c r="P454" s="229"/>
      <c r="Q454" s="229"/>
      <c r="R454" s="229"/>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31"/>
      <c r="I455" s="229"/>
      <c r="J455" s="232"/>
      <c r="K455" s="229"/>
      <c r="L455" s="229"/>
      <c r="M455" s="229"/>
      <c r="N455" s="229"/>
      <c r="O455" s="229"/>
      <c r="P455" s="229"/>
      <c r="Q455" s="229"/>
      <c r="R455" s="229"/>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31"/>
      <c r="I456" s="229"/>
      <c r="J456" s="232"/>
      <c r="K456" s="229"/>
      <c r="L456" s="229"/>
      <c r="M456" s="229"/>
      <c r="N456" s="229"/>
      <c r="O456" s="229"/>
      <c r="P456" s="229"/>
      <c r="Q456" s="229"/>
      <c r="R456" s="229"/>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31"/>
      <c r="I457" s="229"/>
      <c r="J457" s="232"/>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31"/>
      <c r="I458" s="229"/>
      <c r="J458" s="232"/>
      <c r="K458" s="229"/>
      <c r="L458" s="229"/>
      <c r="M458" s="229"/>
      <c r="N458" s="229"/>
      <c r="O458" s="229"/>
      <c r="P458" s="229"/>
      <c r="Q458" s="229"/>
      <c r="R458" s="229"/>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31"/>
      <c r="I459" s="229"/>
      <c r="J459" s="232"/>
      <c r="K459" s="229"/>
      <c r="L459" s="229"/>
      <c r="M459" s="229"/>
      <c r="N459" s="229"/>
      <c r="O459" s="229"/>
      <c r="P459" s="229"/>
      <c r="Q459" s="229"/>
      <c r="R459" s="229"/>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31"/>
      <c r="I460" s="229"/>
      <c r="J460" s="232"/>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31"/>
      <c r="I461" s="229"/>
      <c r="J461" s="232"/>
      <c r="K461" s="229"/>
      <c r="L461" s="229"/>
      <c r="M461" s="229"/>
      <c r="N461" s="229"/>
      <c r="O461" s="229"/>
      <c r="P461" s="229"/>
      <c r="Q461" s="229"/>
      <c r="R461" s="229"/>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31"/>
      <c r="I462" s="229"/>
      <c r="J462" s="232"/>
      <c r="K462" s="229"/>
      <c r="L462" s="229"/>
      <c r="M462" s="229"/>
      <c r="N462" s="229"/>
      <c r="O462" s="229"/>
      <c r="P462" s="229"/>
      <c r="Q462" s="229"/>
      <c r="R462" s="229"/>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31"/>
      <c r="I463" s="229"/>
      <c r="J463" s="232"/>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31"/>
      <c r="I464" s="229"/>
      <c r="J464" s="232"/>
      <c r="K464" s="229"/>
      <c r="L464" s="229"/>
      <c r="M464" s="229"/>
      <c r="N464" s="229"/>
      <c r="O464" s="229"/>
      <c r="P464" s="229"/>
      <c r="Q464" s="229"/>
      <c r="R464" s="229"/>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31"/>
      <c r="I465" s="229"/>
      <c r="J465" s="232"/>
      <c r="K465" s="229"/>
      <c r="L465" s="229"/>
      <c r="M465" s="229"/>
      <c r="N465" s="229"/>
      <c r="O465" s="229"/>
      <c r="P465" s="229"/>
      <c r="Q465" s="229"/>
      <c r="R465" s="229"/>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31"/>
      <c r="I466" s="229"/>
      <c r="J466" s="232"/>
      <c r="K466" s="229"/>
      <c r="L466" s="229"/>
      <c r="M466" s="229"/>
      <c r="N466" s="229"/>
      <c r="O466" s="229"/>
      <c r="P466" s="229"/>
      <c r="Q466" s="229"/>
      <c r="R466" s="229"/>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31"/>
      <c r="I467" s="229"/>
      <c r="J467" s="232"/>
      <c r="K467" s="229"/>
      <c r="L467" s="229"/>
      <c r="M467" s="229"/>
      <c r="N467" s="229"/>
      <c r="O467" s="229"/>
      <c r="P467" s="229"/>
      <c r="Q467" s="229"/>
      <c r="R467" s="229"/>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31"/>
      <c r="I468" s="229"/>
      <c r="J468" s="232"/>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31"/>
      <c r="I469" s="229"/>
      <c r="J469" s="232"/>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31"/>
      <c r="I470" s="229"/>
      <c r="J470" s="232"/>
      <c r="K470" s="229"/>
      <c r="L470" s="229"/>
      <c r="M470" s="229"/>
      <c r="N470" s="229"/>
      <c r="O470" s="229"/>
      <c r="P470" s="229"/>
      <c r="Q470" s="229"/>
      <c r="R470" s="229"/>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31"/>
      <c r="I471" s="229"/>
      <c r="J471" s="232"/>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31"/>
      <c r="I472" s="229"/>
      <c r="J472" s="232"/>
      <c r="K472" s="229"/>
      <c r="L472" s="229"/>
      <c r="M472" s="229"/>
      <c r="N472" s="229"/>
      <c r="O472" s="229"/>
      <c r="P472" s="229"/>
      <c r="Q472" s="229"/>
      <c r="R472" s="229"/>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31"/>
      <c r="I473" s="229"/>
      <c r="J473" s="232"/>
      <c r="K473" s="229"/>
      <c r="L473" s="229"/>
      <c r="M473" s="229"/>
      <c r="N473" s="229"/>
      <c r="O473" s="229"/>
      <c r="P473" s="229"/>
      <c r="Q473" s="229"/>
      <c r="R473" s="229"/>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31"/>
      <c r="I474" s="229"/>
      <c r="J474" s="232"/>
      <c r="K474" s="229"/>
      <c r="L474" s="229"/>
      <c r="M474" s="229"/>
      <c r="N474" s="229"/>
      <c r="O474" s="229"/>
      <c r="P474" s="229"/>
      <c r="Q474" s="229"/>
      <c r="R474" s="229"/>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31"/>
      <c r="I475" s="229"/>
      <c r="J475" s="232"/>
      <c r="K475" s="229"/>
      <c r="L475" s="229"/>
      <c r="M475" s="229"/>
      <c r="N475" s="229"/>
      <c r="O475" s="229"/>
      <c r="P475" s="229"/>
      <c r="Q475" s="229"/>
      <c r="R475" s="229"/>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31"/>
      <c r="I476" s="229"/>
      <c r="J476" s="232"/>
      <c r="K476" s="229"/>
      <c r="L476" s="229"/>
      <c r="M476" s="229"/>
      <c r="N476" s="229"/>
      <c r="O476" s="229"/>
      <c r="P476" s="229"/>
      <c r="Q476" s="229"/>
      <c r="R476" s="229"/>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31"/>
      <c r="I477" s="229"/>
      <c r="J477" s="232"/>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31"/>
      <c r="I478" s="229"/>
      <c r="J478" s="232"/>
      <c r="K478" s="229"/>
      <c r="L478" s="229"/>
      <c r="M478" s="229"/>
      <c r="N478" s="229"/>
      <c r="O478" s="229"/>
      <c r="P478" s="229"/>
      <c r="Q478" s="229"/>
      <c r="R478" s="229"/>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31"/>
      <c r="I479" s="229"/>
      <c r="J479" s="232"/>
      <c r="K479" s="229"/>
      <c r="L479" s="229"/>
      <c r="M479" s="229"/>
      <c r="N479" s="229"/>
      <c r="O479" s="229"/>
      <c r="P479" s="229"/>
      <c r="Q479" s="229"/>
      <c r="R479" s="229"/>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31"/>
      <c r="I480" s="229"/>
      <c r="J480" s="232"/>
      <c r="K480" s="229"/>
      <c r="L480" s="229"/>
      <c r="M480" s="229"/>
      <c r="N480" s="229"/>
      <c r="O480" s="229"/>
      <c r="P480" s="229"/>
      <c r="Q480" s="229"/>
      <c r="R480" s="229"/>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31"/>
      <c r="I481" s="229"/>
      <c r="J481" s="232"/>
      <c r="K481" s="229"/>
      <c r="L481" s="229"/>
      <c r="M481" s="229"/>
      <c r="N481" s="229"/>
      <c r="O481" s="229"/>
      <c r="P481" s="229"/>
      <c r="Q481" s="229"/>
      <c r="R481" s="229"/>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31"/>
      <c r="I482" s="229"/>
      <c r="J482" s="232"/>
      <c r="K482" s="229"/>
      <c r="L482" s="229"/>
      <c r="M482" s="229"/>
      <c r="N482" s="229"/>
      <c r="O482" s="229"/>
      <c r="P482" s="229"/>
      <c r="Q482" s="229"/>
      <c r="R482" s="229"/>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31"/>
      <c r="I483" s="229"/>
      <c r="J483" s="232"/>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31"/>
      <c r="I484" s="229"/>
      <c r="J484" s="232"/>
      <c r="K484" s="229"/>
      <c r="L484" s="229"/>
      <c r="M484" s="229"/>
      <c r="N484" s="229"/>
      <c r="O484" s="229"/>
      <c r="P484" s="229"/>
      <c r="Q484" s="229"/>
      <c r="R484" s="229"/>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31"/>
      <c r="I485" s="229"/>
      <c r="J485" s="232"/>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31"/>
      <c r="I486" s="229"/>
      <c r="J486" s="232"/>
      <c r="K486" s="229"/>
      <c r="L486" s="229"/>
      <c r="M486" s="229"/>
      <c r="N486" s="229"/>
      <c r="O486" s="229"/>
      <c r="P486" s="229"/>
      <c r="Q486" s="229"/>
      <c r="R486" s="229"/>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31"/>
      <c r="I487" s="229"/>
      <c r="J487" s="232"/>
      <c r="K487" s="229"/>
      <c r="L487" s="229"/>
      <c r="M487" s="229"/>
      <c r="N487" s="229"/>
      <c r="O487" s="229"/>
      <c r="P487" s="229"/>
      <c r="Q487" s="229"/>
      <c r="R487" s="229"/>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31"/>
      <c r="I488" s="229"/>
      <c r="J488" s="232"/>
      <c r="K488" s="229"/>
      <c r="L488" s="229"/>
      <c r="M488" s="229"/>
      <c r="N488" s="229"/>
      <c r="O488" s="229"/>
      <c r="P488" s="229"/>
      <c r="Q488" s="229"/>
      <c r="R488" s="229"/>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31"/>
      <c r="I489" s="229"/>
      <c r="J489" s="232"/>
      <c r="K489" s="229"/>
      <c r="L489" s="229"/>
      <c r="M489" s="229"/>
      <c r="N489" s="229"/>
      <c r="O489" s="229"/>
      <c r="P489" s="229"/>
      <c r="Q489" s="229"/>
      <c r="R489" s="229"/>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31"/>
      <c r="I490" s="229"/>
      <c r="J490" s="232"/>
      <c r="K490" s="229"/>
      <c r="L490" s="229"/>
      <c r="M490" s="229"/>
      <c r="N490" s="229"/>
      <c r="O490" s="229"/>
      <c r="P490" s="229"/>
      <c r="Q490" s="229"/>
      <c r="R490" s="229"/>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31"/>
      <c r="I491" s="229"/>
      <c r="J491" s="232"/>
      <c r="K491" s="229"/>
      <c r="L491" s="229"/>
      <c r="M491" s="229"/>
      <c r="N491" s="229"/>
      <c r="O491" s="229"/>
      <c r="P491" s="229"/>
      <c r="Q491" s="229"/>
      <c r="R491" s="229"/>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31"/>
      <c r="I492" s="229"/>
      <c r="J492" s="232"/>
      <c r="K492" s="229"/>
      <c r="L492" s="229"/>
      <c r="M492" s="229"/>
      <c r="N492" s="229"/>
      <c r="O492" s="229"/>
      <c r="P492" s="229"/>
      <c r="Q492" s="229"/>
      <c r="R492" s="229"/>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31"/>
      <c r="I493" s="229"/>
      <c r="J493" s="232"/>
      <c r="K493" s="229"/>
      <c r="L493" s="229"/>
      <c r="M493" s="229"/>
      <c r="N493" s="229"/>
      <c r="O493" s="229"/>
      <c r="P493" s="229"/>
      <c r="Q493" s="229"/>
      <c r="R493" s="229"/>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31"/>
      <c r="I494" s="229"/>
      <c r="J494" s="232"/>
      <c r="K494" s="229"/>
      <c r="L494" s="229"/>
      <c r="M494" s="229"/>
      <c r="N494" s="229"/>
      <c r="O494" s="229"/>
      <c r="P494" s="229"/>
      <c r="Q494" s="229"/>
      <c r="R494" s="229"/>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31"/>
      <c r="I495" s="229"/>
      <c r="J495" s="232"/>
      <c r="K495" s="229"/>
      <c r="L495" s="229"/>
      <c r="M495" s="229"/>
      <c r="N495" s="229"/>
      <c r="O495" s="229"/>
      <c r="P495" s="229"/>
      <c r="Q495" s="229"/>
      <c r="R495" s="229"/>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31"/>
      <c r="I496" s="229"/>
      <c r="J496" s="232"/>
      <c r="K496" s="229"/>
      <c r="L496" s="229"/>
      <c r="M496" s="229"/>
      <c r="N496" s="229"/>
      <c r="O496" s="229"/>
      <c r="P496" s="229"/>
      <c r="Q496" s="229"/>
      <c r="R496" s="229"/>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31"/>
      <c r="I497" s="229"/>
      <c r="J497" s="232"/>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31"/>
      <c r="I498" s="229"/>
      <c r="J498" s="232"/>
      <c r="K498" s="229"/>
      <c r="L498" s="229"/>
      <c r="M498" s="229"/>
      <c r="N498" s="229"/>
      <c r="O498" s="229"/>
      <c r="P498" s="229"/>
      <c r="Q498" s="229"/>
      <c r="R498" s="229"/>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31"/>
      <c r="I499" s="229"/>
      <c r="J499" s="232"/>
      <c r="K499" s="229"/>
      <c r="L499" s="229"/>
      <c r="M499" s="229"/>
      <c r="N499" s="229"/>
      <c r="O499" s="229"/>
      <c r="P499" s="229"/>
      <c r="Q499" s="229"/>
      <c r="R499" s="229"/>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31"/>
      <c r="I500" s="229"/>
      <c r="J500" s="232"/>
      <c r="K500" s="229"/>
      <c r="L500" s="229"/>
      <c r="M500" s="229"/>
      <c r="N500" s="229"/>
      <c r="O500" s="229"/>
      <c r="P500" s="229"/>
      <c r="Q500" s="229"/>
      <c r="R500" s="229"/>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31"/>
      <c r="I501" s="229"/>
      <c r="J501" s="232"/>
      <c r="K501" s="229"/>
      <c r="L501" s="229"/>
      <c r="M501" s="229"/>
      <c r="N501" s="229"/>
      <c r="O501" s="229"/>
      <c r="P501" s="229"/>
      <c r="Q501" s="229"/>
      <c r="R501" s="229"/>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31"/>
      <c r="I502" s="229"/>
      <c r="J502" s="232"/>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31"/>
      <c r="I503" s="229"/>
      <c r="J503" s="232"/>
      <c r="K503" s="229"/>
      <c r="L503" s="229"/>
      <c r="M503" s="229"/>
      <c r="N503" s="229"/>
      <c r="O503" s="229"/>
      <c r="P503" s="229"/>
      <c r="Q503" s="229"/>
      <c r="R503" s="229"/>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31"/>
      <c r="I504" s="229"/>
      <c r="J504" s="232"/>
      <c r="K504" s="229"/>
      <c r="L504" s="229"/>
      <c r="M504" s="229"/>
      <c r="N504" s="229"/>
      <c r="O504" s="229"/>
      <c r="P504" s="229"/>
      <c r="Q504" s="229"/>
      <c r="R504" s="229"/>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31"/>
      <c r="I505" s="229"/>
      <c r="J505" s="232"/>
      <c r="K505" s="229"/>
      <c r="L505" s="229"/>
      <c r="M505" s="229"/>
      <c r="N505" s="229"/>
      <c r="O505" s="229"/>
      <c r="P505" s="229"/>
      <c r="Q505" s="229"/>
      <c r="R505" s="229"/>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31"/>
      <c r="I506" s="229"/>
      <c r="J506" s="232"/>
      <c r="K506" s="229"/>
      <c r="L506" s="229"/>
      <c r="M506" s="229"/>
      <c r="N506" s="229"/>
      <c r="O506" s="229"/>
      <c r="P506" s="229"/>
      <c r="Q506" s="229"/>
      <c r="R506" s="229"/>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31"/>
      <c r="I507" s="229"/>
      <c r="J507" s="232"/>
      <c r="K507" s="229"/>
      <c r="L507" s="229"/>
      <c r="M507" s="229"/>
      <c r="N507" s="229"/>
      <c r="O507" s="229"/>
      <c r="P507" s="229"/>
      <c r="Q507" s="229"/>
      <c r="R507" s="229"/>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31"/>
      <c r="I508" s="229"/>
      <c r="J508" s="232"/>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31"/>
      <c r="I509" s="229"/>
      <c r="J509" s="232"/>
      <c r="K509" s="229"/>
      <c r="L509" s="229"/>
      <c r="M509" s="229"/>
      <c r="N509" s="229"/>
      <c r="O509" s="229"/>
      <c r="P509" s="229"/>
      <c r="Q509" s="229"/>
      <c r="R509" s="229"/>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31"/>
      <c r="I510" s="229"/>
      <c r="J510" s="232"/>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31"/>
      <c r="I511" s="229"/>
      <c r="J511" s="232"/>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31"/>
      <c r="I512" s="229"/>
      <c r="J512" s="232"/>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31"/>
      <c r="I513" s="229"/>
      <c r="J513" s="232"/>
      <c r="K513" s="229"/>
      <c r="L513" s="229"/>
      <c r="M513" s="229"/>
      <c r="N513" s="229"/>
      <c r="O513" s="229"/>
      <c r="P513" s="229"/>
      <c r="Q513" s="229"/>
      <c r="R513" s="229"/>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31"/>
      <c r="I514" s="229"/>
      <c r="J514" s="232"/>
      <c r="K514" s="229"/>
      <c r="L514" s="229"/>
      <c r="M514" s="229"/>
      <c r="N514" s="229"/>
      <c r="O514" s="229"/>
      <c r="P514" s="229"/>
      <c r="Q514" s="229"/>
      <c r="R514" s="229"/>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31"/>
      <c r="I515" s="229"/>
      <c r="J515" s="232"/>
      <c r="K515" s="229"/>
      <c r="L515" s="229"/>
      <c r="M515" s="229"/>
      <c r="N515" s="229"/>
      <c r="O515" s="229"/>
      <c r="P515" s="229"/>
      <c r="Q515" s="229"/>
      <c r="R515" s="229"/>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31"/>
      <c r="I516" s="229"/>
      <c r="J516" s="232"/>
      <c r="K516" s="229"/>
      <c r="L516" s="229"/>
      <c r="M516" s="229"/>
      <c r="N516" s="229"/>
      <c r="O516" s="229"/>
      <c r="P516" s="229"/>
      <c r="Q516" s="229"/>
      <c r="R516" s="229"/>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31"/>
      <c r="I517" s="229"/>
      <c r="J517" s="232"/>
      <c r="K517" s="229"/>
      <c r="L517" s="229"/>
      <c r="M517" s="229"/>
      <c r="N517" s="229"/>
      <c r="O517" s="229"/>
      <c r="P517" s="229"/>
      <c r="Q517" s="229"/>
      <c r="R517" s="229"/>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31"/>
      <c r="I518" s="229"/>
      <c r="J518" s="232"/>
      <c r="K518" s="229"/>
      <c r="L518" s="229"/>
      <c r="M518" s="229"/>
      <c r="N518" s="229"/>
      <c r="O518" s="229"/>
      <c r="P518" s="229"/>
      <c r="Q518" s="229"/>
      <c r="R518" s="229"/>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31"/>
      <c r="I519" s="229"/>
      <c r="J519" s="232"/>
      <c r="K519" s="229"/>
      <c r="L519" s="229"/>
      <c r="M519" s="229"/>
      <c r="N519" s="229"/>
      <c r="O519" s="229"/>
      <c r="P519" s="229"/>
      <c r="Q519" s="229"/>
      <c r="R519" s="229"/>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31"/>
      <c r="I520" s="229"/>
      <c r="J520" s="232"/>
      <c r="K520" s="229"/>
      <c r="L520" s="229"/>
      <c r="M520" s="229"/>
      <c r="N520" s="229"/>
      <c r="O520" s="229"/>
      <c r="P520" s="229"/>
      <c r="Q520" s="229"/>
      <c r="R520" s="229"/>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31"/>
      <c r="I521" s="229"/>
      <c r="J521" s="232"/>
      <c r="K521" s="229"/>
      <c r="L521" s="229"/>
      <c r="M521" s="229"/>
      <c r="N521" s="229"/>
      <c r="O521" s="229"/>
      <c r="P521" s="229"/>
      <c r="Q521" s="229"/>
      <c r="R521" s="229"/>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31"/>
      <c r="I522" s="229"/>
      <c r="J522" s="232"/>
      <c r="K522" s="229"/>
      <c r="L522" s="229"/>
      <c r="M522" s="229"/>
      <c r="N522" s="229"/>
      <c r="O522" s="229"/>
      <c r="P522" s="229"/>
      <c r="Q522" s="229"/>
      <c r="R522" s="229"/>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31"/>
      <c r="I523" s="229"/>
      <c r="J523" s="232"/>
      <c r="K523" s="229"/>
      <c r="L523" s="229"/>
      <c r="M523" s="229"/>
      <c r="N523" s="229"/>
      <c r="O523" s="229"/>
      <c r="P523" s="229"/>
      <c r="Q523" s="229"/>
      <c r="R523" s="229"/>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31"/>
      <c r="I524" s="229"/>
      <c r="J524" s="232"/>
      <c r="K524" s="229"/>
      <c r="L524" s="229"/>
      <c r="M524" s="229"/>
      <c r="N524" s="229"/>
      <c r="O524" s="229"/>
      <c r="P524" s="229"/>
      <c r="Q524" s="229"/>
      <c r="R524" s="229"/>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31"/>
      <c r="I525" s="229"/>
      <c r="J525" s="232"/>
      <c r="K525" s="229"/>
      <c r="L525" s="229"/>
      <c r="M525" s="229"/>
      <c r="N525" s="229"/>
      <c r="O525" s="229"/>
      <c r="P525" s="229"/>
      <c r="Q525" s="229"/>
      <c r="R525" s="229"/>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31"/>
      <c r="I526" s="229"/>
      <c r="J526" s="232"/>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31"/>
      <c r="I527" s="229"/>
      <c r="J527" s="232"/>
      <c r="K527" s="229"/>
      <c r="L527" s="229"/>
      <c r="M527" s="229"/>
      <c r="N527" s="229"/>
      <c r="O527" s="229"/>
      <c r="P527" s="229"/>
      <c r="Q527" s="229"/>
      <c r="R527" s="229"/>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31"/>
      <c r="I528" s="229"/>
      <c r="J528" s="232"/>
      <c r="K528" s="229"/>
      <c r="L528" s="229"/>
      <c r="M528" s="229"/>
      <c r="N528" s="229"/>
      <c r="O528" s="229"/>
      <c r="P528" s="229"/>
      <c r="Q528" s="229"/>
      <c r="R528" s="229"/>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31"/>
      <c r="I529" s="229"/>
      <c r="J529" s="232"/>
      <c r="K529" s="229"/>
      <c r="L529" s="229"/>
      <c r="M529" s="229"/>
      <c r="N529" s="229"/>
      <c r="O529" s="229"/>
      <c r="P529" s="229"/>
      <c r="Q529" s="229"/>
      <c r="R529" s="229"/>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31"/>
      <c r="I530" s="229"/>
      <c r="J530" s="232"/>
      <c r="K530" s="229"/>
      <c r="L530" s="229"/>
      <c r="M530" s="229"/>
      <c r="N530" s="229"/>
      <c r="O530" s="229"/>
      <c r="P530" s="229"/>
      <c r="Q530" s="229"/>
      <c r="R530" s="229"/>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31"/>
      <c r="I531" s="229"/>
      <c r="J531" s="232"/>
      <c r="K531" s="229"/>
      <c r="L531" s="229"/>
      <c r="M531" s="229"/>
      <c r="N531" s="229"/>
      <c r="O531" s="229"/>
      <c r="P531" s="229"/>
      <c r="Q531" s="229"/>
      <c r="R531" s="229"/>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31"/>
      <c r="I532" s="229"/>
      <c r="J532" s="232"/>
      <c r="K532" s="229"/>
      <c r="L532" s="229"/>
      <c r="M532" s="229"/>
      <c r="N532" s="229"/>
      <c r="O532" s="229"/>
      <c r="P532" s="229"/>
      <c r="Q532" s="229"/>
      <c r="R532" s="229"/>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31"/>
      <c r="I533" s="229"/>
      <c r="J533" s="232"/>
      <c r="K533" s="229"/>
      <c r="L533" s="229"/>
      <c r="M533" s="229"/>
      <c r="N533" s="229"/>
      <c r="O533" s="229"/>
      <c r="P533" s="229"/>
      <c r="Q533" s="229"/>
      <c r="R533" s="229"/>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31"/>
      <c r="I534" s="229"/>
      <c r="J534" s="232"/>
      <c r="K534" s="229"/>
      <c r="L534" s="229"/>
      <c r="M534" s="229"/>
      <c r="N534" s="229"/>
      <c r="O534" s="229"/>
      <c r="P534" s="229"/>
      <c r="Q534" s="229"/>
      <c r="R534" s="229"/>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31"/>
      <c r="I535" s="229"/>
      <c r="J535" s="232"/>
      <c r="K535" s="229"/>
      <c r="L535" s="229"/>
      <c r="M535" s="229"/>
      <c r="N535" s="229"/>
      <c r="O535" s="229"/>
      <c r="P535" s="229"/>
      <c r="Q535" s="229"/>
      <c r="R535" s="229"/>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31"/>
      <c r="I536" s="229"/>
      <c r="J536" s="232"/>
      <c r="K536" s="229"/>
      <c r="L536" s="229"/>
      <c r="M536" s="229"/>
      <c r="N536" s="229"/>
      <c r="O536" s="229"/>
      <c r="P536" s="229"/>
      <c r="Q536" s="229"/>
      <c r="R536" s="229"/>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31"/>
      <c r="I537" s="229"/>
      <c r="J537" s="232"/>
      <c r="K537" s="229"/>
      <c r="L537" s="229"/>
      <c r="M537" s="229"/>
      <c r="N537" s="229"/>
      <c r="O537" s="229"/>
      <c r="P537" s="229"/>
      <c r="Q537" s="229"/>
      <c r="R537" s="229"/>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31"/>
      <c r="I538" s="229"/>
      <c r="J538" s="232"/>
      <c r="K538" s="229"/>
      <c r="L538" s="229"/>
      <c r="M538" s="229"/>
      <c r="N538" s="229"/>
      <c r="O538" s="229"/>
      <c r="P538" s="229"/>
      <c r="Q538" s="229"/>
      <c r="R538" s="229"/>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31"/>
      <c r="I539" s="229"/>
      <c r="J539" s="232"/>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31"/>
      <c r="I540" s="229"/>
      <c r="J540" s="232"/>
      <c r="K540" s="229"/>
      <c r="L540" s="229"/>
      <c r="M540" s="229"/>
      <c r="N540" s="229"/>
      <c r="O540" s="229"/>
      <c r="P540" s="229"/>
      <c r="Q540" s="229"/>
      <c r="R540" s="229"/>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31"/>
      <c r="I541" s="229"/>
      <c r="J541" s="232"/>
      <c r="K541" s="229"/>
      <c r="L541" s="229"/>
      <c r="M541" s="229"/>
      <c r="N541" s="229"/>
      <c r="O541" s="229"/>
      <c r="P541" s="229"/>
      <c r="Q541" s="229"/>
      <c r="R541" s="229"/>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31"/>
      <c r="I542" s="229"/>
      <c r="J542" s="232"/>
      <c r="K542" s="229"/>
      <c r="L542" s="229"/>
      <c r="M542" s="229"/>
      <c r="N542" s="229"/>
      <c r="O542" s="229"/>
      <c r="P542" s="229"/>
      <c r="Q542" s="229"/>
      <c r="R542" s="229"/>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31"/>
      <c r="I543" s="229"/>
      <c r="J543" s="232"/>
      <c r="K543" s="229"/>
      <c r="L543" s="229"/>
      <c r="M543" s="229"/>
      <c r="N543" s="229"/>
      <c r="O543" s="229"/>
      <c r="P543" s="229"/>
      <c r="Q543" s="229"/>
      <c r="R543" s="229"/>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31"/>
      <c r="I544" s="229"/>
      <c r="J544" s="232"/>
      <c r="K544" s="229"/>
      <c r="L544" s="229"/>
      <c r="M544" s="229"/>
      <c r="N544" s="229"/>
      <c r="O544" s="229"/>
      <c r="P544" s="229"/>
      <c r="Q544" s="229"/>
      <c r="R544" s="229"/>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31"/>
      <c r="I545" s="229"/>
      <c r="J545" s="232"/>
      <c r="K545" s="229"/>
      <c r="L545" s="229"/>
      <c r="M545" s="229"/>
      <c r="N545" s="229"/>
      <c r="O545" s="229"/>
      <c r="P545" s="229"/>
      <c r="Q545" s="229"/>
      <c r="R545" s="229"/>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31"/>
      <c r="I546" s="229"/>
      <c r="J546" s="232"/>
      <c r="K546" s="229"/>
      <c r="L546" s="229"/>
      <c r="M546" s="229"/>
      <c r="N546" s="229"/>
      <c r="O546" s="229"/>
      <c r="P546" s="229"/>
      <c r="Q546" s="229"/>
      <c r="R546" s="229"/>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31"/>
      <c r="I547" s="229"/>
      <c r="J547" s="232"/>
      <c r="K547" s="229"/>
      <c r="L547" s="229"/>
      <c r="M547" s="229"/>
      <c r="N547" s="229"/>
      <c r="O547" s="229"/>
      <c r="P547" s="229"/>
      <c r="Q547" s="229"/>
      <c r="R547" s="229"/>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31"/>
      <c r="I548" s="229"/>
      <c r="J548" s="232"/>
      <c r="K548" s="229"/>
      <c r="L548" s="229"/>
      <c r="M548" s="229"/>
      <c r="N548" s="229"/>
      <c r="O548" s="229"/>
      <c r="P548" s="229"/>
      <c r="Q548" s="229"/>
      <c r="R548" s="229"/>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31"/>
      <c r="I549" s="229"/>
      <c r="J549" s="232"/>
      <c r="K549" s="229"/>
      <c r="L549" s="229"/>
      <c r="M549" s="229"/>
      <c r="N549" s="229"/>
      <c r="O549" s="229"/>
      <c r="P549" s="229"/>
      <c r="Q549" s="229"/>
      <c r="R549" s="229"/>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31"/>
      <c r="I550" s="229"/>
      <c r="J550" s="232"/>
      <c r="K550" s="229"/>
      <c r="L550" s="229"/>
      <c r="M550" s="229"/>
      <c r="N550" s="229"/>
      <c r="O550" s="229"/>
      <c r="P550" s="229"/>
      <c r="Q550" s="229"/>
      <c r="R550" s="229"/>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31"/>
      <c r="I551" s="229"/>
      <c r="J551" s="232"/>
      <c r="K551" s="229"/>
      <c r="L551" s="229"/>
      <c r="M551" s="229"/>
      <c r="N551" s="229"/>
      <c r="O551" s="229"/>
      <c r="P551" s="229"/>
      <c r="Q551" s="229"/>
      <c r="R551" s="229"/>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31"/>
      <c r="I552" s="229"/>
      <c r="J552" s="232"/>
      <c r="K552" s="229"/>
      <c r="L552" s="229"/>
      <c r="M552" s="229"/>
      <c r="N552" s="229"/>
      <c r="O552" s="229"/>
      <c r="P552" s="229"/>
      <c r="Q552" s="229"/>
      <c r="R552" s="229"/>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31"/>
      <c r="I553" s="229"/>
      <c r="J553" s="232"/>
      <c r="K553" s="229"/>
      <c r="L553" s="229"/>
      <c r="M553" s="229"/>
      <c r="N553" s="229"/>
      <c r="O553" s="229"/>
      <c r="P553" s="229"/>
      <c r="Q553" s="229"/>
      <c r="R553" s="229"/>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31"/>
      <c r="I554" s="229"/>
      <c r="J554" s="232"/>
      <c r="K554" s="229"/>
      <c r="L554" s="229"/>
      <c r="M554" s="229"/>
      <c r="N554" s="229"/>
      <c r="O554" s="229"/>
      <c r="P554" s="229"/>
      <c r="Q554" s="229"/>
      <c r="R554" s="229"/>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31"/>
      <c r="I555" s="229"/>
      <c r="J555" s="232"/>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31"/>
      <c r="I556" s="229"/>
      <c r="J556" s="232"/>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31"/>
      <c r="I557" s="229"/>
      <c r="J557" s="232"/>
      <c r="K557" s="229"/>
      <c r="L557" s="229"/>
      <c r="M557" s="229"/>
      <c r="N557" s="229"/>
      <c r="O557" s="229"/>
      <c r="P557" s="229"/>
      <c r="Q557" s="229"/>
      <c r="R557" s="229"/>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31"/>
      <c r="I558" s="229"/>
      <c r="J558" s="232"/>
      <c r="K558" s="229"/>
      <c r="L558" s="229"/>
      <c r="M558" s="229"/>
      <c r="N558" s="229"/>
      <c r="O558" s="229"/>
      <c r="P558" s="229"/>
      <c r="Q558" s="229"/>
      <c r="R558" s="229"/>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31"/>
      <c r="I559" s="229"/>
      <c r="J559" s="232"/>
      <c r="K559" s="229"/>
      <c r="L559" s="229"/>
      <c r="M559" s="229"/>
      <c r="N559" s="229"/>
      <c r="O559" s="229"/>
      <c r="P559" s="229"/>
      <c r="Q559" s="229"/>
      <c r="R559" s="229"/>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31"/>
      <c r="I560" s="229"/>
      <c r="J560" s="232"/>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31"/>
      <c r="I561" s="229"/>
      <c r="J561" s="232"/>
      <c r="K561" s="229"/>
      <c r="L561" s="229"/>
      <c r="M561" s="229"/>
      <c r="N561" s="229"/>
      <c r="O561" s="229"/>
      <c r="P561" s="229"/>
      <c r="Q561" s="229"/>
      <c r="R561" s="229"/>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31"/>
      <c r="I562" s="229"/>
      <c r="J562" s="232"/>
      <c r="K562" s="229"/>
      <c r="L562" s="229"/>
      <c r="M562" s="229"/>
      <c r="N562" s="229"/>
      <c r="O562" s="229"/>
      <c r="P562" s="229"/>
      <c r="Q562" s="229"/>
      <c r="R562" s="229"/>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31"/>
      <c r="I563" s="229"/>
      <c r="J563" s="232"/>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31"/>
      <c r="I564" s="229"/>
      <c r="J564" s="232"/>
      <c r="K564" s="229"/>
      <c r="L564" s="229"/>
      <c r="M564" s="229"/>
      <c r="N564" s="229"/>
      <c r="O564" s="229"/>
      <c r="P564" s="229"/>
      <c r="Q564" s="229"/>
      <c r="R564" s="229"/>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31"/>
      <c r="I565" s="229"/>
      <c r="J565" s="232"/>
      <c r="K565" s="229"/>
      <c r="L565" s="229"/>
      <c r="M565" s="229"/>
      <c r="N565" s="229"/>
      <c r="O565" s="229"/>
      <c r="P565" s="229"/>
      <c r="Q565" s="229"/>
      <c r="R565" s="229"/>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31"/>
      <c r="I566" s="229"/>
      <c r="J566" s="232"/>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31"/>
      <c r="I567" s="229"/>
      <c r="J567" s="232"/>
      <c r="K567" s="229"/>
      <c r="L567" s="229"/>
      <c r="M567" s="229"/>
      <c r="N567" s="229"/>
      <c r="O567" s="229"/>
      <c r="P567" s="229"/>
      <c r="Q567" s="229"/>
      <c r="R567" s="229"/>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31"/>
      <c r="I568" s="229"/>
      <c r="J568" s="232"/>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31"/>
      <c r="I569" s="229"/>
      <c r="J569" s="232"/>
      <c r="K569" s="229"/>
      <c r="L569" s="229"/>
      <c r="M569" s="229"/>
      <c r="N569" s="229"/>
      <c r="O569" s="229"/>
      <c r="P569" s="229"/>
      <c r="Q569" s="229"/>
      <c r="R569" s="229"/>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31"/>
      <c r="I570" s="229"/>
      <c r="J570" s="232"/>
      <c r="K570" s="229"/>
      <c r="L570" s="229"/>
      <c r="M570" s="229"/>
      <c r="N570" s="229"/>
      <c r="O570" s="229"/>
      <c r="P570" s="229"/>
      <c r="Q570" s="229"/>
      <c r="R570" s="229"/>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31"/>
      <c r="I571" s="229"/>
      <c r="J571" s="232"/>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31"/>
      <c r="I572" s="229"/>
      <c r="J572" s="232"/>
      <c r="K572" s="229"/>
      <c r="L572" s="229"/>
      <c r="M572" s="229"/>
      <c r="N572" s="229"/>
      <c r="O572" s="229"/>
      <c r="P572" s="229"/>
      <c r="Q572" s="229"/>
      <c r="R572" s="229"/>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31"/>
      <c r="I573" s="229"/>
      <c r="J573" s="232"/>
      <c r="K573" s="229"/>
      <c r="L573" s="229"/>
      <c r="M573" s="229"/>
      <c r="N573" s="229"/>
      <c r="O573" s="229"/>
      <c r="P573" s="229"/>
      <c r="Q573" s="229"/>
      <c r="R573" s="229"/>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31"/>
      <c r="I574" s="229"/>
      <c r="J574" s="232"/>
      <c r="K574" s="229"/>
      <c r="L574" s="229"/>
      <c r="M574" s="229"/>
      <c r="N574" s="229"/>
      <c r="O574" s="229"/>
      <c r="P574" s="229"/>
      <c r="Q574" s="229"/>
      <c r="R574" s="229"/>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31"/>
      <c r="I575" s="229"/>
      <c r="J575" s="232"/>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31"/>
      <c r="I576" s="229"/>
      <c r="J576" s="232"/>
      <c r="K576" s="229"/>
      <c r="L576" s="229"/>
      <c r="M576" s="229"/>
      <c r="N576" s="229"/>
      <c r="O576" s="229"/>
      <c r="P576" s="229"/>
      <c r="Q576" s="229"/>
      <c r="R576" s="229"/>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31"/>
      <c r="I577" s="229"/>
      <c r="J577" s="232"/>
      <c r="K577" s="229"/>
      <c r="L577" s="229"/>
      <c r="M577" s="229"/>
      <c r="N577" s="229"/>
      <c r="O577" s="229"/>
      <c r="P577" s="229"/>
      <c r="Q577" s="229"/>
      <c r="R577" s="229"/>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31"/>
      <c r="I578" s="229"/>
      <c r="J578" s="232"/>
      <c r="K578" s="229"/>
      <c r="L578" s="229"/>
      <c r="M578" s="229"/>
      <c r="N578" s="229"/>
      <c r="O578" s="229"/>
      <c r="P578" s="229"/>
      <c r="Q578" s="229"/>
      <c r="R578" s="229"/>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31"/>
      <c r="I579" s="229"/>
      <c r="J579" s="232"/>
      <c r="K579" s="229"/>
      <c r="L579" s="229"/>
      <c r="M579" s="229"/>
      <c r="N579" s="229"/>
      <c r="O579" s="229"/>
      <c r="P579" s="229"/>
      <c r="Q579" s="229"/>
      <c r="R579" s="229"/>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31"/>
      <c r="I580" s="229"/>
      <c r="J580" s="232"/>
      <c r="K580" s="229"/>
      <c r="L580" s="229"/>
      <c r="M580" s="229"/>
      <c r="N580" s="229"/>
      <c r="O580" s="229"/>
      <c r="P580" s="229"/>
      <c r="Q580" s="229"/>
      <c r="R580" s="229"/>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31"/>
      <c r="I581" s="229"/>
      <c r="J581" s="232"/>
      <c r="K581" s="229"/>
      <c r="L581" s="229"/>
      <c r="M581" s="229"/>
      <c r="N581" s="229"/>
      <c r="O581" s="229"/>
      <c r="P581" s="229"/>
      <c r="Q581" s="229"/>
      <c r="R581" s="229"/>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31"/>
      <c r="I582" s="229"/>
      <c r="J582" s="232"/>
      <c r="K582" s="229"/>
      <c r="L582" s="229"/>
      <c r="M582" s="229"/>
      <c r="N582" s="229"/>
      <c r="O582" s="229"/>
      <c r="P582" s="229"/>
      <c r="Q582" s="229"/>
      <c r="R582" s="229"/>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31"/>
      <c r="I583" s="229"/>
      <c r="J583" s="232"/>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31"/>
      <c r="I584" s="229"/>
      <c r="J584" s="232"/>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31"/>
      <c r="I585" s="229"/>
      <c r="J585" s="232"/>
      <c r="K585" s="229"/>
      <c r="L585" s="229"/>
      <c r="M585" s="229"/>
      <c r="N585" s="229"/>
      <c r="O585" s="229"/>
      <c r="P585" s="229"/>
      <c r="Q585" s="229"/>
      <c r="R585" s="229"/>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31"/>
      <c r="I586" s="229"/>
      <c r="J586" s="232"/>
      <c r="K586" s="229"/>
      <c r="L586" s="229"/>
      <c r="M586" s="229"/>
      <c r="N586" s="229"/>
      <c r="O586" s="229"/>
      <c r="P586" s="229"/>
      <c r="Q586" s="229"/>
      <c r="R586" s="229"/>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31"/>
      <c r="I587" s="229"/>
      <c r="J587" s="232"/>
      <c r="K587" s="229"/>
      <c r="L587" s="229"/>
      <c r="M587" s="229"/>
      <c r="N587" s="229"/>
      <c r="O587" s="229"/>
      <c r="P587" s="229"/>
      <c r="Q587" s="229"/>
      <c r="R587" s="229"/>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31"/>
      <c r="I588" s="229"/>
      <c r="J588" s="232"/>
      <c r="K588" s="229"/>
      <c r="L588" s="229"/>
      <c r="M588" s="229"/>
      <c r="N588" s="229"/>
      <c r="O588" s="229"/>
      <c r="P588" s="229"/>
      <c r="Q588" s="229"/>
      <c r="R588" s="229"/>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31"/>
      <c r="I589" s="229"/>
      <c r="J589" s="232"/>
      <c r="K589" s="229"/>
      <c r="L589" s="229"/>
      <c r="M589" s="229"/>
      <c r="N589" s="229"/>
      <c r="O589" s="229"/>
      <c r="P589" s="229"/>
      <c r="Q589" s="229"/>
      <c r="R589" s="229"/>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31"/>
      <c r="I590" s="229"/>
      <c r="J590" s="232"/>
      <c r="K590" s="229"/>
      <c r="L590" s="229"/>
      <c r="M590" s="229"/>
      <c r="N590" s="229"/>
      <c r="O590" s="229"/>
      <c r="P590" s="229"/>
      <c r="Q590" s="229"/>
      <c r="R590" s="229"/>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31"/>
      <c r="I591" s="229"/>
      <c r="J591" s="232"/>
      <c r="K591" s="229"/>
      <c r="L591" s="229"/>
      <c r="M591" s="229"/>
      <c r="N591" s="229"/>
      <c r="O591" s="229"/>
      <c r="P591" s="229"/>
      <c r="Q591" s="229"/>
      <c r="R591" s="229"/>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31"/>
      <c r="I592" s="229"/>
      <c r="J592" s="232"/>
      <c r="K592" s="229"/>
      <c r="L592" s="229"/>
      <c r="M592" s="229"/>
      <c r="N592" s="229"/>
      <c r="O592" s="229"/>
      <c r="P592" s="229"/>
      <c r="Q592" s="229"/>
      <c r="R592" s="229"/>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31"/>
      <c r="I593" s="229"/>
      <c r="J593" s="232"/>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31"/>
      <c r="I594" s="229"/>
      <c r="J594" s="232"/>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31"/>
      <c r="I595" s="229"/>
      <c r="J595" s="232"/>
      <c r="K595" s="229"/>
      <c r="L595" s="229"/>
      <c r="M595" s="229"/>
      <c r="N595" s="229"/>
      <c r="O595" s="229"/>
      <c r="P595" s="229"/>
      <c r="Q595" s="229"/>
      <c r="R595" s="229"/>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31"/>
      <c r="I596" s="229"/>
      <c r="J596" s="232"/>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31"/>
      <c r="I597" s="229"/>
      <c r="J597" s="232"/>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31"/>
      <c r="I598" s="229"/>
      <c r="J598" s="232"/>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31"/>
      <c r="I599" s="229"/>
      <c r="J599" s="232"/>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31"/>
      <c r="I600" s="229"/>
      <c r="J600" s="232"/>
      <c r="K600" s="229"/>
      <c r="L600" s="229"/>
      <c r="M600" s="229"/>
      <c r="N600" s="229"/>
      <c r="O600" s="229"/>
      <c r="P600" s="229"/>
      <c r="Q600" s="229"/>
      <c r="R600" s="229"/>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31"/>
      <c r="I601" s="229"/>
      <c r="J601" s="232"/>
      <c r="K601" s="229"/>
      <c r="L601" s="229"/>
      <c r="M601" s="229"/>
      <c r="N601" s="229"/>
      <c r="O601" s="229"/>
      <c r="P601" s="229"/>
      <c r="Q601" s="229"/>
      <c r="R601" s="229"/>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31"/>
      <c r="I602" s="229"/>
      <c r="J602" s="232"/>
      <c r="K602" s="229"/>
      <c r="L602" s="229"/>
      <c r="M602" s="229"/>
      <c r="N602" s="229"/>
      <c r="O602" s="229"/>
      <c r="P602" s="229"/>
      <c r="Q602" s="229"/>
      <c r="R602" s="229"/>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31"/>
      <c r="I603" s="229"/>
      <c r="J603" s="232"/>
      <c r="K603" s="229"/>
      <c r="L603" s="229"/>
      <c r="M603" s="229"/>
      <c r="N603" s="229"/>
      <c r="O603" s="229"/>
      <c r="P603" s="229"/>
      <c r="Q603" s="229"/>
      <c r="R603" s="229"/>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31"/>
      <c r="I604" s="229"/>
      <c r="J604" s="232"/>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31"/>
      <c r="I605" s="229"/>
      <c r="J605" s="232"/>
      <c r="K605" s="229"/>
      <c r="L605" s="229"/>
      <c r="M605" s="229"/>
      <c r="N605" s="229"/>
      <c r="O605" s="229"/>
      <c r="P605" s="229"/>
      <c r="Q605" s="229"/>
      <c r="R605" s="229"/>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31"/>
      <c r="I606" s="229"/>
      <c r="J606" s="232"/>
      <c r="K606" s="229"/>
      <c r="L606" s="229"/>
      <c r="M606" s="229"/>
      <c r="N606" s="229"/>
      <c r="O606" s="229"/>
      <c r="P606" s="229"/>
      <c r="Q606" s="229"/>
      <c r="R606" s="229"/>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31"/>
      <c r="I607" s="229"/>
      <c r="J607" s="232"/>
      <c r="K607" s="229"/>
      <c r="L607" s="229"/>
      <c r="M607" s="229"/>
      <c r="N607" s="229"/>
      <c r="O607" s="229"/>
      <c r="P607" s="229"/>
      <c r="Q607" s="229"/>
      <c r="R607" s="229"/>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31"/>
      <c r="I608" s="229"/>
      <c r="J608" s="232"/>
      <c r="K608" s="229"/>
      <c r="L608" s="229"/>
      <c r="M608" s="229"/>
      <c r="N608" s="229"/>
      <c r="O608" s="229"/>
      <c r="P608" s="229"/>
      <c r="Q608" s="229"/>
      <c r="R608" s="229"/>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31"/>
      <c r="I609" s="229"/>
      <c r="J609" s="232"/>
      <c r="K609" s="229"/>
      <c r="L609" s="229"/>
      <c r="M609" s="229"/>
      <c r="N609" s="229"/>
      <c r="O609" s="229"/>
      <c r="P609" s="229"/>
      <c r="Q609" s="229"/>
      <c r="R609" s="229"/>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31"/>
      <c r="I610" s="229"/>
      <c r="J610" s="232"/>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31"/>
      <c r="I611" s="229"/>
      <c r="J611" s="232"/>
      <c r="K611" s="229"/>
      <c r="L611" s="229"/>
      <c r="M611" s="229"/>
      <c r="N611" s="229"/>
      <c r="O611" s="229"/>
      <c r="P611" s="229"/>
      <c r="Q611" s="229"/>
      <c r="R611" s="229"/>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31"/>
      <c r="I612" s="229"/>
      <c r="J612" s="232"/>
      <c r="K612" s="229"/>
      <c r="L612" s="229"/>
      <c r="M612" s="229"/>
      <c r="N612" s="229"/>
      <c r="O612" s="229"/>
      <c r="P612" s="229"/>
      <c r="Q612" s="229"/>
      <c r="R612" s="229"/>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31"/>
      <c r="I613" s="229"/>
      <c r="J613" s="232"/>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31"/>
      <c r="I614" s="229"/>
      <c r="J614" s="232"/>
      <c r="K614" s="229"/>
      <c r="L614" s="229"/>
      <c r="M614" s="229"/>
      <c r="N614" s="229"/>
      <c r="O614" s="229"/>
      <c r="P614" s="229"/>
      <c r="Q614" s="229"/>
      <c r="R614" s="229"/>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31"/>
      <c r="I615" s="229"/>
      <c r="J615" s="232"/>
      <c r="K615" s="229"/>
      <c r="L615" s="229"/>
      <c r="M615" s="229"/>
      <c r="N615" s="229"/>
      <c r="O615" s="229"/>
      <c r="P615" s="229"/>
      <c r="Q615" s="229"/>
      <c r="R615" s="229"/>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31"/>
      <c r="I616" s="229"/>
      <c r="J616" s="232"/>
      <c r="K616" s="229"/>
      <c r="L616" s="229"/>
      <c r="M616" s="229"/>
      <c r="N616" s="229"/>
      <c r="O616" s="229"/>
      <c r="P616" s="229"/>
      <c r="Q616" s="229"/>
      <c r="R616" s="229"/>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31"/>
      <c r="I617" s="229"/>
      <c r="J617" s="232"/>
      <c r="K617" s="229"/>
      <c r="L617" s="229"/>
      <c r="M617" s="229"/>
      <c r="N617" s="229"/>
      <c r="O617" s="229"/>
      <c r="P617" s="229"/>
      <c r="Q617" s="229"/>
      <c r="R617" s="229"/>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31"/>
      <c r="I618" s="229"/>
      <c r="J618" s="232"/>
      <c r="K618" s="229"/>
      <c r="L618" s="229"/>
      <c r="M618" s="229"/>
      <c r="N618" s="229"/>
      <c r="O618" s="229"/>
      <c r="P618" s="229"/>
      <c r="Q618" s="229"/>
      <c r="R618" s="229"/>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31"/>
      <c r="I619" s="229"/>
      <c r="J619" s="232"/>
      <c r="K619" s="229"/>
      <c r="L619" s="229"/>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31"/>
      <c r="I620" s="229"/>
      <c r="J620" s="232"/>
      <c r="K620" s="229"/>
      <c r="L620" s="229"/>
      <c r="M620" s="229"/>
      <c r="N620" s="229"/>
      <c r="O620" s="229"/>
      <c r="P620" s="229"/>
      <c r="Q620" s="229"/>
      <c r="R620" s="229"/>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31"/>
      <c r="I621" s="229"/>
      <c r="J621" s="232"/>
      <c r="K621" s="229"/>
      <c r="L621" s="229"/>
      <c r="M621" s="229"/>
      <c r="N621" s="229"/>
      <c r="O621" s="229"/>
      <c r="P621" s="229"/>
      <c r="Q621" s="229"/>
      <c r="R621" s="229"/>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31"/>
      <c r="I622" s="229"/>
      <c r="J622" s="232"/>
      <c r="K622" s="229"/>
      <c r="L622" s="229"/>
      <c r="M622" s="229"/>
      <c r="N622" s="229"/>
      <c r="O622" s="229"/>
      <c r="P622" s="229"/>
      <c r="Q622" s="229"/>
      <c r="R622" s="229"/>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31"/>
      <c r="I623" s="229"/>
      <c r="J623" s="232"/>
      <c r="K623" s="229"/>
      <c r="L623" s="229"/>
      <c r="M623" s="229"/>
      <c r="N623" s="229"/>
      <c r="O623" s="229"/>
      <c r="P623" s="229"/>
      <c r="Q623" s="229"/>
      <c r="R623" s="229"/>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31"/>
      <c r="I624" s="229"/>
      <c r="J624" s="232"/>
      <c r="K624" s="229"/>
      <c r="L624" s="229"/>
      <c r="M624" s="229"/>
      <c r="N624" s="229"/>
      <c r="O624" s="229"/>
      <c r="P624" s="229"/>
      <c r="Q624" s="229"/>
      <c r="R624" s="229"/>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31"/>
      <c r="I625" s="229"/>
      <c r="J625" s="232"/>
      <c r="K625" s="229"/>
      <c r="L625" s="229"/>
      <c r="M625" s="229"/>
      <c r="N625" s="229"/>
      <c r="O625" s="229"/>
      <c r="P625" s="229"/>
      <c r="Q625" s="229"/>
      <c r="R625" s="229"/>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31"/>
      <c r="I626" s="229"/>
      <c r="J626" s="232"/>
      <c r="K626" s="229"/>
      <c r="L626" s="229"/>
      <c r="M626" s="229"/>
      <c r="N626" s="229"/>
      <c r="O626" s="229"/>
      <c r="P626" s="229"/>
      <c r="Q626" s="229"/>
      <c r="R626" s="229"/>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31"/>
      <c r="I627" s="229"/>
      <c r="J627" s="232"/>
      <c r="K627" s="229"/>
      <c r="L627" s="229"/>
      <c r="M627" s="229"/>
      <c r="N627" s="229"/>
      <c r="O627" s="229"/>
      <c r="P627" s="229"/>
      <c r="Q627" s="229"/>
      <c r="R627" s="229"/>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31"/>
      <c r="I628" s="229"/>
      <c r="J628" s="232"/>
      <c r="K628" s="229"/>
      <c r="L628" s="229"/>
      <c r="M628" s="229"/>
      <c r="N628" s="229"/>
      <c r="O628" s="229"/>
      <c r="P628" s="229"/>
      <c r="Q628" s="229"/>
      <c r="R628" s="229"/>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31"/>
      <c r="I629" s="229"/>
      <c r="J629" s="232"/>
      <c r="K629" s="229"/>
      <c r="L629" s="229"/>
      <c r="M629" s="229"/>
      <c r="N629" s="229"/>
      <c r="O629" s="229"/>
      <c r="P629" s="229"/>
      <c r="Q629" s="229"/>
      <c r="R629" s="229"/>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31"/>
      <c r="I630" s="229"/>
      <c r="J630" s="232"/>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31"/>
      <c r="I631" s="229"/>
      <c r="J631" s="232"/>
      <c r="K631" s="229"/>
      <c r="L631" s="229"/>
      <c r="M631" s="229"/>
      <c r="N631" s="229"/>
      <c r="O631" s="229"/>
      <c r="P631" s="229"/>
      <c r="Q631" s="229"/>
      <c r="R631" s="229"/>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31"/>
      <c r="I632" s="229"/>
      <c r="J632" s="232"/>
      <c r="K632" s="229"/>
      <c r="L632" s="229"/>
      <c r="M632" s="229"/>
      <c r="N632" s="229"/>
      <c r="O632" s="229"/>
      <c r="P632" s="229"/>
      <c r="Q632" s="229"/>
      <c r="R632" s="229"/>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31"/>
      <c r="I633" s="229"/>
      <c r="J633" s="232"/>
      <c r="K633" s="229"/>
      <c r="L633" s="229"/>
      <c r="M633" s="229"/>
      <c r="N633" s="229"/>
      <c r="O633" s="229"/>
      <c r="P633" s="229"/>
      <c r="Q633" s="229"/>
      <c r="R633" s="229"/>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31"/>
      <c r="I634" s="229"/>
      <c r="J634" s="232"/>
      <c r="K634" s="229"/>
      <c r="L634" s="229"/>
      <c r="M634" s="229"/>
      <c r="N634" s="229"/>
      <c r="O634" s="229"/>
      <c r="P634" s="229"/>
      <c r="Q634" s="229"/>
      <c r="R634" s="229"/>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31"/>
      <c r="I635" s="229"/>
      <c r="J635" s="232"/>
      <c r="K635" s="229"/>
      <c r="L635" s="229"/>
      <c r="M635" s="229"/>
      <c r="N635" s="229"/>
      <c r="O635" s="229"/>
      <c r="P635" s="229"/>
      <c r="Q635" s="229"/>
      <c r="R635" s="229"/>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31"/>
      <c r="I636" s="229"/>
      <c r="J636" s="232"/>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31"/>
      <c r="I637" s="229"/>
      <c r="J637" s="232"/>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31"/>
      <c r="I638" s="229"/>
      <c r="J638" s="232"/>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31"/>
      <c r="I639" s="229"/>
      <c r="J639" s="232"/>
      <c r="K639" s="229"/>
      <c r="L639" s="229"/>
      <c r="M639" s="229"/>
      <c r="N639" s="229"/>
      <c r="O639" s="229"/>
      <c r="P639" s="229"/>
      <c r="Q639" s="229"/>
      <c r="R639" s="229"/>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31"/>
      <c r="I640" s="229"/>
      <c r="J640" s="232"/>
      <c r="K640" s="229"/>
      <c r="L640" s="229"/>
      <c r="M640" s="229"/>
      <c r="N640" s="229"/>
      <c r="O640" s="229"/>
      <c r="P640" s="229"/>
      <c r="Q640" s="229"/>
      <c r="R640" s="229"/>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31"/>
      <c r="I641" s="229"/>
      <c r="J641" s="232"/>
      <c r="K641" s="229"/>
      <c r="L641" s="229"/>
      <c r="M641" s="229"/>
      <c r="N641" s="229"/>
      <c r="O641" s="229"/>
      <c r="P641" s="229"/>
      <c r="Q641" s="229"/>
      <c r="R641" s="229"/>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31"/>
      <c r="I642" s="229"/>
      <c r="J642" s="232"/>
      <c r="K642" s="229"/>
      <c r="L642" s="229"/>
      <c r="M642" s="229"/>
      <c r="N642" s="229"/>
      <c r="O642" s="229"/>
      <c r="P642" s="229"/>
      <c r="Q642" s="229"/>
      <c r="R642" s="229"/>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31"/>
      <c r="I643" s="229"/>
      <c r="J643" s="232"/>
      <c r="K643" s="229"/>
      <c r="L643" s="229"/>
      <c r="M643" s="229"/>
      <c r="N643" s="229"/>
      <c r="O643" s="229"/>
      <c r="P643" s="229"/>
      <c r="Q643" s="229"/>
      <c r="R643" s="229"/>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31"/>
      <c r="I644" s="229"/>
      <c r="J644" s="232"/>
      <c r="K644" s="229"/>
      <c r="L644" s="229"/>
      <c r="M644" s="229"/>
      <c r="N644" s="229"/>
      <c r="O644" s="229"/>
      <c r="P644" s="229"/>
      <c r="Q644" s="229"/>
      <c r="R644" s="229"/>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31"/>
      <c r="I645" s="229"/>
      <c r="J645" s="232"/>
      <c r="K645" s="229"/>
      <c r="L645" s="229"/>
      <c r="M645" s="229"/>
      <c r="N645" s="229"/>
      <c r="O645" s="229"/>
      <c r="P645" s="229"/>
      <c r="Q645" s="229"/>
      <c r="R645" s="229"/>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31"/>
      <c r="I646" s="229"/>
      <c r="J646" s="232"/>
      <c r="K646" s="229"/>
      <c r="L646" s="229"/>
      <c r="M646" s="229"/>
      <c r="N646" s="229"/>
      <c r="O646" s="229"/>
      <c r="P646" s="229"/>
      <c r="Q646" s="229"/>
      <c r="R646" s="229"/>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31"/>
      <c r="I647" s="229"/>
      <c r="J647" s="232"/>
      <c r="K647" s="229"/>
      <c r="L647" s="229"/>
      <c r="M647" s="229"/>
      <c r="N647" s="229"/>
      <c r="O647" s="229"/>
      <c r="P647" s="229"/>
      <c r="Q647" s="229"/>
      <c r="R647" s="229"/>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31"/>
      <c r="I648" s="229"/>
      <c r="J648" s="232"/>
      <c r="K648" s="229"/>
      <c r="L648" s="229"/>
      <c r="M648" s="229"/>
      <c r="N648" s="229"/>
      <c r="O648" s="229"/>
      <c r="P648" s="229"/>
      <c r="Q648" s="229"/>
      <c r="R648" s="229"/>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31"/>
      <c r="I649" s="229"/>
      <c r="J649" s="232"/>
      <c r="K649" s="229"/>
      <c r="L649" s="229"/>
      <c r="M649" s="229"/>
      <c r="N649" s="229"/>
      <c r="O649" s="229"/>
      <c r="P649" s="229"/>
      <c r="Q649" s="229"/>
      <c r="R649" s="229"/>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31"/>
      <c r="I650" s="229"/>
      <c r="J650" s="232"/>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31"/>
      <c r="I651" s="229"/>
      <c r="J651" s="232"/>
      <c r="K651" s="229"/>
      <c r="L651" s="229"/>
      <c r="M651" s="229"/>
      <c r="N651" s="229"/>
      <c r="O651" s="229"/>
      <c r="P651" s="229"/>
      <c r="Q651" s="229"/>
      <c r="R651" s="229"/>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31"/>
      <c r="I652" s="229"/>
      <c r="J652" s="232"/>
      <c r="K652" s="229"/>
      <c r="L652" s="229"/>
      <c r="M652" s="229"/>
      <c r="N652" s="229"/>
      <c r="O652" s="229"/>
      <c r="P652" s="229"/>
      <c r="Q652" s="229"/>
      <c r="R652" s="229"/>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31"/>
      <c r="I653" s="229"/>
      <c r="J653" s="232"/>
      <c r="K653" s="229"/>
      <c r="L653" s="229"/>
      <c r="M653" s="229"/>
      <c r="N653" s="229"/>
      <c r="O653" s="229"/>
      <c r="P653" s="229"/>
      <c r="Q653" s="229"/>
      <c r="R653" s="229"/>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31"/>
      <c r="I654" s="229"/>
      <c r="J654" s="232"/>
      <c r="K654" s="229"/>
      <c r="L654" s="229"/>
      <c r="M654" s="229"/>
      <c r="N654" s="229"/>
      <c r="O654" s="229"/>
      <c r="P654" s="229"/>
      <c r="Q654" s="229"/>
      <c r="R654" s="229"/>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31"/>
      <c r="I655" s="229"/>
      <c r="J655" s="232"/>
      <c r="K655" s="229"/>
      <c r="L655" s="229"/>
      <c r="M655" s="229"/>
      <c r="N655" s="229"/>
      <c r="O655" s="229"/>
      <c r="P655" s="229"/>
      <c r="Q655" s="229"/>
      <c r="R655" s="229"/>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31"/>
      <c r="I656" s="229"/>
      <c r="J656" s="232"/>
      <c r="K656" s="229"/>
      <c r="L656" s="229"/>
      <c r="M656" s="229"/>
      <c r="N656" s="229"/>
      <c r="O656" s="229"/>
      <c r="P656" s="229"/>
      <c r="Q656" s="229"/>
      <c r="R656" s="229"/>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31"/>
      <c r="I657" s="229"/>
      <c r="J657" s="232"/>
      <c r="K657" s="229"/>
      <c r="L657" s="229"/>
      <c r="M657" s="229"/>
      <c r="N657" s="229"/>
      <c r="O657" s="229"/>
      <c r="P657" s="229"/>
      <c r="Q657" s="229"/>
      <c r="R657" s="229"/>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31"/>
      <c r="I658" s="229"/>
      <c r="J658" s="232"/>
      <c r="K658" s="229"/>
      <c r="L658" s="229"/>
      <c r="M658" s="229"/>
      <c r="N658" s="229"/>
      <c r="O658" s="229"/>
      <c r="P658" s="229"/>
      <c r="Q658" s="229"/>
      <c r="R658" s="229"/>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31"/>
      <c r="I659" s="229"/>
      <c r="J659" s="232"/>
      <c r="K659" s="229"/>
      <c r="L659" s="229"/>
      <c r="M659" s="229"/>
      <c r="N659" s="229"/>
      <c r="O659" s="229"/>
      <c r="P659" s="229"/>
      <c r="Q659" s="229"/>
      <c r="R659" s="229"/>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31"/>
      <c r="I660" s="229"/>
      <c r="J660" s="232"/>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31"/>
      <c r="I661" s="229"/>
      <c r="J661" s="232"/>
      <c r="K661" s="229"/>
      <c r="L661" s="229"/>
      <c r="M661" s="229"/>
      <c r="N661" s="229"/>
      <c r="O661" s="229"/>
      <c r="P661" s="229"/>
      <c r="Q661" s="229"/>
      <c r="R661" s="229"/>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31"/>
      <c r="I662" s="229"/>
      <c r="J662" s="232"/>
      <c r="K662" s="229"/>
      <c r="L662" s="229"/>
      <c r="M662" s="229"/>
      <c r="N662" s="229"/>
      <c r="O662" s="229"/>
      <c r="P662" s="229"/>
      <c r="Q662" s="229"/>
      <c r="R662" s="229"/>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31"/>
      <c r="I663" s="229"/>
      <c r="J663" s="232"/>
      <c r="K663" s="229"/>
      <c r="L663" s="229"/>
      <c r="M663" s="229"/>
      <c r="N663" s="229"/>
      <c r="O663" s="229"/>
      <c r="P663" s="229"/>
      <c r="Q663" s="229"/>
      <c r="R663" s="229"/>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31"/>
      <c r="I664" s="229"/>
      <c r="J664" s="232"/>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31"/>
      <c r="I665" s="229"/>
      <c r="J665" s="232"/>
      <c r="K665" s="229"/>
      <c r="L665" s="229"/>
      <c r="M665" s="229"/>
      <c r="N665" s="229"/>
      <c r="O665" s="229"/>
      <c r="P665" s="229"/>
      <c r="Q665" s="229"/>
      <c r="R665" s="229"/>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31"/>
      <c r="I666" s="229"/>
      <c r="J666" s="232"/>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31"/>
      <c r="I667" s="229"/>
      <c r="J667" s="232"/>
      <c r="K667" s="229"/>
      <c r="L667" s="229"/>
      <c r="M667" s="229"/>
      <c r="N667" s="229"/>
      <c r="O667" s="229"/>
      <c r="P667" s="229"/>
      <c r="Q667" s="229"/>
      <c r="R667" s="229"/>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31"/>
      <c r="I668" s="229"/>
      <c r="J668" s="232"/>
      <c r="K668" s="229"/>
      <c r="L668" s="229"/>
      <c r="M668" s="229"/>
      <c r="N668" s="229"/>
      <c r="O668" s="229"/>
      <c r="P668" s="229"/>
      <c r="Q668" s="229"/>
      <c r="R668" s="229"/>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31"/>
      <c r="I669" s="229"/>
      <c r="J669" s="232"/>
      <c r="K669" s="229"/>
      <c r="L669" s="229"/>
      <c r="M669" s="229"/>
      <c r="N669" s="229"/>
      <c r="O669" s="229"/>
      <c r="P669" s="229"/>
      <c r="Q669" s="229"/>
      <c r="R669" s="229"/>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31"/>
      <c r="I670" s="229"/>
      <c r="J670" s="232"/>
      <c r="K670" s="229"/>
      <c r="L670" s="229"/>
      <c r="M670" s="229"/>
      <c r="N670" s="229"/>
      <c r="O670" s="229"/>
      <c r="P670" s="229"/>
      <c r="Q670" s="229"/>
      <c r="R670" s="229"/>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31"/>
      <c r="I671" s="229"/>
      <c r="J671" s="232"/>
      <c r="K671" s="229"/>
      <c r="L671" s="229"/>
      <c r="M671" s="229"/>
      <c r="N671" s="229"/>
      <c r="O671" s="229"/>
      <c r="P671" s="229"/>
      <c r="Q671" s="229"/>
      <c r="R671" s="229"/>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31"/>
      <c r="I672" s="229"/>
      <c r="J672" s="232"/>
      <c r="K672" s="229"/>
      <c r="L672" s="229"/>
      <c r="M672" s="229"/>
      <c r="N672" s="229"/>
      <c r="O672" s="229"/>
      <c r="P672" s="229"/>
      <c r="Q672" s="229"/>
      <c r="R672" s="229"/>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31"/>
      <c r="I673" s="229"/>
      <c r="J673" s="232"/>
      <c r="K673" s="229"/>
      <c r="L673" s="229"/>
      <c r="M673" s="229"/>
      <c r="N673" s="229"/>
      <c r="O673" s="229"/>
      <c r="P673" s="229"/>
      <c r="Q673" s="229"/>
      <c r="R673" s="229"/>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31"/>
      <c r="I674" s="229"/>
      <c r="J674" s="232"/>
      <c r="K674" s="229"/>
      <c r="L674" s="229"/>
      <c r="M674" s="229"/>
      <c r="N674" s="229"/>
      <c r="O674" s="229"/>
      <c r="P674" s="229"/>
      <c r="Q674" s="229"/>
      <c r="R674" s="229"/>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31"/>
      <c r="I675" s="229"/>
      <c r="J675" s="232"/>
      <c r="K675" s="229"/>
      <c r="L675" s="229"/>
      <c r="M675" s="229"/>
      <c r="N675" s="229"/>
      <c r="O675" s="229"/>
      <c r="P675" s="229"/>
      <c r="Q675" s="229"/>
      <c r="R675" s="229"/>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31"/>
      <c r="I676" s="229"/>
      <c r="J676" s="232"/>
      <c r="K676" s="229"/>
      <c r="L676" s="229"/>
      <c r="M676" s="229"/>
      <c r="N676" s="229"/>
      <c r="O676" s="229"/>
      <c r="P676" s="229"/>
      <c r="Q676" s="229"/>
      <c r="R676" s="229"/>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31"/>
      <c r="I677" s="229"/>
      <c r="J677" s="232"/>
      <c r="K677" s="229"/>
      <c r="L677" s="229"/>
      <c r="M677" s="229"/>
      <c r="N677" s="229"/>
      <c r="O677" s="229"/>
      <c r="P677" s="229"/>
      <c r="Q677" s="229"/>
      <c r="R677" s="229"/>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31"/>
      <c r="I678" s="229"/>
      <c r="J678" s="232"/>
      <c r="K678" s="229"/>
      <c r="L678" s="229"/>
      <c r="M678" s="229"/>
      <c r="N678" s="229"/>
      <c r="O678" s="229"/>
      <c r="P678" s="229"/>
      <c r="Q678" s="229"/>
      <c r="R678" s="229"/>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31"/>
      <c r="I679" s="229"/>
      <c r="J679" s="232"/>
      <c r="K679" s="229"/>
      <c r="L679" s="229"/>
      <c r="M679" s="229"/>
      <c r="N679" s="229"/>
      <c r="O679" s="229"/>
      <c r="P679" s="229"/>
      <c r="Q679" s="229"/>
      <c r="R679" s="229"/>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31"/>
      <c r="I680" s="229"/>
      <c r="J680" s="232"/>
      <c r="K680" s="229"/>
      <c r="L680" s="229"/>
      <c r="M680" s="229"/>
      <c r="N680" s="229"/>
      <c r="O680" s="229"/>
      <c r="P680" s="229"/>
      <c r="Q680" s="229"/>
      <c r="R680" s="229"/>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31"/>
      <c r="I681" s="229"/>
      <c r="J681" s="232"/>
      <c r="K681" s="229"/>
      <c r="L681" s="229"/>
      <c r="M681" s="229"/>
      <c r="N681" s="229"/>
      <c r="O681" s="229"/>
      <c r="P681" s="229"/>
      <c r="Q681" s="229"/>
      <c r="R681" s="229"/>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31"/>
      <c r="I682" s="229"/>
      <c r="J682" s="232"/>
      <c r="K682" s="229"/>
      <c r="L682" s="229"/>
      <c r="M682" s="229"/>
      <c r="N682" s="229"/>
      <c r="O682" s="229"/>
      <c r="P682" s="229"/>
      <c r="Q682" s="229"/>
      <c r="R682" s="229"/>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31"/>
      <c r="I683" s="229"/>
      <c r="J683" s="232"/>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31"/>
      <c r="I684" s="229"/>
      <c r="J684" s="232"/>
      <c r="K684" s="229"/>
      <c r="L684" s="229"/>
      <c r="M684" s="229"/>
      <c r="N684" s="229"/>
      <c r="O684" s="229"/>
      <c r="P684" s="229"/>
      <c r="Q684" s="229"/>
      <c r="R684" s="229"/>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31"/>
      <c r="I685" s="229"/>
      <c r="J685" s="232"/>
      <c r="K685" s="229"/>
      <c r="L685" s="229"/>
      <c r="M685" s="229"/>
      <c r="N685" s="229"/>
      <c r="O685" s="229"/>
      <c r="P685" s="229"/>
      <c r="Q685" s="229"/>
      <c r="R685" s="229"/>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31"/>
      <c r="I686" s="229"/>
      <c r="J686" s="232"/>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31"/>
      <c r="I687" s="229"/>
      <c r="J687" s="232"/>
      <c r="K687" s="229"/>
      <c r="L687" s="229"/>
      <c r="M687" s="229"/>
      <c r="N687" s="229"/>
      <c r="O687" s="229"/>
      <c r="P687" s="229"/>
      <c r="Q687" s="229"/>
      <c r="R687" s="229"/>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31"/>
      <c r="I688" s="229"/>
      <c r="J688" s="232"/>
      <c r="K688" s="229"/>
      <c r="L688" s="229"/>
      <c r="M688" s="229"/>
      <c r="N688" s="229"/>
      <c r="O688" s="229"/>
      <c r="P688" s="229"/>
      <c r="Q688" s="229"/>
      <c r="R688" s="229"/>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31"/>
      <c r="I689" s="229"/>
      <c r="J689" s="232"/>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31"/>
      <c r="I690" s="229"/>
      <c r="J690" s="232"/>
      <c r="K690" s="229"/>
      <c r="L690" s="229"/>
      <c r="M690" s="229"/>
      <c r="N690" s="229"/>
      <c r="O690" s="229"/>
      <c r="P690" s="229"/>
      <c r="Q690" s="229"/>
      <c r="R690" s="229"/>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31"/>
      <c r="I691" s="229"/>
      <c r="J691" s="232"/>
      <c r="K691" s="229"/>
      <c r="L691" s="229"/>
      <c r="M691" s="229"/>
      <c r="N691" s="229"/>
      <c r="O691" s="229"/>
      <c r="P691" s="229"/>
      <c r="Q691" s="229"/>
      <c r="R691" s="229"/>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31"/>
      <c r="I692" s="229"/>
      <c r="J692" s="232"/>
      <c r="K692" s="229"/>
      <c r="L692" s="229"/>
      <c r="M692" s="229"/>
      <c r="N692" s="229"/>
      <c r="O692" s="229"/>
      <c r="P692" s="229"/>
      <c r="Q692" s="229"/>
      <c r="R692" s="229"/>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31"/>
      <c r="I693" s="229"/>
      <c r="J693" s="232"/>
      <c r="K693" s="229"/>
      <c r="L693" s="229"/>
      <c r="M693" s="229"/>
      <c r="N693" s="229"/>
      <c r="O693" s="229"/>
      <c r="P693" s="229"/>
      <c r="Q693" s="229"/>
      <c r="R693" s="229"/>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31"/>
      <c r="I694" s="229"/>
      <c r="J694" s="232"/>
      <c r="K694" s="229"/>
      <c r="L694" s="229"/>
      <c r="M694" s="229"/>
      <c r="N694" s="229"/>
      <c r="O694" s="229"/>
      <c r="P694" s="229"/>
      <c r="Q694" s="229"/>
      <c r="R694" s="229"/>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31"/>
      <c r="I695" s="229"/>
      <c r="J695" s="232"/>
      <c r="K695" s="229"/>
      <c r="L695" s="229"/>
      <c r="M695" s="229"/>
      <c r="N695" s="229"/>
      <c r="O695" s="229"/>
      <c r="P695" s="229"/>
      <c r="Q695" s="229"/>
      <c r="R695" s="229"/>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31"/>
      <c r="I696" s="229"/>
      <c r="J696" s="232"/>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31"/>
      <c r="I697" s="229"/>
      <c r="J697" s="232"/>
      <c r="K697" s="229"/>
      <c r="L697" s="229"/>
      <c r="M697" s="229"/>
      <c r="N697" s="229"/>
      <c r="O697" s="229"/>
      <c r="P697" s="229"/>
      <c r="Q697" s="229"/>
      <c r="R697" s="229"/>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31"/>
      <c r="I698" s="229"/>
      <c r="J698" s="232"/>
      <c r="K698" s="229"/>
      <c r="L698" s="229"/>
      <c r="M698" s="229"/>
      <c r="N698" s="229"/>
      <c r="O698" s="229"/>
      <c r="P698" s="229"/>
      <c r="Q698" s="229"/>
      <c r="R698" s="229"/>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31"/>
      <c r="I699" s="229"/>
      <c r="J699" s="232"/>
      <c r="K699" s="229"/>
      <c r="L699" s="229"/>
      <c r="M699" s="229"/>
      <c r="N699" s="229"/>
      <c r="O699" s="229"/>
      <c r="P699" s="229"/>
      <c r="Q699" s="229"/>
      <c r="R699" s="229"/>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31"/>
      <c r="I700" s="229"/>
      <c r="J700" s="232"/>
      <c r="K700" s="229"/>
      <c r="L700" s="229"/>
      <c r="M700" s="229"/>
      <c r="N700" s="229"/>
      <c r="O700" s="229"/>
      <c r="P700" s="229"/>
      <c r="Q700" s="229"/>
      <c r="R700" s="229"/>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31"/>
      <c r="I701" s="229"/>
      <c r="J701" s="232"/>
      <c r="K701" s="229"/>
      <c r="L701" s="229"/>
      <c r="M701" s="229"/>
      <c r="N701" s="229"/>
      <c r="O701" s="229"/>
      <c r="P701" s="229"/>
      <c r="Q701" s="229"/>
      <c r="R701" s="229"/>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31"/>
      <c r="I702" s="229"/>
      <c r="J702" s="232"/>
      <c r="K702" s="229"/>
      <c r="L702" s="229"/>
      <c r="M702" s="229"/>
      <c r="N702" s="229"/>
      <c r="O702" s="229"/>
      <c r="P702" s="229"/>
      <c r="Q702" s="229"/>
      <c r="R702" s="229"/>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31"/>
      <c r="I703" s="229"/>
      <c r="J703" s="232"/>
      <c r="K703" s="229"/>
      <c r="L703" s="229"/>
      <c r="M703" s="229"/>
      <c r="N703" s="229"/>
      <c r="O703" s="229"/>
      <c r="P703" s="229"/>
      <c r="Q703" s="229"/>
      <c r="R703" s="229"/>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31"/>
      <c r="I704" s="229"/>
      <c r="J704" s="232"/>
      <c r="K704" s="229"/>
      <c r="L704" s="229"/>
      <c r="M704" s="229"/>
      <c r="N704" s="229"/>
      <c r="O704" s="229"/>
      <c r="P704" s="229"/>
      <c r="Q704" s="229"/>
      <c r="R704" s="229"/>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31"/>
      <c r="I705" s="229"/>
      <c r="J705" s="232"/>
      <c r="K705" s="229"/>
      <c r="L705" s="229"/>
      <c r="M705" s="229"/>
      <c r="N705" s="229"/>
      <c r="O705" s="229"/>
      <c r="P705" s="229"/>
      <c r="Q705" s="229"/>
      <c r="R705" s="229"/>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31"/>
      <c r="I706" s="229"/>
      <c r="J706" s="232"/>
      <c r="K706" s="229"/>
      <c r="L706" s="229"/>
      <c r="M706" s="229"/>
      <c r="N706" s="229"/>
      <c r="O706" s="229"/>
      <c r="P706" s="229"/>
      <c r="Q706" s="229"/>
      <c r="R706" s="229"/>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31"/>
      <c r="I707" s="229"/>
      <c r="J707" s="232"/>
      <c r="K707" s="229"/>
      <c r="L707" s="229"/>
      <c r="M707" s="229"/>
      <c r="N707" s="229"/>
      <c r="O707" s="229"/>
      <c r="P707" s="229"/>
      <c r="Q707" s="229"/>
      <c r="R707" s="229"/>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31"/>
      <c r="I708" s="229"/>
      <c r="J708" s="232"/>
      <c r="K708" s="229"/>
      <c r="L708" s="229"/>
      <c r="M708" s="229"/>
      <c r="N708" s="229"/>
      <c r="O708" s="229"/>
      <c r="P708" s="229"/>
      <c r="Q708" s="229"/>
      <c r="R708" s="229"/>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31"/>
      <c r="I709" s="229"/>
      <c r="J709" s="232"/>
      <c r="K709" s="229"/>
      <c r="L709" s="229"/>
      <c r="M709" s="229"/>
      <c r="N709" s="229"/>
      <c r="O709" s="229"/>
      <c r="P709" s="229"/>
      <c r="Q709" s="229"/>
      <c r="R709" s="229"/>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31"/>
      <c r="I710" s="229"/>
      <c r="J710" s="232"/>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31"/>
      <c r="I711" s="229"/>
      <c r="J711" s="232"/>
      <c r="K711" s="229"/>
      <c r="L711" s="229"/>
      <c r="M711" s="229"/>
      <c r="N711" s="229"/>
      <c r="O711" s="229"/>
      <c r="P711" s="229"/>
      <c r="Q711" s="229"/>
      <c r="R711" s="229"/>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31"/>
      <c r="I712" s="229"/>
      <c r="J712" s="232"/>
      <c r="K712" s="229"/>
      <c r="L712" s="229"/>
      <c r="M712" s="229"/>
      <c r="N712" s="229"/>
      <c r="O712" s="229"/>
      <c r="P712" s="229"/>
      <c r="Q712" s="229"/>
      <c r="R712" s="229"/>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31"/>
      <c r="I713" s="229"/>
      <c r="J713" s="232"/>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31"/>
      <c r="I714" s="229"/>
      <c r="J714" s="232"/>
      <c r="K714" s="229"/>
      <c r="L714" s="229"/>
      <c r="M714" s="229"/>
      <c r="N714" s="229"/>
      <c r="O714" s="229"/>
      <c r="P714" s="229"/>
      <c r="Q714" s="229"/>
      <c r="R714" s="229"/>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31"/>
      <c r="I715" s="229"/>
      <c r="J715" s="232"/>
      <c r="K715" s="229"/>
      <c r="L715" s="229"/>
      <c r="M715" s="229"/>
      <c r="N715" s="229"/>
      <c r="O715" s="229"/>
      <c r="P715" s="229"/>
      <c r="Q715" s="229"/>
      <c r="R715" s="229"/>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31"/>
      <c r="I716" s="229"/>
      <c r="J716" s="232"/>
      <c r="K716" s="229"/>
      <c r="L716" s="229"/>
      <c r="M716" s="229"/>
      <c r="N716" s="229"/>
      <c r="O716" s="229"/>
      <c r="P716" s="229"/>
      <c r="Q716" s="229"/>
      <c r="R716" s="229"/>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31"/>
      <c r="I717" s="229"/>
      <c r="J717" s="232"/>
      <c r="K717" s="229"/>
      <c r="L717" s="229"/>
      <c r="M717" s="229"/>
      <c r="N717" s="229"/>
      <c r="O717" s="229"/>
      <c r="P717" s="229"/>
      <c r="Q717" s="229"/>
      <c r="R717" s="229"/>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31"/>
      <c r="I718" s="229"/>
      <c r="J718" s="232"/>
      <c r="K718" s="229"/>
      <c r="L718" s="229"/>
      <c r="M718" s="229"/>
      <c r="N718" s="229"/>
      <c r="O718" s="229"/>
      <c r="P718" s="229"/>
      <c r="Q718" s="229"/>
      <c r="R718" s="229"/>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31"/>
      <c r="I719" s="229"/>
      <c r="J719" s="232"/>
      <c r="K719" s="229"/>
      <c r="L719" s="229"/>
      <c r="M719" s="229"/>
      <c r="N719" s="229"/>
      <c r="O719" s="229"/>
      <c r="P719" s="229"/>
      <c r="Q719" s="229"/>
      <c r="R719" s="229"/>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31"/>
      <c r="I720" s="229"/>
      <c r="J720" s="232"/>
      <c r="K720" s="229"/>
      <c r="L720" s="229"/>
      <c r="M720" s="229"/>
      <c r="N720" s="229"/>
      <c r="O720" s="229"/>
      <c r="P720" s="229"/>
      <c r="Q720" s="229"/>
      <c r="R720" s="229"/>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31"/>
      <c r="I721" s="229"/>
      <c r="J721" s="232"/>
      <c r="K721" s="229"/>
      <c r="L721" s="229"/>
      <c r="M721" s="229"/>
      <c r="N721" s="229"/>
      <c r="O721" s="229"/>
      <c r="P721" s="229"/>
      <c r="Q721" s="229"/>
      <c r="R721" s="229"/>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31"/>
      <c r="I722" s="229"/>
      <c r="J722" s="232"/>
      <c r="K722" s="229"/>
      <c r="L722" s="229"/>
      <c r="M722" s="229"/>
      <c r="N722" s="229"/>
      <c r="O722" s="229"/>
      <c r="P722" s="229"/>
      <c r="Q722" s="229"/>
      <c r="R722" s="229"/>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31"/>
      <c r="I723" s="229"/>
      <c r="J723" s="232"/>
      <c r="K723" s="229"/>
      <c r="L723" s="229"/>
      <c r="M723" s="229"/>
      <c r="N723" s="229"/>
      <c r="O723" s="229"/>
      <c r="P723" s="229"/>
      <c r="Q723" s="229"/>
      <c r="R723" s="229"/>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31"/>
      <c r="I724" s="229"/>
      <c r="J724" s="232"/>
      <c r="K724" s="229"/>
      <c r="L724" s="229"/>
      <c r="M724" s="229"/>
      <c r="N724" s="229"/>
      <c r="O724" s="229"/>
      <c r="P724" s="229"/>
      <c r="Q724" s="229"/>
      <c r="R724" s="229"/>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31"/>
      <c r="I725" s="229"/>
      <c r="J725" s="232"/>
      <c r="K725" s="229"/>
      <c r="L725" s="229"/>
      <c r="M725" s="229"/>
      <c r="N725" s="229"/>
      <c r="O725" s="229"/>
      <c r="P725" s="229"/>
      <c r="Q725" s="229"/>
      <c r="R725" s="229"/>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31"/>
      <c r="I726" s="229"/>
      <c r="J726" s="232"/>
      <c r="K726" s="229"/>
      <c r="L726" s="229"/>
      <c r="M726" s="229"/>
      <c r="N726" s="229"/>
      <c r="O726" s="229"/>
      <c r="P726" s="229"/>
      <c r="Q726" s="229"/>
      <c r="R726" s="229"/>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31"/>
      <c r="I727" s="229"/>
      <c r="J727" s="232"/>
      <c r="K727" s="229"/>
      <c r="L727" s="229"/>
      <c r="M727" s="229"/>
      <c r="N727" s="229"/>
      <c r="O727" s="229"/>
      <c r="P727" s="229"/>
      <c r="Q727" s="229"/>
      <c r="R727" s="229"/>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31"/>
      <c r="I728" s="229"/>
      <c r="J728" s="232"/>
      <c r="K728" s="229"/>
      <c r="L728" s="229"/>
      <c r="M728" s="229"/>
      <c r="N728" s="229"/>
      <c r="O728" s="229"/>
      <c r="P728" s="229"/>
      <c r="Q728" s="229"/>
      <c r="R728" s="229"/>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31"/>
      <c r="I729" s="229"/>
      <c r="J729" s="232"/>
      <c r="K729" s="229"/>
      <c r="L729" s="229"/>
      <c r="M729" s="229"/>
      <c r="N729" s="229"/>
      <c r="O729" s="229"/>
      <c r="P729" s="229"/>
      <c r="Q729" s="229"/>
      <c r="R729" s="229"/>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31"/>
      <c r="I730" s="229"/>
      <c r="J730" s="232"/>
      <c r="K730" s="229"/>
      <c r="L730" s="229"/>
      <c r="M730" s="229"/>
      <c r="N730" s="229"/>
      <c r="O730" s="229"/>
      <c r="P730" s="229"/>
      <c r="Q730" s="229"/>
      <c r="R730" s="229"/>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31"/>
      <c r="I731" s="229"/>
      <c r="J731" s="232"/>
      <c r="K731" s="229"/>
      <c r="L731" s="229"/>
      <c r="M731" s="229"/>
      <c r="N731" s="229"/>
      <c r="O731" s="229"/>
      <c r="P731" s="229"/>
      <c r="Q731" s="229"/>
      <c r="R731" s="229"/>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31"/>
      <c r="I732" s="229"/>
      <c r="J732" s="232"/>
      <c r="K732" s="229"/>
      <c r="L732" s="229"/>
      <c r="M732" s="229"/>
      <c r="N732" s="229"/>
      <c r="O732" s="229"/>
      <c r="P732" s="229"/>
      <c r="Q732" s="229"/>
      <c r="R732" s="229"/>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31"/>
      <c r="I733" s="229"/>
      <c r="J733" s="232"/>
      <c r="K733" s="229"/>
      <c r="L733" s="229"/>
      <c r="M733" s="229"/>
      <c r="N733" s="229"/>
      <c r="O733" s="229"/>
      <c r="P733" s="229"/>
      <c r="Q733" s="229"/>
      <c r="R733" s="229"/>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31"/>
      <c r="I734" s="229"/>
      <c r="J734" s="232"/>
      <c r="K734" s="229"/>
      <c r="L734" s="229"/>
      <c r="M734" s="229"/>
      <c r="N734" s="229"/>
      <c r="O734" s="229"/>
      <c r="P734" s="229"/>
      <c r="Q734" s="229"/>
      <c r="R734" s="229"/>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31"/>
      <c r="I735" s="229"/>
      <c r="J735" s="232"/>
      <c r="K735" s="229"/>
      <c r="L735" s="229"/>
      <c r="M735" s="229"/>
      <c r="N735" s="229"/>
      <c r="O735" s="229"/>
      <c r="P735" s="229"/>
      <c r="Q735" s="229"/>
      <c r="R735" s="229"/>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31"/>
      <c r="I736" s="229"/>
      <c r="J736" s="232"/>
      <c r="K736" s="229"/>
      <c r="L736" s="229"/>
      <c r="M736" s="229"/>
      <c r="N736" s="229"/>
      <c r="O736" s="229"/>
      <c r="P736" s="229"/>
      <c r="Q736" s="229"/>
      <c r="R736" s="229"/>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31"/>
      <c r="I737" s="229"/>
      <c r="J737" s="232"/>
      <c r="K737" s="229"/>
      <c r="L737" s="229"/>
      <c r="M737" s="229"/>
      <c r="N737" s="229"/>
      <c r="O737" s="229"/>
      <c r="P737" s="229"/>
      <c r="Q737" s="229"/>
      <c r="R737" s="229"/>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31"/>
      <c r="I738" s="229"/>
      <c r="J738" s="232"/>
      <c r="K738" s="229"/>
      <c r="L738" s="229"/>
      <c r="M738" s="229"/>
      <c r="N738" s="229"/>
      <c r="O738" s="229"/>
      <c r="P738" s="229"/>
      <c r="Q738" s="229"/>
      <c r="R738" s="229"/>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31"/>
      <c r="I739" s="229"/>
      <c r="J739" s="232"/>
      <c r="K739" s="229"/>
      <c r="L739" s="229"/>
      <c r="M739" s="229"/>
      <c r="N739" s="229"/>
      <c r="O739" s="229"/>
      <c r="P739" s="229"/>
      <c r="Q739" s="229"/>
      <c r="R739" s="229"/>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31"/>
      <c r="I740" s="229"/>
      <c r="J740" s="232"/>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31"/>
      <c r="I741" s="229"/>
      <c r="J741" s="232"/>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31"/>
      <c r="I742" s="229"/>
      <c r="J742" s="232"/>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31"/>
      <c r="I743" s="229"/>
      <c r="J743" s="232"/>
      <c r="K743" s="229"/>
      <c r="L743" s="229"/>
      <c r="M743" s="229"/>
      <c r="N743" s="229"/>
      <c r="O743" s="229"/>
      <c r="P743" s="229"/>
      <c r="Q743" s="229"/>
      <c r="R743" s="229"/>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31"/>
      <c r="I744" s="229"/>
      <c r="J744" s="232"/>
      <c r="K744" s="229"/>
      <c r="L744" s="229"/>
      <c r="M744" s="229"/>
      <c r="N744" s="229"/>
      <c r="O744" s="229"/>
      <c r="P744" s="229"/>
      <c r="Q744" s="229"/>
      <c r="R744" s="229"/>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31"/>
      <c r="I745" s="229"/>
      <c r="J745" s="232"/>
      <c r="K745" s="229"/>
      <c r="L745" s="229"/>
      <c r="M745" s="229"/>
      <c r="N745" s="229"/>
      <c r="O745" s="229"/>
      <c r="P745" s="229"/>
      <c r="Q745" s="229"/>
      <c r="R745" s="229"/>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31"/>
      <c r="I746" s="229"/>
      <c r="J746" s="232"/>
      <c r="K746" s="229"/>
      <c r="L746" s="229"/>
      <c r="M746" s="229"/>
      <c r="N746" s="229"/>
      <c r="O746" s="229"/>
      <c r="P746" s="229"/>
      <c r="Q746" s="229"/>
      <c r="R746" s="229"/>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31"/>
      <c r="I747" s="229"/>
      <c r="J747" s="232"/>
      <c r="K747" s="229"/>
      <c r="L747" s="229"/>
      <c r="M747" s="229"/>
      <c r="N747" s="229"/>
      <c r="O747" s="229"/>
      <c r="P747" s="229"/>
      <c r="Q747" s="229"/>
      <c r="R747" s="229"/>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31"/>
      <c r="I748" s="229"/>
      <c r="J748" s="232"/>
      <c r="K748" s="229"/>
      <c r="L748" s="229"/>
      <c r="M748" s="229"/>
      <c r="N748" s="229"/>
      <c r="O748" s="229"/>
      <c r="P748" s="229"/>
      <c r="Q748" s="229"/>
      <c r="R748" s="229"/>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31"/>
      <c r="I749" s="229"/>
      <c r="J749" s="232"/>
      <c r="K749" s="229"/>
      <c r="L749" s="229"/>
      <c r="M749" s="229"/>
      <c r="N749" s="229"/>
      <c r="O749" s="229"/>
      <c r="P749" s="229"/>
      <c r="Q749" s="229"/>
      <c r="R749" s="229"/>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31"/>
      <c r="I750" s="229"/>
      <c r="J750" s="232"/>
      <c r="K750" s="229"/>
      <c r="L750" s="229"/>
      <c r="M750" s="229"/>
      <c r="N750" s="229"/>
      <c r="O750" s="229"/>
      <c r="P750" s="229"/>
      <c r="Q750" s="229"/>
      <c r="R750" s="229"/>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31"/>
      <c r="I751" s="229"/>
      <c r="J751" s="232"/>
      <c r="K751" s="229"/>
      <c r="L751" s="229"/>
      <c r="M751" s="229"/>
      <c r="N751" s="229"/>
      <c r="O751" s="229"/>
      <c r="P751" s="229"/>
      <c r="Q751" s="229"/>
      <c r="R751" s="229"/>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31"/>
      <c r="I752" s="229"/>
      <c r="J752" s="232"/>
      <c r="K752" s="229"/>
      <c r="L752" s="229"/>
      <c r="M752" s="229"/>
      <c r="N752" s="229"/>
      <c r="O752" s="229"/>
      <c r="P752" s="229"/>
      <c r="Q752" s="229"/>
      <c r="R752" s="229"/>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31"/>
      <c r="I753" s="229"/>
      <c r="J753" s="232"/>
      <c r="K753" s="229"/>
      <c r="L753" s="229"/>
      <c r="M753" s="229"/>
      <c r="N753" s="229"/>
      <c r="O753" s="229"/>
      <c r="P753" s="229"/>
      <c r="Q753" s="229"/>
      <c r="R753" s="229"/>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31"/>
      <c r="I754" s="229"/>
      <c r="J754" s="232"/>
      <c r="K754" s="229"/>
      <c r="L754" s="229"/>
      <c r="M754" s="229"/>
      <c r="N754" s="229"/>
      <c r="O754" s="229"/>
      <c r="P754" s="229"/>
      <c r="Q754" s="229"/>
      <c r="R754" s="229"/>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31"/>
      <c r="I755" s="229"/>
      <c r="J755" s="232"/>
      <c r="K755" s="229"/>
      <c r="L755" s="229"/>
      <c r="M755" s="229"/>
      <c r="N755" s="229"/>
      <c r="O755" s="229"/>
      <c r="P755" s="229"/>
      <c r="Q755" s="229"/>
      <c r="R755" s="229"/>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31"/>
      <c r="I756" s="229"/>
      <c r="J756" s="232"/>
      <c r="K756" s="229"/>
      <c r="L756" s="229"/>
      <c r="M756" s="229"/>
      <c r="N756" s="229"/>
      <c r="O756" s="229"/>
      <c r="P756" s="229"/>
      <c r="Q756" s="229"/>
      <c r="R756" s="229"/>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31"/>
      <c r="I757" s="229"/>
      <c r="J757" s="232"/>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31"/>
      <c r="I758" s="229"/>
      <c r="J758" s="232"/>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31"/>
      <c r="I759" s="229"/>
      <c r="J759" s="232"/>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31"/>
      <c r="I760" s="229"/>
      <c r="J760" s="232"/>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31"/>
      <c r="I761" s="229"/>
      <c r="J761" s="232"/>
      <c r="K761" s="229"/>
      <c r="L761" s="229"/>
      <c r="M761" s="229"/>
      <c r="N761" s="229"/>
      <c r="O761" s="229"/>
      <c r="P761" s="229"/>
      <c r="Q761" s="229"/>
      <c r="R761" s="229"/>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31"/>
      <c r="I762" s="229"/>
      <c r="J762" s="232"/>
      <c r="K762" s="229"/>
      <c r="L762" s="229"/>
      <c r="M762" s="229"/>
      <c r="N762" s="229"/>
      <c r="O762" s="229"/>
      <c r="P762" s="229"/>
      <c r="Q762" s="229"/>
      <c r="R762" s="229"/>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31"/>
      <c r="I763" s="229"/>
      <c r="J763" s="232"/>
      <c r="K763" s="229"/>
      <c r="L763" s="229"/>
      <c r="M763" s="229"/>
      <c r="N763" s="229"/>
      <c r="O763" s="229"/>
      <c r="P763" s="229"/>
      <c r="Q763" s="229"/>
      <c r="R763" s="229"/>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31"/>
      <c r="I764" s="229"/>
      <c r="J764" s="232"/>
      <c r="K764" s="229"/>
      <c r="L764" s="229"/>
      <c r="M764" s="229"/>
      <c r="N764" s="229"/>
      <c r="O764" s="229"/>
      <c r="P764" s="229"/>
      <c r="Q764" s="229"/>
      <c r="R764" s="229"/>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31"/>
      <c r="I765" s="229"/>
      <c r="J765" s="232"/>
      <c r="K765" s="229"/>
      <c r="L765" s="229"/>
      <c r="M765" s="229"/>
      <c r="N765" s="229"/>
      <c r="O765" s="229"/>
      <c r="P765" s="229"/>
      <c r="Q765" s="229"/>
      <c r="R765" s="229"/>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31"/>
      <c r="I766" s="229"/>
      <c r="J766" s="232"/>
      <c r="K766" s="229"/>
      <c r="L766" s="229"/>
      <c r="M766" s="229"/>
      <c r="N766" s="229"/>
      <c r="O766" s="229"/>
      <c r="P766" s="229"/>
      <c r="Q766" s="229"/>
      <c r="R766" s="229"/>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31"/>
      <c r="I767" s="229"/>
      <c r="J767" s="232"/>
      <c r="K767" s="229"/>
      <c r="L767" s="229"/>
      <c r="M767" s="229"/>
      <c r="N767" s="229"/>
      <c r="O767" s="229"/>
      <c r="P767" s="229"/>
      <c r="Q767" s="229"/>
      <c r="R767" s="229"/>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31"/>
      <c r="I768" s="229"/>
      <c r="J768" s="232"/>
      <c r="K768" s="229"/>
      <c r="L768" s="229"/>
      <c r="M768" s="229"/>
      <c r="N768" s="229"/>
      <c r="O768" s="229"/>
      <c r="P768" s="229"/>
      <c r="Q768" s="229"/>
      <c r="R768" s="229"/>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31"/>
      <c r="I769" s="229"/>
      <c r="J769" s="232"/>
      <c r="K769" s="229"/>
      <c r="L769" s="229"/>
      <c r="M769" s="229"/>
      <c r="N769" s="229"/>
      <c r="O769" s="229"/>
      <c r="P769" s="229"/>
      <c r="Q769" s="229"/>
      <c r="R769" s="229"/>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31"/>
      <c r="I770" s="229"/>
      <c r="J770" s="232"/>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31"/>
      <c r="I771" s="229"/>
      <c r="J771" s="232"/>
      <c r="K771" s="229"/>
      <c r="L771" s="229"/>
      <c r="M771" s="229"/>
      <c r="N771" s="229"/>
      <c r="O771" s="229"/>
      <c r="P771" s="229"/>
      <c r="Q771" s="229"/>
      <c r="R771" s="229"/>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31"/>
      <c r="I772" s="229"/>
      <c r="J772" s="232"/>
      <c r="K772" s="229"/>
      <c r="L772" s="229"/>
      <c r="M772" s="229"/>
      <c r="N772" s="229"/>
      <c r="O772" s="229"/>
      <c r="P772" s="229"/>
      <c r="Q772" s="229"/>
      <c r="R772" s="229"/>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31"/>
      <c r="I773" s="229"/>
      <c r="J773" s="232"/>
      <c r="K773" s="229"/>
      <c r="L773" s="229"/>
      <c r="M773" s="229"/>
      <c r="N773" s="229"/>
      <c r="O773" s="229"/>
      <c r="P773" s="229"/>
      <c r="Q773" s="229"/>
      <c r="R773" s="229"/>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31"/>
      <c r="I774" s="229"/>
      <c r="J774" s="232"/>
      <c r="K774" s="229"/>
      <c r="L774" s="229"/>
      <c r="M774" s="229"/>
      <c r="N774" s="229"/>
      <c r="O774" s="229"/>
      <c r="P774" s="229"/>
      <c r="Q774" s="229"/>
      <c r="R774" s="229"/>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31"/>
      <c r="I775" s="229"/>
      <c r="J775" s="232"/>
      <c r="K775" s="229"/>
      <c r="L775" s="229"/>
      <c r="M775" s="229"/>
      <c r="N775" s="229"/>
      <c r="O775" s="229"/>
      <c r="P775" s="229"/>
      <c r="Q775" s="229"/>
      <c r="R775" s="229"/>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31"/>
      <c r="I776" s="229"/>
      <c r="J776" s="232"/>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31"/>
      <c r="I777" s="229"/>
      <c r="J777" s="232"/>
      <c r="K777" s="229"/>
      <c r="L777" s="229"/>
      <c r="M777" s="229"/>
      <c r="N777" s="229"/>
      <c r="O777" s="229"/>
      <c r="P777" s="229"/>
      <c r="Q777" s="229"/>
      <c r="R777" s="229"/>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31"/>
      <c r="I778" s="229"/>
      <c r="J778" s="232"/>
      <c r="K778" s="229"/>
      <c r="L778" s="229"/>
      <c r="M778" s="229"/>
      <c r="N778" s="229"/>
      <c r="O778" s="229"/>
      <c r="P778" s="229"/>
      <c r="Q778" s="229"/>
      <c r="R778" s="229"/>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31"/>
      <c r="I779" s="229"/>
      <c r="J779" s="232"/>
      <c r="K779" s="229"/>
      <c r="L779" s="229"/>
      <c r="M779" s="229"/>
      <c r="N779" s="229"/>
      <c r="O779" s="229"/>
      <c r="P779" s="229"/>
      <c r="Q779" s="229"/>
      <c r="R779" s="229"/>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31"/>
      <c r="I780" s="229"/>
      <c r="J780" s="232"/>
      <c r="K780" s="229"/>
      <c r="L780" s="229"/>
      <c r="M780" s="229"/>
      <c r="N780" s="229"/>
      <c r="O780" s="229"/>
      <c r="P780" s="229"/>
      <c r="Q780" s="229"/>
      <c r="R780" s="229"/>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31"/>
      <c r="I781" s="229"/>
      <c r="J781" s="232"/>
      <c r="K781" s="229"/>
      <c r="L781" s="229"/>
      <c r="M781" s="229"/>
      <c r="N781" s="229"/>
      <c r="O781" s="229"/>
      <c r="P781" s="229"/>
      <c r="Q781" s="229"/>
      <c r="R781" s="229"/>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31"/>
      <c r="I782" s="229"/>
      <c r="J782" s="232"/>
      <c r="K782" s="229"/>
      <c r="L782" s="229"/>
      <c r="M782" s="229"/>
      <c r="N782" s="229"/>
      <c r="O782" s="229"/>
      <c r="P782" s="229"/>
      <c r="Q782" s="229"/>
      <c r="R782" s="229"/>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31"/>
      <c r="I783" s="229"/>
      <c r="J783" s="232"/>
      <c r="K783" s="229"/>
      <c r="L783" s="229"/>
      <c r="M783" s="229"/>
      <c r="N783" s="229"/>
      <c r="O783" s="229"/>
      <c r="P783" s="229"/>
      <c r="Q783" s="229"/>
      <c r="R783" s="229"/>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31"/>
      <c r="I784" s="229"/>
      <c r="J784" s="232"/>
      <c r="K784" s="229"/>
      <c r="L784" s="229"/>
      <c r="M784" s="229"/>
      <c r="N784" s="229"/>
      <c r="O784" s="229"/>
      <c r="P784" s="229"/>
      <c r="Q784" s="229"/>
      <c r="R784" s="229"/>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31"/>
      <c r="I785" s="229"/>
      <c r="J785" s="232"/>
      <c r="K785" s="229"/>
      <c r="L785" s="229"/>
      <c r="M785" s="229"/>
      <c r="N785" s="229"/>
      <c r="O785" s="229"/>
      <c r="P785" s="229"/>
      <c r="Q785" s="229"/>
      <c r="R785" s="229"/>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31"/>
      <c r="I786" s="229"/>
      <c r="J786" s="232"/>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31"/>
      <c r="I787" s="229"/>
      <c r="J787" s="232"/>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31"/>
      <c r="I788" s="229"/>
      <c r="J788" s="232"/>
      <c r="K788" s="229"/>
      <c r="L788" s="229"/>
      <c r="M788" s="229"/>
      <c r="N788" s="229"/>
      <c r="O788" s="229"/>
      <c r="P788" s="229"/>
      <c r="Q788" s="229"/>
      <c r="R788" s="229"/>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31"/>
      <c r="I789" s="229"/>
      <c r="J789" s="232"/>
      <c r="K789" s="229"/>
      <c r="L789" s="229"/>
      <c r="M789" s="229"/>
      <c r="N789" s="229"/>
      <c r="O789" s="229"/>
      <c r="P789" s="229"/>
      <c r="Q789" s="229"/>
      <c r="R789" s="229"/>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31"/>
      <c r="I790" s="229"/>
      <c r="J790" s="232"/>
      <c r="K790" s="229"/>
      <c r="L790" s="229"/>
      <c r="M790" s="229"/>
      <c r="N790" s="229"/>
      <c r="O790" s="229"/>
      <c r="P790" s="229"/>
      <c r="Q790" s="229"/>
      <c r="R790" s="229"/>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31"/>
      <c r="I791" s="229"/>
      <c r="J791" s="232"/>
      <c r="K791" s="229"/>
      <c r="L791" s="229"/>
      <c r="M791" s="229"/>
      <c r="N791" s="229"/>
      <c r="O791" s="229"/>
      <c r="P791" s="229"/>
      <c r="Q791" s="229"/>
      <c r="R791" s="229"/>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31"/>
      <c r="I792" s="229"/>
      <c r="J792" s="232"/>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31"/>
      <c r="I793" s="229"/>
      <c r="J793" s="232"/>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31"/>
      <c r="I794" s="229"/>
      <c r="J794" s="232"/>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31"/>
      <c r="I795" s="229"/>
      <c r="J795" s="232"/>
      <c r="K795" s="229"/>
      <c r="L795" s="229"/>
      <c r="M795" s="229"/>
      <c r="N795" s="229"/>
      <c r="O795" s="229"/>
      <c r="P795" s="229"/>
      <c r="Q795" s="229"/>
      <c r="R795" s="229"/>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31"/>
      <c r="I796" s="229"/>
      <c r="J796" s="232"/>
      <c r="K796" s="229"/>
      <c r="L796" s="229"/>
      <c r="M796" s="229"/>
      <c r="N796" s="229"/>
      <c r="O796" s="229"/>
      <c r="P796" s="229"/>
      <c r="Q796" s="229"/>
      <c r="R796" s="229"/>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31"/>
      <c r="I797" s="229"/>
      <c r="J797" s="232"/>
      <c r="K797" s="229"/>
      <c r="L797" s="229"/>
      <c r="M797" s="229"/>
      <c r="N797" s="229"/>
      <c r="O797" s="229"/>
      <c r="P797" s="229"/>
      <c r="Q797" s="229"/>
      <c r="R797" s="229"/>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31"/>
      <c r="I798" s="229"/>
      <c r="J798" s="232"/>
      <c r="K798" s="229"/>
      <c r="L798" s="229"/>
      <c r="M798" s="229"/>
      <c r="N798" s="229"/>
      <c r="O798" s="229"/>
      <c r="P798" s="229"/>
      <c r="Q798" s="229"/>
      <c r="R798" s="229"/>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31"/>
      <c r="I799" s="229"/>
      <c r="J799" s="232"/>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31"/>
      <c r="I800" s="229"/>
      <c r="J800" s="232"/>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31"/>
      <c r="I801" s="229"/>
      <c r="J801" s="232"/>
      <c r="K801" s="229"/>
      <c r="L801" s="229"/>
      <c r="M801" s="229"/>
      <c r="N801" s="229"/>
      <c r="O801" s="229"/>
      <c r="P801" s="229"/>
      <c r="Q801" s="229"/>
      <c r="R801" s="229"/>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31"/>
      <c r="I802" s="229"/>
      <c r="J802" s="232"/>
      <c r="K802" s="229"/>
      <c r="L802" s="229"/>
      <c r="M802" s="229"/>
      <c r="N802" s="229"/>
      <c r="O802" s="229"/>
      <c r="P802" s="229"/>
      <c r="Q802" s="229"/>
      <c r="R802" s="229"/>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31"/>
      <c r="I803" s="229"/>
      <c r="J803" s="232"/>
      <c r="K803" s="229"/>
      <c r="L803" s="229"/>
      <c r="M803" s="229"/>
      <c r="N803" s="229"/>
      <c r="O803" s="229"/>
      <c r="P803" s="229"/>
      <c r="Q803" s="229"/>
      <c r="R803" s="229"/>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31"/>
      <c r="I804" s="229"/>
      <c r="J804" s="232"/>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31"/>
      <c r="I805" s="229"/>
      <c r="J805" s="232"/>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31"/>
      <c r="I806" s="229"/>
      <c r="J806" s="232"/>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31"/>
      <c r="I807" s="229"/>
      <c r="J807" s="232"/>
      <c r="K807" s="229"/>
      <c r="L807" s="229"/>
      <c r="M807" s="229"/>
      <c r="N807" s="229"/>
      <c r="O807" s="229"/>
      <c r="P807" s="229"/>
      <c r="Q807" s="229"/>
      <c r="R807" s="229"/>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31"/>
      <c r="I808" s="229"/>
      <c r="J808" s="232"/>
      <c r="K808" s="229"/>
      <c r="L808" s="229"/>
      <c r="M808" s="229"/>
      <c r="N808" s="229"/>
      <c r="O808" s="229"/>
      <c r="P808" s="229"/>
      <c r="Q808" s="229"/>
      <c r="R808" s="229"/>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31"/>
      <c r="I809" s="229"/>
      <c r="J809" s="232"/>
      <c r="K809" s="229"/>
      <c r="L809" s="229"/>
      <c r="M809" s="229"/>
      <c r="N809" s="229"/>
      <c r="O809" s="229"/>
      <c r="P809" s="229"/>
      <c r="Q809" s="229"/>
      <c r="R809" s="229"/>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31"/>
      <c r="I810" s="229"/>
      <c r="J810" s="232"/>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31"/>
      <c r="I811" s="229"/>
      <c r="J811" s="232"/>
      <c r="K811" s="229"/>
      <c r="L811" s="229"/>
      <c r="M811" s="229"/>
      <c r="N811" s="229"/>
      <c r="O811" s="229"/>
      <c r="P811" s="229"/>
      <c r="Q811" s="229"/>
      <c r="R811" s="229"/>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31"/>
      <c r="I812" s="229"/>
      <c r="J812" s="232"/>
      <c r="K812" s="229"/>
      <c r="L812" s="229"/>
      <c r="M812" s="229"/>
      <c r="N812" s="229"/>
      <c r="O812" s="229"/>
      <c r="P812" s="229"/>
      <c r="Q812" s="229"/>
      <c r="R812" s="229"/>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31"/>
      <c r="I813" s="229"/>
      <c r="J813" s="232"/>
      <c r="K813" s="229"/>
      <c r="L813" s="229"/>
      <c r="M813" s="229"/>
      <c r="N813" s="229"/>
      <c r="O813" s="229"/>
      <c r="P813" s="229"/>
      <c r="Q813" s="229"/>
      <c r="R813" s="229"/>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31"/>
      <c r="I814" s="229"/>
      <c r="J814" s="232"/>
      <c r="K814" s="229"/>
      <c r="L814" s="229"/>
      <c r="M814" s="229"/>
      <c r="N814" s="229"/>
      <c r="O814" s="229"/>
      <c r="P814" s="229"/>
      <c r="Q814" s="229"/>
      <c r="R814" s="229"/>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31"/>
      <c r="I815" s="229"/>
      <c r="J815" s="232"/>
      <c r="K815" s="229"/>
      <c r="L815" s="229"/>
      <c r="M815" s="229"/>
      <c r="N815" s="229"/>
      <c r="O815" s="229"/>
      <c r="P815" s="229"/>
      <c r="Q815" s="229"/>
      <c r="R815" s="229"/>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31"/>
      <c r="I816" s="229"/>
      <c r="J816" s="232"/>
      <c r="K816" s="229"/>
      <c r="L816" s="229"/>
      <c r="M816" s="229"/>
      <c r="N816" s="229"/>
      <c r="O816" s="229"/>
      <c r="P816" s="229"/>
      <c r="Q816" s="229"/>
      <c r="R816" s="229"/>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31"/>
      <c r="I817" s="229"/>
      <c r="J817" s="232"/>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31"/>
      <c r="I818" s="229"/>
      <c r="J818" s="232"/>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31"/>
      <c r="I819" s="229"/>
      <c r="J819" s="232"/>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31"/>
      <c r="I820" s="229"/>
      <c r="J820" s="232"/>
      <c r="K820" s="229"/>
      <c r="L820" s="229"/>
      <c r="M820" s="229"/>
      <c r="N820" s="229"/>
      <c r="O820" s="229"/>
      <c r="P820" s="229"/>
      <c r="Q820" s="229"/>
      <c r="R820" s="229"/>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31"/>
      <c r="I821" s="229"/>
      <c r="J821" s="232"/>
      <c r="K821" s="229"/>
      <c r="L821" s="229"/>
      <c r="M821" s="229"/>
      <c r="N821" s="229"/>
      <c r="O821" s="229"/>
      <c r="P821" s="229"/>
      <c r="Q821" s="229"/>
      <c r="R821" s="229"/>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31"/>
      <c r="I822" s="229"/>
      <c r="J822" s="232"/>
      <c r="K822" s="229"/>
      <c r="L822" s="229"/>
      <c r="M822" s="229"/>
      <c r="N822" s="229"/>
      <c r="O822" s="229"/>
      <c r="P822" s="229"/>
      <c r="Q822" s="229"/>
      <c r="R822" s="229"/>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31"/>
      <c r="I823" s="229"/>
      <c r="J823" s="232"/>
      <c r="K823" s="229"/>
      <c r="L823" s="229"/>
      <c r="M823" s="229"/>
      <c r="N823" s="229"/>
      <c r="O823" s="229"/>
      <c r="P823" s="229"/>
      <c r="Q823" s="229"/>
      <c r="R823" s="229"/>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31"/>
      <c r="I824" s="229"/>
      <c r="J824" s="232"/>
      <c r="K824" s="229"/>
      <c r="L824" s="229"/>
      <c r="M824" s="229"/>
      <c r="N824" s="229"/>
      <c r="O824" s="229"/>
      <c r="P824" s="229"/>
      <c r="Q824" s="229"/>
      <c r="R824" s="229"/>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31"/>
      <c r="I825" s="229"/>
      <c r="J825" s="232"/>
      <c r="K825" s="229"/>
      <c r="L825" s="229"/>
      <c r="M825" s="229"/>
      <c r="N825" s="229"/>
      <c r="O825" s="229"/>
      <c r="P825" s="229"/>
      <c r="Q825" s="229"/>
      <c r="R825" s="229"/>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31"/>
      <c r="I826" s="229"/>
      <c r="J826" s="232"/>
      <c r="K826" s="229"/>
      <c r="L826" s="229"/>
      <c r="M826" s="229"/>
      <c r="N826" s="229"/>
      <c r="O826" s="229"/>
      <c r="P826" s="229"/>
      <c r="Q826" s="229"/>
      <c r="R826" s="229"/>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31"/>
      <c r="I827" s="229"/>
      <c r="J827" s="232"/>
      <c r="K827" s="229"/>
      <c r="L827" s="229"/>
      <c r="M827" s="229"/>
      <c r="N827" s="229"/>
      <c r="O827" s="229"/>
      <c r="P827" s="229"/>
      <c r="Q827" s="229"/>
      <c r="R827" s="229"/>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31"/>
      <c r="I828" s="229"/>
      <c r="J828" s="232"/>
      <c r="K828" s="229"/>
      <c r="L828" s="229"/>
      <c r="M828" s="229"/>
      <c r="N828" s="229"/>
      <c r="O828" s="229"/>
      <c r="P828" s="229"/>
      <c r="Q828" s="229"/>
      <c r="R828" s="229"/>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31"/>
      <c r="I829" s="229"/>
      <c r="J829" s="232"/>
      <c r="K829" s="229"/>
      <c r="L829" s="229"/>
      <c r="M829" s="229"/>
      <c r="N829" s="229"/>
      <c r="O829" s="229"/>
      <c r="P829" s="229"/>
      <c r="Q829" s="229"/>
      <c r="R829" s="229"/>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31"/>
      <c r="I830" s="229"/>
      <c r="J830" s="232"/>
      <c r="K830" s="229"/>
      <c r="L830" s="229"/>
      <c r="M830" s="229"/>
      <c r="N830" s="229"/>
      <c r="O830" s="229"/>
      <c r="P830" s="229"/>
      <c r="Q830" s="229"/>
      <c r="R830" s="229"/>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31"/>
      <c r="I831" s="229"/>
      <c r="J831" s="232"/>
      <c r="K831" s="229"/>
      <c r="L831" s="229"/>
      <c r="M831" s="229"/>
      <c r="N831" s="229"/>
      <c r="O831" s="229"/>
      <c r="P831" s="229"/>
      <c r="Q831" s="229"/>
      <c r="R831" s="229"/>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31"/>
      <c r="I832" s="229"/>
      <c r="J832" s="232"/>
      <c r="K832" s="229"/>
      <c r="L832" s="229"/>
      <c r="M832" s="229"/>
      <c r="N832" s="229"/>
      <c r="O832" s="229"/>
      <c r="P832" s="229"/>
      <c r="Q832" s="229"/>
      <c r="R832" s="229"/>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31"/>
      <c r="I833" s="229"/>
      <c r="J833" s="232"/>
      <c r="K833" s="229"/>
      <c r="L833" s="229"/>
      <c r="M833" s="229"/>
      <c r="N833" s="229"/>
      <c r="O833" s="229"/>
      <c r="P833" s="229"/>
      <c r="Q833" s="229"/>
      <c r="R833" s="229"/>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31"/>
      <c r="I834" s="229"/>
      <c r="J834" s="232"/>
      <c r="K834" s="229"/>
      <c r="L834" s="229"/>
      <c r="M834" s="229"/>
      <c r="N834" s="229"/>
      <c r="O834" s="229"/>
      <c r="P834" s="229"/>
      <c r="Q834" s="229"/>
      <c r="R834" s="229"/>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31"/>
      <c r="I835" s="229"/>
      <c r="J835" s="232"/>
      <c r="K835" s="229"/>
      <c r="L835" s="229"/>
      <c r="M835" s="229"/>
      <c r="N835" s="229"/>
      <c r="O835" s="229"/>
      <c r="P835" s="229"/>
      <c r="Q835" s="229"/>
      <c r="R835" s="229"/>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31"/>
      <c r="I836" s="229"/>
      <c r="J836" s="232"/>
      <c r="K836" s="229"/>
      <c r="L836" s="229"/>
      <c r="M836" s="229"/>
      <c r="N836" s="229"/>
      <c r="O836" s="229"/>
      <c r="P836" s="229"/>
      <c r="Q836" s="229"/>
      <c r="R836" s="229"/>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31"/>
      <c r="I837" s="229"/>
      <c r="J837" s="232"/>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31"/>
      <c r="I838" s="229"/>
      <c r="J838" s="232"/>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31"/>
      <c r="I839" s="229"/>
      <c r="J839" s="232"/>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31"/>
      <c r="I840" s="229"/>
      <c r="J840" s="232"/>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31"/>
      <c r="I841" s="229"/>
      <c r="J841" s="232"/>
      <c r="K841" s="229"/>
      <c r="L841" s="229"/>
      <c r="M841" s="229"/>
      <c r="N841" s="229"/>
      <c r="O841" s="229"/>
      <c r="P841" s="229"/>
      <c r="Q841" s="229"/>
      <c r="R841" s="229"/>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31"/>
      <c r="I842" s="229"/>
      <c r="J842" s="232"/>
      <c r="K842" s="229"/>
      <c r="L842" s="229"/>
      <c r="M842" s="229"/>
      <c r="N842" s="229"/>
      <c r="O842" s="229"/>
      <c r="P842" s="229"/>
      <c r="Q842" s="229"/>
      <c r="R842" s="229"/>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31"/>
      <c r="I843" s="229"/>
      <c r="J843" s="232"/>
      <c r="K843" s="229"/>
      <c r="L843" s="229"/>
      <c r="M843" s="229"/>
      <c r="N843" s="229"/>
      <c r="O843" s="229"/>
      <c r="P843" s="229"/>
      <c r="Q843" s="229"/>
      <c r="R843" s="229"/>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31"/>
      <c r="I844" s="229"/>
      <c r="J844" s="232"/>
      <c r="K844" s="229"/>
      <c r="L844" s="229"/>
      <c r="M844" s="229"/>
      <c r="N844" s="229"/>
      <c r="O844" s="229"/>
      <c r="P844" s="229"/>
      <c r="Q844" s="229"/>
      <c r="R844" s="229"/>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31"/>
      <c r="I845" s="229"/>
      <c r="J845" s="232"/>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31"/>
      <c r="I846" s="229"/>
      <c r="J846" s="232"/>
      <c r="K846" s="229"/>
      <c r="L846" s="229"/>
      <c r="M846" s="229"/>
      <c r="N846" s="229"/>
      <c r="O846" s="229"/>
      <c r="P846" s="229"/>
      <c r="Q846" s="229"/>
      <c r="R846" s="229"/>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31"/>
      <c r="I847" s="229"/>
      <c r="J847" s="232"/>
      <c r="K847" s="229"/>
      <c r="L847" s="229"/>
      <c r="M847" s="229"/>
      <c r="N847" s="229"/>
      <c r="O847" s="229"/>
      <c r="P847" s="229"/>
      <c r="Q847" s="229"/>
      <c r="R847" s="229"/>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31"/>
      <c r="I848" s="229"/>
      <c r="J848" s="232"/>
      <c r="K848" s="229"/>
      <c r="L848" s="229"/>
      <c r="M848" s="229"/>
      <c r="N848" s="229"/>
      <c r="O848" s="229"/>
      <c r="P848" s="229"/>
      <c r="Q848" s="229"/>
      <c r="R848" s="229"/>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31"/>
      <c r="I849" s="229"/>
      <c r="J849" s="232"/>
      <c r="K849" s="229"/>
      <c r="L849" s="229"/>
      <c r="M849" s="229"/>
      <c r="N849" s="229"/>
      <c r="O849" s="229"/>
      <c r="P849" s="229"/>
      <c r="Q849" s="229"/>
      <c r="R849" s="229"/>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31"/>
      <c r="I850" s="229"/>
      <c r="J850" s="232"/>
      <c r="K850" s="229"/>
      <c r="L850" s="229"/>
      <c r="M850" s="229"/>
      <c r="N850" s="229"/>
      <c r="O850" s="229"/>
      <c r="P850" s="229"/>
      <c r="Q850" s="229"/>
      <c r="R850" s="229"/>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31"/>
      <c r="I851" s="229"/>
      <c r="J851" s="232"/>
      <c r="K851" s="229"/>
      <c r="L851" s="229"/>
      <c r="M851" s="229"/>
      <c r="N851" s="229"/>
      <c r="O851" s="229"/>
      <c r="P851" s="229"/>
      <c r="Q851" s="229"/>
      <c r="R851" s="229"/>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31"/>
      <c r="I852" s="229"/>
      <c r="J852" s="232"/>
      <c r="K852" s="229"/>
      <c r="L852" s="229"/>
      <c r="M852" s="229"/>
      <c r="N852" s="229"/>
      <c r="O852" s="229"/>
      <c r="P852" s="229"/>
      <c r="Q852" s="229"/>
      <c r="R852" s="229"/>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31"/>
      <c r="I853" s="229"/>
      <c r="J853" s="232"/>
      <c r="K853" s="229"/>
      <c r="L853" s="229"/>
      <c r="M853" s="229"/>
      <c r="N853" s="229"/>
      <c r="O853" s="229"/>
      <c r="P853" s="229"/>
      <c r="Q853" s="229"/>
      <c r="R853" s="229"/>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31"/>
      <c r="I854" s="229"/>
      <c r="J854" s="232"/>
      <c r="K854" s="229"/>
      <c r="L854" s="229"/>
      <c r="M854" s="229"/>
      <c r="N854" s="229"/>
      <c r="O854" s="229"/>
      <c r="P854" s="229"/>
      <c r="Q854" s="229"/>
      <c r="R854" s="229"/>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31"/>
      <c r="I855" s="229"/>
      <c r="J855" s="232"/>
      <c r="K855" s="229"/>
      <c r="L855" s="229"/>
      <c r="M855" s="229"/>
      <c r="N855" s="229"/>
      <c r="O855" s="229"/>
      <c r="P855" s="229"/>
      <c r="Q855" s="229"/>
      <c r="R855" s="229"/>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31"/>
      <c r="I856" s="229"/>
      <c r="J856" s="232"/>
      <c r="K856" s="229"/>
      <c r="L856" s="229"/>
      <c r="M856" s="229"/>
      <c r="N856" s="229"/>
      <c r="O856" s="229"/>
      <c r="P856" s="229"/>
      <c r="Q856" s="229"/>
      <c r="R856" s="229"/>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31"/>
      <c r="I857" s="229"/>
      <c r="J857" s="232"/>
      <c r="K857" s="229"/>
      <c r="L857" s="229"/>
      <c r="M857" s="229"/>
      <c r="N857" s="229"/>
      <c r="O857" s="229"/>
      <c r="P857" s="229"/>
      <c r="Q857" s="229"/>
      <c r="R857" s="229"/>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31"/>
      <c r="I858" s="229"/>
      <c r="J858" s="232"/>
      <c r="K858" s="229"/>
      <c r="L858" s="229"/>
      <c r="M858" s="229"/>
      <c r="N858" s="229"/>
      <c r="O858" s="229"/>
      <c r="P858" s="229"/>
      <c r="Q858" s="229"/>
      <c r="R858" s="229"/>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31"/>
      <c r="I859" s="229"/>
      <c r="J859" s="232"/>
      <c r="K859" s="229"/>
      <c r="L859" s="229"/>
      <c r="M859" s="229"/>
      <c r="N859" s="229"/>
      <c r="O859" s="229"/>
      <c r="P859" s="229"/>
      <c r="Q859" s="229"/>
      <c r="R859" s="229"/>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31"/>
      <c r="I860" s="229"/>
      <c r="J860" s="232"/>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31"/>
      <c r="I861" s="229"/>
      <c r="J861" s="232"/>
      <c r="K861" s="229"/>
      <c r="L861" s="229"/>
      <c r="M861" s="229"/>
      <c r="N861" s="229"/>
      <c r="O861" s="229"/>
      <c r="P861" s="229"/>
      <c r="Q861" s="229"/>
      <c r="R861" s="229"/>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31"/>
      <c r="I862" s="229"/>
      <c r="J862" s="232"/>
      <c r="K862" s="229"/>
      <c r="L862" s="229"/>
      <c r="M862" s="229"/>
      <c r="N862" s="229"/>
      <c r="O862" s="229"/>
      <c r="P862" s="229"/>
      <c r="Q862" s="229"/>
      <c r="R862" s="229"/>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31"/>
      <c r="I863" s="229"/>
      <c r="J863" s="232"/>
      <c r="K863" s="229"/>
      <c r="L863" s="229"/>
      <c r="M863" s="229"/>
      <c r="N863" s="229"/>
      <c r="O863" s="229"/>
      <c r="P863" s="229"/>
      <c r="Q863" s="229"/>
      <c r="R863" s="229"/>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31"/>
      <c r="I864" s="229"/>
      <c r="J864" s="232"/>
      <c r="K864" s="229"/>
      <c r="L864" s="229"/>
      <c r="M864" s="229"/>
      <c r="N864" s="229"/>
      <c r="O864" s="229"/>
      <c r="P864" s="229"/>
      <c r="Q864" s="229"/>
      <c r="R864" s="229"/>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31"/>
      <c r="I865" s="229"/>
      <c r="J865" s="232"/>
      <c r="K865" s="229"/>
      <c r="L865" s="229"/>
      <c r="M865" s="229"/>
      <c r="N865" s="229"/>
      <c r="O865" s="229"/>
      <c r="P865" s="229"/>
      <c r="Q865" s="229"/>
      <c r="R865" s="229"/>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31"/>
      <c r="I866" s="229"/>
      <c r="J866" s="232"/>
      <c r="K866" s="229"/>
      <c r="L866" s="229"/>
      <c r="M866" s="229"/>
      <c r="N866" s="229"/>
      <c r="O866" s="229"/>
      <c r="P866" s="229"/>
      <c r="Q866" s="229"/>
      <c r="R866" s="229"/>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31"/>
      <c r="I867" s="229"/>
      <c r="J867" s="232"/>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31"/>
      <c r="I868" s="229"/>
      <c r="J868" s="232"/>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31"/>
      <c r="I869" s="229"/>
      <c r="J869" s="232"/>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31"/>
      <c r="I870" s="229"/>
      <c r="J870" s="232"/>
      <c r="K870" s="229"/>
      <c r="L870" s="229"/>
      <c r="M870" s="229"/>
      <c r="N870" s="229"/>
      <c r="O870" s="229"/>
      <c r="P870" s="229"/>
      <c r="Q870" s="229"/>
      <c r="R870" s="229"/>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31"/>
      <c r="I871" s="229"/>
      <c r="J871" s="232"/>
      <c r="K871" s="229"/>
      <c r="L871" s="229"/>
      <c r="M871" s="229"/>
      <c r="N871" s="229"/>
      <c r="O871" s="229"/>
      <c r="P871" s="229"/>
      <c r="Q871" s="229"/>
      <c r="R871" s="229"/>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31"/>
      <c r="I872" s="229"/>
      <c r="J872" s="232"/>
      <c r="K872" s="229"/>
      <c r="L872" s="229"/>
      <c r="M872" s="229"/>
      <c r="N872" s="229"/>
      <c r="O872" s="229"/>
      <c r="P872" s="229"/>
      <c r="Q872" s="229"/>
      <c r="R872" s="229"/>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31"/>
      <c r="I873" s="229"/>
      <c r="J873" s="232"/>
      <c r="K873" s="229"/>
      <c r="L873" s="229"/>
      <c r="M873" s="229"/>
      <c r="N873" s="229"/>
      <c r="O873" s="229"/>
      <c r="P873" s="229"/>
      <c r="Q873" s="229"/>
      <c r="R873" s="229"/>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31"/>
      <c r="I874" s="229"/>
      <c r="J874" s="232"/>
      <c r="K874" s="229"/>
      <c r="L874" s="229"/>
      <c r="M874" s="229"/>
      <c r="N874" s="229"/>
      <c r="O874" s="229"/>
      <c r="P874" s="229"/>
      <c r="Q874" s="229"/>
      <c r="R874" s="229"/>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31"/>
      <c r="I875" s="229"/>
      <c r="J875" s="232"/>
      <c r="K875" s="229"/>
      <c r="L875" s="229"/>
      <c r="M875" s="229"/>
      <c r="N875" s="229"/>
      <c r="O875" s="229"/>
      <c r="P875" s="229"/>
      <c r="Q875" s="229"/>
      <c r="R875" s="229"/>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31"/>
      <c r="I876" s="229"/>
      <c r="J876" s="232"/>
      <c r="K876" s="229"/>
      <c r="L876" s="229"/>
      <c r="M876" s="229"/>
      <c r="N876" s="229"/>
      <c r="O876" s="229"/>
      <c r="P876" s="229"/>
      <c r="Q876" s="229"/>
      <c r="R876" s="229"/>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31"/>
      <c r="I877" s="229"/>
      <c r="J877" s="232"/>
      <c r="K877" s="229"/>
      <c r="L877" s="229"/>
      <c r="M877" s="229"/>
      <c r="N877" s="229"/>
      <c r="O877" s="229"/>
      <c r="P877" s="229"/>
      <c r="Q877" s="229"/>
      <c r="R877" s="229"/>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31"/>
      <c r="I878" s="229"/>
      <c r="J878" s="232"/>
      <c r="K878" s="229"/>
      <c r="L878" s="229"/>
      <c r="M878" s="229"/>
      <c r="N878" s="229"/>
      <c r="O878" s="229"/>
      <c r="P878" s="229"/>
      <c r="Q878" s="229"/>
      <c r="R878" s="229"/>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31"/>
      <c r="I879" s="229"/>
      <c r="J879" s="232"/>
      <c r="K879" s="229"/>
      <c r="L879" s="229"/>
      <c r="M879" s="229"/>
      <c r="N879" s="229"/>
      <c r="O879" s="229"/>
      <c r="P879" s="229"/>
      <c r="Q879" s="229"/>
      <c r="R879" s="229"/>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31"/>
      <c r="I880" s="229"/>
      <c r="J880" s="232"/>
      <c r="K880" s="229"/>
      <c r="L880" s="229"/>
      <c r="M880" s="229"/>
      <c r="N880" s="229"/>
      <c r="O880" s="229"/>
      <c r="P880" s="229"/>
      <c r="Q880" s="229"/>
      <c r="R880" s="229"/>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31"/>
      <c r="I881" s="229"/>
      <c r="J881" s="232"/>
      <c r="K881" s="229"/>
      <c r="L881" s="229"/>
      <c r="M881" s="229"/>
      <c r="N881" s="229"/>
      <c r="O881" s="229"/>
      <c r="P881" s="229"/>
      <c r="Q881" s="229"/>
      <c r="R881" s="229"/>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31"/>
      <c r="I882" s="229"/>
      <c r="J882" s="232"/>
      <c r="K882" s="229"/>
      <c r="L882" s="229"/>
      <c r="M882" s="229"/>
      <c r="N882" s="229"/>
      <c r="O882" s="229"/>
      <c r="P882" s="229"/>
      <c r="Q882" s="229"/>
      <c r="R882" s="229"/>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31"/>
      <c r="I883" s="229"/>
      <c r="J883" s="232"/>
      <c r="K883" s="229"/>
      <c r="L883" s="229"/>
      <c r="M883" s="229"/>
      <c r="N883" s="229"/>
      <c r="O883" s="229"/>
      <c r="P883" s="229"/>
      <c r="Q883" s="229"/>
      <c r="R883" s="229"/>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31"/>
      <c r="I884" s="229"/>
      <c r="J884" s="232"/>
      <c r="K884" s="229"/>
      <c r="L884" s="229"/>
      <c r="M884" s="229"/>
      <c r="N884" s="229"/>
      <c r="O884" s="229"/>
      <c r="P884" s="229"/>
      <c r="Q884" s="229"/>
      <c r="R884" s="229"/>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31"/>
      <c r="I885" s="229"/>
      <c r="J885" s="232"/>
      <c r="K885" s="229"/>
      <c r="L885" s="229"/>
      <c r="M885" s="229"/>
      <c r="N885" s="229"/>
      <c r="O885" s="229"/>
      <c r="P885" s="229"/>
      <c r="Q885" s="229"/>
      <c r="R885" s="229"/>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31"/>
      <c r="I886" s="229"/>
      <c r="J886" s="232"/>
      <c r="K886" s="229"/>
      <c r="L886" s="229"/>
      <c r="M886" s="229"/>
      <c r="N886" s="229"/>
      <c r="O886" s="229"/>
      <c r="P886" s="229"/>
      <c r="Q886" s="229"/>
      <c r="R886" s="229"/>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31"/>
      <c r="I887" s="229"/>
      <c r="J887" s="232"/>
      <c r="K887" s="229"/>
      <c r="L887" s="229"/>
      <c r="M887" s="229"/>
      <c r="N887" s="229"/>
      <c r="O887" s="229"/>
      <c r="P887" s="229"/>
      <c r="Q887" s="229"/>
      <c r="R887" s="229"/>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31"/>
      <c r="I888" s="229"/>
      <c r="J888" s="232"/>
      <c r="K888" s="229"/>
      <c r="L888" s="229"/>
      <c r="M888" s="229"/>
      <c r="N888" s="229"/>
      <c r="O888" s="229"/>
      <c r="P888" s="229"/>
      <c r="Q888" s="229"/>
      <c r="R888" s="229"/>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31"/>
      <c r="I889" s="229"/>
      <c r="J889" s="232"/>
      <c r="K889" s="229"/>
      <c r="L889" s="229"/>
      <c r="M889" s="229"/>
      <c r="N889" s="229"/>
      <c r="O889" s="229"/>
      <c r="P889" s="229"/>
      <c r="Q889" s="229"/>
      <c r="R889" s="229"/>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31"/>
      <c r="I890" s="229"/>
      <c r="J890" s="232"/>
      <c r="K890" s="229"/>
      <c r="L890" s="229"/>
      <c r="M890" s="229"/>
      <c r="N890" s="229"/>
      <c r="O890" s="229"/>
      <c r="P890" s="229"/>
      <c r="Q890" s="229"/>
      <c r="R890" s="229"/>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31"/>
      <c r="I891" s="229"/>
      <c r="J891" s="232"/>
      <c r="K891" s="229"/>
      <c r="L891" s="229"/>
      <c r="M891" s="229"/>
      <c r="N891" s="229"/>
      <c r="O891" s="229"/>
      <c r="P891" s="229"/>
      <c r="Q891" s="229"/>
      <c r="R891" s="229"/>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31"/>
      <c r="I892" s="229"/>
      <c r="J892" s="232"/>
      <c r="K892" s="229"/>
      <c r="L892" s="229"/>
      <c r="M892" s="229"/>
      <c r="N892" s="229"/>
      <c r="O892" s="229"/>
      <c r="P892" s="229"/>
      <c r="Q892" s="229"/>
      <c r="R892" s="229"/>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31"/>
      <c r="I893" s="229"/>
      <c r="J893" s="232"/>
      <c r="K893" s="229"/>
      <c r="L893" s="229"/>
      <c r="M893" s="229"/>
      <c r="N893" s="229"/>
      <c r="O893" s="229"/>
      <c r="P893" s="229"/>
      <c r="Q893" s="229"/>
      <c r="R893" s="229"/>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31"/>
      <c r="I894" s="229"/>
      <c r="J894" s="232"/>
      <c r="K894" s="229"/>
      <c r="L894" s="229"/>
      <c r="M894" s="229"/>
      <c r="N894" s="229"/>
      <c r="O894" s="229"/>
      <c r="P894" s="229"/>
      <c r="Q894" s="229"/>
      <c r="R894" s="229"/>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31"/>
      <c r="I895" s="229"/>
      <c r="J895" s="232"/>
      <c r="K895" s="229"/>
      <c r="L895" s="229"/>
      <c r="M895" s="229"/>
      <c r="N895" s="229"/>
      <c r="O895" s="229"/>
      <c r="P895" s="229"/>
      <c r="Q895" s="229"/>
      <c r="R895" s="229"/>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31"/>
      <c r="I896" s="229"/>
      <c r="J896" s="232"/>
      <c r="K896" s="229"/>
      <c r="L896" s="229"/>
      <c r="M896" s="229"/>
      <c r="N896" s="229"/>
      <c r="O896" s="229"/>
      <c r="P896" s="229"/>
      <c r="Q896" s="229"/>
      <c r="R896" s="229"/>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31"/>
      <c r="I897" s="229"/>
      <c r="J897" s="232"/>
      <c r="K897" s="229"/>
      <c r="L897" s="229"/>
      <c r="M897" s="229"/>
      <c r="N897" s="229"/>
      <c r="O897" s="229"/>
      <c r="P897" s="229"/>
      <c r="Q897" s="229"/>
      <c r="R897" s="229"/>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31"/>
      <c r="I898" s="229"/>
      <c r="J898" s="232"/>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31"/>
      <c r="I899" s="229"/>
      <c r="J899" s="232"/>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31"/>
      <c r="I900" s="229"/>
      <c r="J900" s="232"/>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31"/>
      <c r="I901" s="229"/>
      <c r="J901" s="232"/>
      <c r="K901" s="229"/>
      <c r="L901" s="229"/>
      <c r="M901" s="229"/>
      <c r="N901" s="229"/>
      <c r="O901" s="229"/>
      <c r="P901" s="229"/>
      <c r="Q901" s="229"/>
      <c r="R901" s="229"/>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31"/>
      <c r="I902" s="229"/>
      <c r="J902" s="232"/>
      <c r="K902" s="229"/>
      <c r="L902" s="229"/>
      <c r="M902" s="229"/>
      <c r="N902" s="229"/>
      <c r="O902" s="229"/>
      <c r="P902" s="229"/>
      <c r="Q902" s="229"/>
      <c r="R902" s="229"/>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31"/>
      <c r="I903" s="229"/>
      <c r="J903" s="232"/>
      <c r="K903" s="229"/>
      <c r="L903" s="229"/>
      <c r="M903" s="229"/>
      <c r="N903" s="229"/>
      <c r="O903" s="229"/>
      <c r="P903" s="229"/>
      <c r="Q903" s="229"/>
      <c r="R903" s="229"/>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31"/>
      <c r="I904" s="229"/>
      <c r="J904" s="232"/>
      <c r="K904" s="229"/>
      <c r="L904" s="229"/>
      <c r="M904" s="229"/>
      <c r="N904" s="229"/>
      <c r="O904" s="229"/>
      <c r="P904" s="229"/>
      <c r="Q904" s="229"/>
      <c r="R904" s="229"/>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31"/>
      <c r="I905" s="229"/>
      <c r="J905" s="232"/>
      <c r="K905" s="229"/>
      <c r="L905" s="229"/>
      <c r="M905" s="229"/>
      <c r="N905" s="229"/>
      <c r="O905" s="229"/>
      <c r="P905" s="229"/>
      <c r="Q905" s="229"/>
      <c r="R905" s="229"/>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31"/>
      <c r="I906" s="229"/>
      <c r="J906" s="232"/>
      <c r="K906" s="229"/>
      <c r="L906" s="229"/>
      <c r="M906" s="229"/>
      <c r="N906" s="229"/>
      <c r="O906" s="229"/>
      <c r="P906" s="229"/>
      <c r="Q906" s="229"/>
      <c r="R906" s="229"/>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31"/>
      <c r="I907" s="229"/>
      <c r="J907" s="232"/>
      <c r="K907" s="229"/>
      <c r="L907" s="229"/>
      <c r="M907" s="229"/>
      <c r="N907" s="229"/>
      <c r="O907" s="229"/>
      <c r="P907" s="229"/>
      <c r="Q907" s="229"/>
      <c r="R907" s="229"/>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31"/>
      <c r="I908" s="229"/>
      <c r="J908" s="232"/>
      <c r="K908" s="229"/>
      <c r="L908" s="229"/>
      <c r="M908" s="229"/>
      <c r="N908" s="229"/>
      <c r="O908" s="229"/>
      <c r="P908" s="229"/>
      <c r="Q908" s="229"/>
      <c r="R908" s="229"/>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31"/>
      <c r="I909" s="229"/>
      <c r="J909" s="232"/>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31"/>
      <c r="I910" s="229"/>
      <c r="J910" s="232"/>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31"/>
      <c r="I911" s="229"/>
      <c r="J911" s="232"/>
      <c r="K911" s="229"/>
      <c r="L911" s="229"/>
      <c r="M911" s="229"/>
      <c r="N911" s="229"/>
      <c r="O911" s="229"/>
      <c r="P911" s="229"/>
      <c r="Q911" s="229"/>
      <c r="R911" s="229"/>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31"/>
      <c r="I912" s="229"/>
      <c r="J912" s="232"/>
      <c r="K912" s="229"/>
      <c r="L912" s="229"/>
      <c r="M912" s="229"/>
      <c r="N912" s="229"/>
      <c r="O912" s="229"/>
      <c r="P912" s="229"/>
      <c r="Q912" s="229"/>
      <c r="R912" s="229"/>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31"/>
      <c r="I913" s="229"/>
      <c r="J913" s="232"/>
      <c r="K913" s="229"/>
      <c r="L913" s="229"/>
      <c r="M913" s="229"/>
      <c r="N913" s="229"/>
      <c r="O913" s="229"/>
      <c r="P913" s="229"/>
      <c r="Q913" s="229"/>
      <c r="R913" s="229"/>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31"/>
      <c r="I914" s="229"/>
      <c r="J914" s="232"/>
      <c r="K914" s="229"/>
      <c r="L914" s="229"/>
      <c r="M914" s="229"/>
      <c r="N914" s="229"/>
      <c r="O914" s="229"/>
      <c r="P914" s="229"/>
      <c r="Q914" s="229"/>
      <c r="R914" s="229"/>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31"/>
      <c r="I915" s="229"/>
      <c r="J915" s="232"/>
      <c r="K915" s="229"/>
      <c r="L915" s="229"/>
      <c r="M915" s="229"/>
      <c r="N915" s="229"/>
      <c r="O915" s="229"/>
      <c r="P915" s="229"/>
      <c r="Q915" s="229"/>
      <c r="R915" s="229"/>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31"/>
      <c r="I916" s="229"/>
      <c r="J916" s="232"/>
      <c r="K916" s="229"/>
      <c r="L916" s="229"/>
      <c r="M916" s="229"/>
      <c r="N916" s="229"/>
      <c r="O916" s="229"/>
      <c r="P916" s="229"/>
      <c r="Q916" s="229"/>
      <c r="R916" s="229"/>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31"/>
      <c r="I917" s="229"/>
      <c r="J917" s="232"/>
      <c r="K917" s="229"/>
      <c r="L917" s="229"/>
      <c r="M917" s="229"/>
      <c r="N917" s="229"/>
      <c r="O917" s="229"/>
      <c r="P917" s="229"/>
      <c r="Q917" s="229"/>
      <c r="R917" s="229"/>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31"/>
      <c r="I918" s="229"/>
      <c r="J918" s="232"/>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31"/>
      <c r="I919" s="229"/>
      <c r="J919" s="232"/>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31"/>
      <c r="I920" s="229"/>
      <c r="J920" s="232"/>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31"/>
      <c r="I921" s="229"/>
      <c r="J921" s="232"/>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31"/>
      <c r="I922" s="229"/>
      <c r="J922" s="232"/>
      <c r="K922" s="229"/>
      <c r="L922" s="229"/>
      <c r="M922" s="229"/>
      <c r="N922" s="229"/>
      <c r="O922" s="229"/>
      <c r="P922" s="229"/>
      <c r="Q922" s="229"/>
      <c r="R922" s="229"/>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31"/>
      <c r="I923" s="229"/>
      <c r="J923" s="232"/>
      <c r="K923" s="229"/>
      <c r="L923" s="229"/>
      <c r="M923" s="229"/>
      <c r="N923" s="229"/>
      <c r="O923" s="229"/>
      <c r="P923" s="229"/>
      <c r="Q923" s="229"/>
      <c r="R923" s="229"/>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31"/>
      <c r="I924" s="229"/>
      <c r="J924" s="232"/>
      <c r="K924" s="229"/>
      <c r="L924" s="229"/>
      <c r="M924" s="229"/>
      <c r="N924" s="229"/>
      <c r="O924" s="229"/>
      <c r="P924" s="229"/>
      <c r="Q924" s="229"/>
      <c r="R924" s="229"/>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31"/>
      <c r="I925" s="229"/>
      <c r="J925" s="232"/>
      <c r="K925" s="229"/>
      <c r="L925" s="229"/>
      <c r="M925" s="229"/>
      <c r="N925" s="229"/>
      <c r="O925" s="229"/>
      <c r="P925" s="229"/>
      <c r="Q925" s="229"/>
      <c r="R925" s="229"/>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31"/>
      <c r="I926" s="229"/>
      <c r="J926" s="232"/>
      <c r="K926" s="229"/>
      <c r="L926" s="229"/>
      <c r="M926" s="229"/>
      <c r="N926" s="229"/>
      <c r="O926" s="229"/>
      <c r="P926" s="229"/>
      <c r="Q926" s="229"/>
      <c r="R926" s="229"/>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31"/>
      <c r="I927" s="229"/>
      <c r="J927" s="232"/>
      <c r="K927" s="229"/>
      <c r="L927" s="229"/>
      <c r="M927" s="229"/>
      <c r="N927" s="229"/>
      <c r="O927" s="229"/>
      <c r="P927" s="229"/>
      <c r="Q927" s="229"/>
      <c r="R927" s="229"/>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31"/>
      <c r="I928" s="229"/>
      <c r="J928" s="232"/>
      <c r="K928" s="229"/>
      <c r="L928" s="229"/>
      <c r="M928" s="229"/>
      <c r="N928" s="229"/>
      <c r="O928" s="229"/>
      <c r="P928" s="229"/>
      <c r="Q928" s="229"/>
      <c r="R928" s="229"/>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31"/>
      <c r="I929" s="229"/>
      <c r="J929" s="232"/>
      <c r="K929" s="229"/>
      <c r="L929" s="229"/>
      <c r="M929" s="229"/>
      <c r="N929" s="229"/>
      <c r="O929" s="229"/>
      <c r="P929" s="229"/>
      <c r="Q929" s="229"/>
      <c r="R929" s="229"/>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31"/>
      <c r="I930" s="229"/>
      <c r="J930" s="232"/>
      <c r="K930" s="229"/>
      <c r="L930" s="229"/>
      <c r="M930" s="229"/>
      <c r="N930" s="229"/>
      <c r="O930" s="229"/>
      <c r="P930" s="229"/>
      <c r="Q930" s="229"/>
      <c r="R930" s="229"/>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31"/>
      <c r="I931" s="229"/>
      <c r="J931" s="232"/>
      <c r="K931" s="229"/>
      <c r="L931" s="229"/>
      <c r="M931" s="229"/>
      <c r="N931" s="229"/>
      <c r="O931" s="229"/>
      <c r="P931" s="229"/>
      <c r="Q931" s="229"/>
      <c r="R931" s="229"/>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31"/>
      <c r="I932" s="229"/>
      <c r="J932" s="232"/>
      <c r="K932" s="229"/>
      <c r="L932" s="229"/>
      <c r="M932" s="229"/>
      <c r="N932" s="229"/>
      <c r="O932" s="229"/>
      <c r="P932" s="229"/>
      <c r="Q932" s="229"/>
      <c r="R932" s="229"/>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31"/>
      <c r="I933" s="229"/>
      <c r="J933" s="232"/>
      <c r="K933" s="229"/>
      <c r="L933" s="229"/>
      <c r="M933" s="229"/>
      <c r="N933" s="229"/>
      <c r="O933" s="229"/>
      <c r="P933" s="229"/>
      <c r="Q933" s="229"/>
      <c r="R933" s="229"/>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31"/>
      <c r="I934" s="229"/>
      <c r="J934" s="232"/>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31"/>
      <c r="I935" s="229"/>
      <c r="J935" s="232"/>
      <c r="K935" s="229"/>
      <c r="L935" s="229"/>
      <c r="M935" s="229"/>
      <c r="N935" s="229"/>
      <c r="O935" s="229"/>
      <c r="P935" s="229"/>
      <c r="Q935" s="229"/>
      <c r="R935" s="229"/>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31"/>
      <c r="I936" s="229"/>
      <c r="J936" s="232"/>
      <c r="K936" s="229"/>
      <c r="L936" s="229"/>
      <c r="M936" s="229"/>
      <c r="N936" s="229"/>
      <c r="O936" s="229"/>
      <c r="P936" s="229"/>
      <c r="Q936" s="229"/>
      <c r="R936" s="229"/>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31"/>
      <c r="I937" s="229"/>
      <c r="J937" s="232"/>
      <c r="K937" s="229"/>
      <c r="L937" s="229"/>
      <c r="M937" s="229"/>
      <c r="N937" s="229"/>
      <c r="O937" s="229"/>
      <c r="P937" s="229"/>
      <c r="Q937" s="229"/>
      <c r="R937" s="229"/>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31"/>
      <c r="I938" s="229"/>
      <c r="J938" s="232"/>
      <c r="K938" s="229"/>
      <c r="L938" s="229"/>
      <c r="M938" s="229"/>
      <c r="N938" s="229"/>
      <c r="O938" s="229"/>
      <c r="P938" s="229"/>
      <c r="Q938" s="229"/>
      <c r="R938" s="229"/>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31"/>
      <c r="I939" s="229"/>
      <c r="J939" s="232"/>
      <c r="K939" s="229"/>
      <c r="L939" s="229"/>
      <c r="M939" s="229"/>
      <c r="N939" s="229"/>
      <c r="O939" s="229"/>
      <c r="P939" s="229"/>
      <c r="Q939" s="229"/>
      <c r="R939" s="229"/>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31"/>
      <c r="I940" s="229"/>
      <c r="J940" s="232"/>
      <c r="K940" s="229"/>
      <c r="L940" s="229"/>
      <c r="M940" s="229"/>
      <c r="N940" s="229"/>
      <c r="O940" s="229"/>
      <c r="P940" s="229"/>
      <c r="Q940" s="229"/>
      <c r="R940" s="229"/>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31"/>
      <c r="I941" s="229"/>
      <c r="J941" s="232"/>
      <c r="K941" s="229"/>
      <c r="L941" s="229"/>
      <c r="M941" s="229"/>
      <c r="N941" s="229"/>
      <c r="O941" s="229"/>
      <c r="P941" s="229"/>
      <c r="Q941" s="229"/>
      <c r="R941" s="229"/>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31"/>
      <c r="I942" s="229"/>
      <c r="J942" s="232"/>
      <c r="K942" s="229"/>
      <c r="L942" s="229"/>
      <c r="M942" s="229"/>
      <c r="N942" s="229"/>
      <c r="O942" s="229"/>
      <c r="P942" s="229"/>
      <c r="Q942" s="229"/>
      <c r="R942" s="229"/>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31"/>
      <c r="I943" s="229"/>
      <c r="J943" s="232"/>
      <c r="K943" s="229"/>
      <c r="L943" s="229"/>
      <c r="M943" s="229"/>
      <c r="N943" s="229"/>
      <c r="O943" s="229"/>
      <c r="P943" s="229"/>
      <c r="Q943" s="229"/>
      <c r="R943" s="229"/>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31"/>
      <c r="I944" s="229"/>
      <c r="J944" s="232"/>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31"/>
      <c r="I945" s="229"/>
      <c r="J945" s="232"/>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31"/>
      <c r="I946" s="229"/>
      <c r="J946" s="232"/>
      <c r="K946" s="229"/>
      <c r="L946" s="229"/>
      <c r="M946" s="229"/>
      <c r="N946" s="229"/>
      <c r="O946" s="229"/>
      <c r="P946" s="229"/>
      <c r="Q946" s="229"/>
      <c r="R946" s="229"/>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31"/>
      <c r="I947" s="229"/>
      <c r="J947" s="232"/>
      <c r="K947" s="229"/>
      <c r="L947" s="229"/>
      <c r="M947" s="229"/>
      <c r="N947" s="229"/>
      <c r="O947" s="229"/>
      <c r="P947" s="229"/>
      <c r="Q947" s="229"/>
      <c r="R947" s="229"/>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31"/>
      <c r="I948" s="229"/>
      <c r="J948" s="232"/>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31"/>
      <c r="I949" s="229"/>
      <c r="J949" s="232"/>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31"/>
      <c r="I950" s="229"/>
      <c r="J950" s="232"/>
      <c r="K950" s="229"/>
      <c r="L950" s="229"/>
      <c r="M950" s="229"/>
      <c r="N950" s="229"/>
      <c r="O950" s="229"/>
      <c r="P950" s="229"/>
      <c r="Q950" s="229"/>
      <c r="R950" s="229"/>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31"/>
      <c r="I951" s="229"/>
      <c r="J951" s="232"/>
      <c r="K951" s="229"/>
      <c r="L951" s="229"/>
      <c r="M951" s="229"/>
      <c r="N951" s="229"/>
      <c r="O951" s="229"/>
      <c r="P951" s="229"/>
      <c r="Q951" s="229"/>
      <c r="R951" s="229"/>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31"/>
      <c r="I952" s="229"/>
      <c r="J952" s="232"/>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31"/>
      <c r="I953" s="229"/>
      <c r="J953" s="232"/>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31"/>
      <c r="I954" s="229"/>
      <c r="J954" s="232"/>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31"/>
      <c r="I955" s="229"/>
      <c r="J955" s="232"/>
      <c r="K955" s="229"/>
      <c r="L955" s="229"/>
      <c r="M955" s="229"/>
      <c r="N955" s="229"/>
      <c r="O955" s="229"/>
      <c r="P955" s="229"/>
      <c r="Q955" s="229"/>
      <c r="R955" s="229"/>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31"/>
      <c r="I956" s="229"/>
      <c r="J956" s="232"/>
      <c r="K956" s="229"/>
      <c r="L956" s="229"/>
      <c r="M956" s="229"/>
      <c r="N956" s="229"/>
      <c r="O956" s="229"/>
      <c r="P956" s="229"/>
      <c r="Q956" s="229"/>
      <c r="R956" s="229"/>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31"/>
      <c r="I957" s="229"/>
      <c r="J957" s="232"/>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31"/>
      <c r="I958" s="229"/>
      <c r="J958" s="232"/>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31"/>
      <c r="I959" s="229"/>
      <c r="J959" s="232"/>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31"/>
      <c r="I960" s="229"/>
      <c r="J960" s="232"/>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31"/>
      <c r="I961" s="229"/>
      <c r="J961" s="232"/>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31"/>
      <c r="I962" s="229"/>
      <c r="J962" s="232"/>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31"/>
      <c r="I963" s="229"/>
      <c r="J963" s="232"/>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31"/>
      <c r="I964" s="229"/>
      <c r="J964" s="232"/>
      <c r="K964" s="229"/>
      <c r="L964" s="229"/>
      <c r="M964" s="229"/>
      <c r="N964" s="229"/>
      <c r="O964" s="229"/>
      <c r="P964" s="229"/>
      <c r="Q964" s="229"/>
      <c r="R964" s="229"/>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31"/>
      <c r="I965" s="229"/>
      <c r="J965" s="232"/>
      <c r="K965" s="229"/>
      <c r="L965" s="229"/>
      <c r="M965" s="229"/>
      <c r="N965" s="229"/>
      <c r="O965" s="229"/>
      <c r="P965" s="229"/>
      <c r="Q965" s="229"/>
      <c r="R965" s="229"/>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31"/>
      <c r="I966" s="229"/>
      <c r="J966" s="232"/>
      <c r="K966" s="229"/>
      <c r="L966" s="229"/>
      <c r="M966" s="229"/>
      <c r="N966" s="229"/>
      <c r="O966" s="229"/>
      <c r="P966" s="229"/>
      <c r="Q966" s="229"/>
      <c r="R966" s="229"/>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31"/>
      <c r="I967" s="229"/>
      <c r="J967" s="232"/>
      <c r="K967" s="229"/>
      <c r="L967" s="229"/>
      <c r="M967" s="229"/>
      <c r="N967" s="229"/>
      <c r="O967" s="229"/>
      <c r="P967" s="229"/>
      <c r="Q967" s="229"/>
      <c r="R967" s="229"/>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31"/>
      <c r="I968" s="229"/>
      <c r="J968" s="232"/>
      <c r="K968" s="229"/>
      <c r="L968" s="229"/>
      <c r="M968" s="229"/>
      <c r="N968" s="229"/>
      <c r="O968" s="229"/>
      <c r="P968" s="229"/>
      <c r="Q968" s="229"/>
      <c r="R968" s="229"/>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31"/>
      <c r="I969" s="229"/>
      <c r="J969" s="232"/>
      <c r="K969" s="229"/>
      <c r="L969" s="229"/>
      <c r="M969" s="229"/>
      <c r="N969" s="229"/>
      <c r="O969" s="229"/>
      <c r="P969" s="229"/>
      <c r="Q969" s="229"/>
      <c r="R969" s="229"/>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31"/>
      <c r="I970" s="229"/>
      <c r="J970" s="232"/>
      <c r="K970" s="229"/>
      <c r="L970" s="229"/>
      <c r="M970" s="229"/>
      <c r="N970" s="229"/>
      <c r="O970" s="229"/>
      <c r="P970" s="229"/>
      <c r="Q970" s="229"/>
      <c r="R970" s="229"/>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31"/>
      <c r="I971" s="229"/>
      <c r="J971" s="232"/>
      <c r="K971" s="229"/>
      <c r="L971" s="229"/>
      <c r="M971" s="229"/>
      <c r="N971" s="229"/>
      <c r="O971" s="229"/>
      <c r="P971" s="229"/>
      <c r="Q971" s="229"/>
      <c r="R971" s="229"/>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31"/>
      <c r="I972" s="229"/>
      <c r="J972" s="232"/>
      <c r="K972" s="229"/>
      <c r="L972" s="229"/>
      <c r="M972" s="229"/>
      <c r="N972" s="229"/>
      <c r="O972" s="229"/>
      <c r="P972" s="229"/>
      <c r="Q972" s="229"/>
      <c r="R972" s="229"/>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31"/>
      <c r="I973" s="229"/>
      <c r="J973" s="232"/>
      <c r="K973" s="229"/>
      <c r="L973" s="229"/>
      <c r="M973" s="229"/>
      <c r="N973" s="229"/>
      <c r="O973" s="229"/>
      <c r="P973" s="229"/>
      <c r="Q973" s="229"/>
      <c r="R973" s="229"/>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31"/>
      <c r="I974" s="229"/>
      <c r="J974" s="232"/>
      <c r="K974" s="229"/>
      <c r="L974" s="229"/>
      <c r="M974" s="229"/>
      <c r="N974" s="229"/>
      <c r="O974" s="229"/>
      <c r="P974" s="229"/>
      <c r="Q974" s="229"/>
      <c r="R974" s="229"/>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31"/>
      <c r="I975" s="229"/>
      <c r="J975" s="232"/>
      <c r="K975" s="229"/>
      <c r="L975" s="229"/>
      <c r="M975" s="229"/>
      <c r="N975" s="229"/>
      <c r="O975" s="229"/>
      <c r="P975" s="229"/>
      <c r="Q975" s="229"/>
      <c r="R975" s="229"/>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31"/>
      <c r="I976" s="229"/>
      <c r="J976" s="232"/>
      <c r="K976" s="229"/>
      <c r="L976" s="229"/>
      <c r="M976" s="229"/>
      <c r="N976" s="229"/>
      <c r="O976" s="229"/>
      <c r="P976" s="229"/>
      <c r="Q976" s="229"/>
      <c r="R976" s="229"/>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31"/>
      <c r="I977" s="229"/>
      <c r="J977" s="232"/>
      <c r="K977" s="229"/>
      <c r="L977" s="229"/>
      <c r="M977" s="229"/>
      <c r="N977" s="229"/>
      <c r="O977" s="229"/>
      <c r="P977" s="229"/>
      <c r="Q977" s="229"/>
      <c r="R977" s="229"/>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31"/>
      <c r="I978" s="229"/>
      <c r="J978" s="232"/>
      <c r="K978" s="229"/>
      <c r="L978" s="229"/>
      <c r="M978" s="229"/>
      <c r="N978" s="229"/>
      <c r="O978" s="229"/>
      <c r="P978" s="229"/>
      <c r="Q978" s="229"/>
      <c r="R978" s="229"/>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31"/>
      <c r="I979" s="229"/>
      <c r="J979" s="232"/>
      <c r="K979" s="229"/>
      <c r="L979" s="229"/>
      <c r="M979" s="229"/>
      <c r="N979" s="229"/>
      <c r="O979" s="229"/>
      <c r="P979" s="229"/>
      <c r="Q979" s="229"/>
      <c r="R979" s="229"/>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31"/>
      <c r="I980" s="229"/>
      <c r="J980" s="232"/>
      <c r="K980" s="229"/>
      <c r="L980" s="229"/>
      <c r="M980" s="229"/>
      <c r="N980" s="229"/>
      <c r="O980" s="229"/>
      <c r="P980" s="229"/>
      <c r="Q980" s="229"/>
      <c r="R980" s="229"/>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31"/>
      <c r="I981" s="229"/>
      <c r="J981" s="232"/>
      <c r="K981" s="229"/>
      <c r="L981" s="229"/>
      <c r="M981" s="229"/>
      <c r="N981" s="229"/>
      <c r="O981" s="229"/>
      <c r="P981" s="229"/>
      <c r="Q981" s="229"/>
      <c r="R981" s="229"/>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31"/>
      <c r="I982" s="229"/>
      <c r="J982" s="232"/>
      <c r="K982" s="229"/>
      <c r="L982" s="229"/>
      <c r="M982" s="229"/>
      <c r="N982" s="229"/>
      <c r="O982" s="229"/>
      <c r="P982" s="229"/>
      <c r="Q982" s="229"/>
      <c r="R982" s="229"/>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31"/>
      <c r="I983" s="229"/>
      <c r="J983" s="232"/>
      <c r="K983" s="229"/>
      <c r="L983" s="229"/>
      <c r="M983" s="229"/>
      <c r="N983" s="229"/>
      <c r="O983" s="229"/>
      <c r="P983" s="229"/>
      <c r="Q983" s="229"/>
      <c r="R983" s="229"/>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31"/>
      <c r="I984" s="229"/>
      <c r="J984" s="232"/>
      <c r="K984" s="229"/>
      <c r="L984" s="229"/>
      <c r="M984" s="229"/>
      <c r="N984" s="229"/>
      <c r="O984" s="229"/>
      <c r="P984" s="229"/>
      <c r="Q984" s="229"/>
      <c r="R984" s="229"/>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31"/>
      <c r="I985" s="229"/>
      <c r="J985" s="232"/>
      <c r="K985" s="229"/>
      <c r="L985" s="229"/>
      <c r="M985" s="229"/>
      <c r="N985" s="229"/>
      <c r="O985" s="229"/>
      <c r="P985" s="229"/>
      <c r="Q985" s="229"/>
      <c r="R985" s="229"/>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31"/>
      <c r="I986" s="229"/>
      <c r="J986" s="232"/>
      <c r="K986" s="229"/>
      <c r="L986" s="229"/>
      <c r="M986" s="229"/>
      <c r="N986" s="229"/>
      <c r="O986" s="229"/>
      <c r="P986" s="229"/>
      <c r="Q986" s="229"/>
      <c r="R986" s="229"/>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31"/>
      <c r="I987" s="229"/>
      <c r="J987" s="232"/>
      <c r="K987" s="229"/>
      <c r="L987" s="229"/>
      <c r="M987" s="229"/>
      <c r="N987" s="229"/>
      <c r="O987" s="229"/>
      <c r="P987" s="229"/>
      <c r="Q987" s="229"/>
      <c r="R987" s="229"/>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31"/>
      <c r="I988" s="229"/>
      <c r="J988" s="232"/>
      <c r="K988" s="229"/>
      <c r="L988" s="229"/>
      <c r="M988" s="229"/>
      <c r="N988" s="229"/>
      <c r="O988" s="229"/>
      <c r="P988" s="229"/>
      <c r="Q988" s="229"/>
      <c r="R988" s="229"/>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31"/>
      <c r="I989" s="229"/>
      <c r="J989" s="232"/>
      <c r="K989" s="229"/>
      <c r="L989" s="229"/>
      <c r="M989" s="229"/>
      <c r="N989" s="229"/>
      <c r="O989" s="229"/>
      <c r="P989" s="229"/>
      <c r="Q989" s="229"/>
      <c r="R989" s="229"/>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31"/>
      <c r="I990" s="229"/>
      <c r="J990" s="232"/>
      <c r="K990" s="229"/>
      <c r="L990" s="229"/>
      <c r="M990" s="229"/>
      <c r="N990" s="229"/>
      <c r="O990" s="229"/>
      <c r="P990" s="229"/>
      <c r="Q990" s="229"/>
      <c r="R990" s="229"/>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31"/>
      <c r="I991" s="229"/>
      <c r="J991" s="232"/>
      <c r="K991" s="229"/>
      <c r="L991" s="229"/>
      <c r="M991" s="229"/>
      <c r="N991" s="229"/>
      <c r="O991" s="229"/>
      <c r="P991" s="229"/>
      <c r="Q991" s="229"/>
      <c r="R991" s="229"/>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31"/>
      <c r="I992" s="229"/>
      <c r="J992" s="232"/>
      <c r="K992" s="229"/>
      <c r="L992" s="229"/>
      <c r="M992" s="229"/>
      <c r="N992" s="229"/>
      <c r="O992" s="229"/>
      <c r="P992" s="229"/>
      <c r="Q992" s="229"/>
      <c r="R992" s="229"/>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31"/>
      <c r="I993" s="229"/>
      <c r="J993" s="232"/>
      <c r="K993" s="229"/>
      <c r="L993" s="229"/>
      <c r="M993" s="229"/>
      <c r="N993" s="229"/>
      <c r="O993" s="229"/>
      <c r="P993" s="229"/>
      <c r="Q993" s="229"/>
      <c r="R993" s="229"/>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31"/>
      <c r="I994" s="229"/>
      <c r="J994" s="232"/>
      <c r="K994" s="229"/>
      <c r="L994" s="229"/>
      <c r="M994" s="229"/>
      <c r="N994" s="229"/>
      <c r="O994" s="229"/>
      <c r="P994" s="229"/>
      <c r="Q994" s="229"/>
      <c r="R994" s="229"/>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31"/>
      <c r="I995" s="229"/>
      <c r="J995" s="232"/>
      <c r="K995" s="229"/>
      <c r="L995" s="229"/>
      <c r="M995" s="229"/>
      <c r="N995" s="229"/>
      <c r="O995" s="229"/>
      <c r="P995" s="229"/>
      <c r="Q995" s="229"/>
      <c r="R995" s="229"/>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31"/>
      <c r="I996" s="229"/>
      <c r="J996" s="232"/>
      <c r="K996" s="229"/>
      <c r="L996" s="229"/>
      <c r="M996" s="229"/>
      <c r="N996" s="229"/>
      <c r="O996" s="229"/>
      <c r="P996" s="229"/>
      <c r="Q996" s="229"/>
      <c r="R996" s="229"/>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31"/>
      <c r="I997" s="229"/>
      <c r="J997" s="232"/>
      <c r="K997" s="229"/>
      <c r="L997" s="229"/>
      <c r="M997" s="229"/>
      <c r="N997" s="229"/>
      <c r="O997" s="229"/>
      <c r="P997" s="229"/>
      <c r="Q997" s="229"/>
      <c r="R997" s="229"/>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31"/>
      <c r="I998" s="229"/>
      <c r="J998" s="232"/>
      <c r="K998" s="229"/>
      <c r="L998" s="229"/>
      <c r="M998" s="229"/>
      <c r="N998" s="229"/>
      <c r="O998" s="229"/>
      <c r="P998" s="229"/>
      <c r="Q998" s="229"/>
      <c r="R998" s="229"/>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31"/>
      <c r="I999" s="229"/>
      <c r="J999" s="232"/>
      <c r="K999" s="229"/>
      <c r="L999" s="229"/>
      <c r="M999" s="229"/>
      <c r="N999" s="229"/>
      <c r="O999" s="229"/>
      <c r="P999" s="229"/>
      <c r="Q999" s="229"/>
      <c r="R999" s="229"/>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31"/>
      <c r="I1000" s="229"/>
      <c r="J1000" s="232"/>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31"/>
      <c r="I1001" s="229"/>
      <c r="J1001" s="232"/>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31"/>
      <c r="I1002" s="229"/>
      <c r="J1002" s="232"/>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31"/>
      <c r="I1003" s="229"/>
      <c r="J1003" s="232"/>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31"/>
      <c r="I1004" s="229"/>
      <c r="J1004" s="232"/>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31"/>
      <c r="I1005" s="229"/>
      <c r="J1005" s="232"/>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31"/>
      <c r="I1006" s="229"/>
      <c r="J1006" s="232"/>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31"/>
      <c r="I1007" s="229"/>
      <c r="J1007" s="232"/>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31"/>
      <c r="I1008" s="229"/>
      <c r="J1008" s="232"/>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31"/>
      <c r="I1009" s="229"/>
      <c r="J1009" s="232"/>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31"/>
      <c r="I1010" s="229"/>
      <c r="J1010" s="232"/>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31"/>
      <c r="I1011" s="229"/>
      <c r="J1011" s="232"/>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31"/>
      <c r="I1012" s="229"/>
      <c r="J1012" s="232"/>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31"/>
      <c r="I1013" s="229"/>
      <c r="J1013" s="232"/>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31"/>
      <c r="I1014" s="229"/>
      <c r="J1014" s="232"/>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31"/>
      <c r="I1015" s="229"/>
      <c r="J1015" s="232"/>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31"/>
      <c r="I1016" s="229"/>
      <c r="J1016" s="232"/>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31"/>
      <c r="I1017" s="229"/>
      <c r="J1017" s="232"/>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31"/>
      <c r="I1018" s="229"/>
      <c r="J1018" s="232"/>
      <c r="K1018" s="229"/>
      <c r="L1018" s="229"/>
      <c r="M1018" s="229"/>
      <c r="N1018" s="229"/>
      <c r="O1018" s="229"/>
      <c r="P1018" s="229"/>
      <c r="Q1018" s="229"/>
      <c r="R1018" s="229"/>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31"/>
      <c r="I1019" s="229"/>
      <c r="J1019" s="232"/>
      <c r="K1019" s="229"/>
      <c r="L1019" s="229"/>
      <c r="M1019" s="229"/>
      <c r="N1019" s="229"/>
      <c r="O1019" s="229"/>
      <c r="P1019" s="229"/>
      <c r="Q1019" s="229"/>
      <c r="R1019" s="229"/>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31"/>
      <c r="I1020" s="229"/>
      <c r="J1020" s="232"/>
      <c r="K1020" s="229"/>
      <c r="L1020" s="229"/>
      <c r="M1020" s="229"/>
      <c r="N1020" s="229"/>
      <c r="O1020" s="229"/>
      <c r="P1020" s="229"/>
      <c r="Q1020" s="229"/>
      <c r="R1020" s="229"/>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31"/>
      <c r="I1021" s="229"/>
      <c r="J1021" s="232"/>
      <c r="K1021" s="229"/>
      <c r="L1021" s="229"/>
      <c r="M1021" s="229"/>
      <c r="N1021" s="229"/>
      <c r="O1021" s="229"/>
      <c r="P1021" s="229"/>
      <c r="Q1021" s="229"/>
      <c r="R1021" s="229"/>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31"/>
      <c r="I1022" s="229"/>
      <c r="J1022" s="232"/>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31"/>
      <c r="I1023" s="229"/>
      <c r="J1023" s="232"/>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31"/>
      <c r="I1024" s="229"/>
      <c r="J1024" s="232"/>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31"/>
      <c r="I1025" s="229"/>
      <c r="J1025" s="232"/>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31"/>
      <c r="I1026" s="229"/>
      <c r="J1026" s="232"/>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31"/>
      <c r="I1027" s="229"/>
      <c r="J1027" s="232"/>
      <c r="K1027" s="229"/>
      <c r="L1027" s="229"/>
      <c r="M1027" s="229"/>
      <c r="N1027" s="229"/>
      <c r="O1027" s="229"/>
      <c r="P1027" s="229"/>
      <c r="Q1027" s="229"/>
      <c r="R1027" s="229"/>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31"/>
      <c r="I1028" s="229"/>
      <c r="J1028" s="232"/>
      <c r="K1028" s="229"/>
      <c r="L1028" s="229"/>
      <c r="M1028" s="229"/>
      <c r="N1028" s="229"/>
      <c r="O1028" s="229"/>
      <c r="P1028" s="229"/>
      <c r="Q1028" s="229"/>
      <c r="R1028" s="229"/>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31"/>
      <c r="I1029" s="229"/>
      <c r="J1029" s="232"/>
      <c r="K1029" s="229"/>
      <c r="L1029" s="229"/>
      <c r="M1029" s="229"/>
      <c r="N1029" s="229"/>
      <c r="O1029" s="229"/>
      <c r="P1029" s="229"/>
      <c r="Q1029" s="229"/>
      <c r="R1029" s="229"/>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31"/>
      <c r="I1030" s="229"/>
      <c r="J1030" s="232"/>
      <c r="K1030" s="229"/>
      <c r="L1030" s="229"/>
      <c r="M1030" s="229"/>
      <c r="N1030" s="229"/>
      <c r="O1030" s="229"/>
      <c r="P1030" s="229"/>
      <c r="Q1030" s="229"/>
      <c r="R1030" s="229"/>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31"/>
      <c r="I1031" s="229"/>
      <c r="J1031" s="232"/>
      <c r="K1031" s="229"/>
      <c r="L1031" s="229"/>
      <c r="M1031" s="229"/>
      <c r="N1031" s="229"/>
      <c r="O1031" s="229"/>
      <c r="P1031" s="229"/>
      <c r="Q1031" s="229"/>
      <c r="R1031" s="229"/>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31"/>
      <c r="I1032" s="229"/>
      <c r="J1032" s="232"/>
      <c r="K1032" s="229"/>
      <c r="L1032" s="229"/>
      <c r="M1032" s="229"/>
      <c r="N1032" s="229"/>
      <c r="O1032" s="229"/>
      <c r="P1032" s="229"/>
      <c r="Q1032" s="229"/>
      <c r="R1032" s="229"/>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31"/>
      <c r="I1033" s="229"/>
      <c r="J1033" s="232"/>
      <c r="K1033" s="229"/>
      <c r="L1033" s="229"/>
      <c r="M1033" s="229"/>
      <c r="N1033" s="229"/>
      <c r="O1033" s="229"/>
      <c r="P1033" s="229"/>
      <c r="Q1033" s="229"/>
      <c r="R1033" s="229"/>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31"/>
      <c r="I1034" s="229"/>
      <c r="J1034" s="232"/>
      <c r="K1034" s="229"/>
      <c r="L1034" s="229"/>
      <c r="M1034" s="229"/>
      <c r="N1034" s="229"/>
      <c r="O1034" s="229"/>
      <c r="P1034" s="229"/>
      <c r="Q1034" s="229"/>
      <c r="R1034" s="229"/>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31"/>
      <c r="I1035" s="229"/>
      <c r="J1035" s="232"/>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31"/>
      <c r="I1036" s="229"/>
      <c r="J1036" s="232"/>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31"/>
      <c r="I1037" s="229"/>
      <c r="J1037" s="232"/>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31"/>
      <c r="I1038" s="229"/>
      <c r="J1038" s="232"/>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31"/>
      <c r="I1039" s="229"/>
      <c r="J1039" s="232"/>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31"/>
      <c r="I1040" s="229"/>
      <c r="J1040" s="232"/>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31"/>
      <c r="I1041" s="229"/>
      <c r="J1041" s="232"/>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31"/>
      <c r="I1042" s="229"/>
      <c r="J1042" s="232"/>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31"/>
      <c r="I1043" s="229"/>
      <c r="J1043" s="232"/>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31"/>
      <c r="I1044" s="229"/>
      <c r="J1044" s="232"/>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31"/>
      <c r="I1045" s="229"/>
      <c r="J1045" s="232"/>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31"/>
      <c r="I1046" s="229"/>
      <c r="J1046" s="232"/>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31"/>
      <c r="I1047" s="229"/>
      <c r="J1047" s="232"/>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31"/>
      <c r="I1048" s="229"/>
      <c r="J1048" s="232"/>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31"/>
      <c r="I1049" s="229"/>
      <c r="J1049" s="232"/>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31"/>
      <c r="I1050" s="229"/>
      <c r="J1050" s="232"/>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31"/>
      <c r="I1051" s="229"/>
      <c r="J1051" s="232"/>
      <c r="K1051" s="229"/>
      <c r="L1051" s="229"/>
      <c r="M1051" s="229"/>
      <c r="N1051" s="229"/>
      <c r="O1051" s="229"/>
      <c r="P1051" s="229"/>
      <c r="Q1051" s="229"/>
      <c r="R1051" s="229"/>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31"/>
      <c r="I1052" s="229"/>
      <c r="J1052" s="232"/>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31"/>
      <c r="I1053" s="229"/>
      <c r="J1053" s="232"/>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31"/>
      <c r="I1054" s="229"/>
      <c r="J1054" s="232"/>
      <c r="K1054" s="229"/>
      <c r="L1054" s="229"/>
      <c r="M1054" s="229"/>
      <c r="N1054" s="229"/>
      <c r="O1054" s="229"/>
      <c r="P1054" s="229"/>
      <c r="Q1054" s="229"/>
      <c r="R1054" s="229"/>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31"/>
      <c r="I1055" s="229"/>
      <c r="J1055" s="232"/>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31"/>
      <c r="I1056" s="229"/>
      <c r="J1056" s="232"/>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31"/>
      <c r="I1057" s="229"/>
      <c r="J1057" s="232"/>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31"/>
      <c r="I1058" s="229"/>
      <c r="J1058" s="232"/>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31"/>
      <c r="I1059" s="229"/>
      <c r="J1059" s="232"/>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31"/>
      <c r="I1060" s="229"/>
      <c r="J1060" s="232"/>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31"/>
      <c r="I1061" s="229"/>
      <c r="J1061" s="232"/>
      <c r="K1061" s="229"/>
      <c r="L1061" s="229"/>
      <c r="M1061" s="229"/>
      <c r="N1061" s="229"/>
      <c r="O1061" s="229"/>
      <c r="P1061" s="229"/>
      <c r="Q1061" s="229"/>
      <c r="R1061" s="229"/>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31"/>
      <c r="I1062" s="229"/>
      <c r="J1062" s="232"/>
      <c r="K1062" s="229"/>
      <c r="L1062" s="229"/>
      <c r="M1062" s="229"/>
      <c r="N1062" s="229"/>
      <c r="O1062" s="229"/>
      <c r="P1062" s="229"/>
      <c r="Q1062" s="229"/>
      <c r="R1062" s="229"/>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31"/>
      <c r="I1063" s="229"/>
      <c r="J1063" s="232"/>
      <c r="K1063" s="229"/>
      <c r="L1063" s="229"/>
      <c r="M1063" s="229"/>
      <c r="N1063" s="229"/>
      <c r="O1063" s="229"/>
      <c r="P1063" s="229"/>
      <c r="Q1063" s="229"/>
      <c r="R1063" s="229"/>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31"/>
      <c r="I1064" s="229"/>
      <c r="J1064" s="232"/>
      <c r="K1064" s="229"/>
      <c r="L1064" s="229"/>
      <c r="M1064" s="229"/>
      <c r="N1064" s="229"/>
      <c r="O1064" s="229"/>
      <c r="P1064" s="229"/>
      <c r="Q1064" s="229"/>
      <c r="R1064" s="229"/>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31"/>
      <c r="I1065" s="229"/>
      <c r="J1065" s="232"/>
      <c r="K1065" s="229"/>
      <c r="L1065" s="229"/>
      <c r="M1065" s="229"/>
      <c r="N1065" s="229"/>
      <c r="O1065" s="229"/>
      <c r="P1065" s="229"/>
      <c r="Q1065" s="229"/>
      <c r="R1065" s="229"/>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31"/>
      <c r="I1066" s="229"/>
      <c r="J1066" s="232"/>
      <c r="K1066" s="229"/>
      <c r="L1066" s="229"/>
      <c r="M1066" s="229"/>
      <c r="N1066" s="229"/>
      <c r="O1066" s="229"/>
      <c r="P1066" s="229"/>
      <c r="Q1066" s="229"/>
      <c r="R1066" s="229"/>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31"/>
      <c r="I1067" s="229"/>
      <c r="J1067" s="232"/>
      <c r="K1067" s="229"/>
      <c r="L1067" s="229"/>
      <c r="M1067" s="229"/>
      <c r="N1067" s="229"/>
      <c r="O1067" s="229"/>
      <c r="P1067" s="229"/>
      <c r="Q1067" s="229"/>
      <c r="R1067" s="229"/>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31"/>
      <c r="I1068" s="229"/>
      <c r="J1068" s="232"/>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31"/>
      <c r="I1069" s="229"/>
      <c r="J1069" s="232"/>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31"/>
      <c r="I1070" s="229"/>
      <c r="J1070" s="232"/>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31"/>
      <c r="I1071" s="229"/>
      <c r="J1071" s="232"/>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31"/>
      <c r="I1072" s="229"/>
      <c r="J1072" s="232"/>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31"/>
      <c r="I1073" s="229"/>
      <c r="J1073" s="232"/>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31"/>
      <c r="I1074" s="229"/>
      <c r="J1074" s="232"/>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31"/>
      <c r="I1075" s="229"/>
      <c r="J1075" s="232"/>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31"/>
      <c r="I1076" s="229"/>
      <c r="J1076" s="232"/>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31"/>
      <c r="I1077" s="229"/>
      <c r="J1077" s="232"/>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31"/>
      <c r="I1078" s="229"/>
      <c r="J1078" s="232"/>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31"/>
      <c r="I1079" s="229"/>
      <c r="J1079" s="232"/>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31"/>
      <c r="I1080" s="229"/>
      <c r="J1080" s="232"/>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31"/>
      <c r="I1081" s="229"/>
      <c r="J1081" s="232"/>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31"/>
      <c r="I1082" s="229"/>
      <c r="J1082" s="232"/>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31"/>
      <c r="I1083" s="229"/>
      <c r="J1083" s="232"/>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31"/>
      <c r="I1084" s="229"/>
      <c r="J1084" s="232"/>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31"/>
      <c r="I1085" s="229"/>
      <c r="J1085" s="232"/>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31"/>
      <c r="I1086" s="229"/>
      <c r="J1086" s="232"/>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31"/>
      <c r="I1087" s="229"/>
      <c r="J1087" s="232"/>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31"/>
      <c r="I1088" s="229"/>
      <c r="J1088" s="232"/>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31"/>
      <c r="I1089" s="229"/>
      <c r="J1089" s="232"/>
      <c r="K1089" s="229"/>
      <c r="L1089" s="229"/>
      <c r="M1089" s="229"/>
      <c r="N1089" s="229"/>
      <c r="O1089" s="229"/>
      <c r="P1089" s="229"/>
      <c r="Q1089" s="229"/>
      <c r="R1089" s="229"/>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31"/>
      <c r="I1090" s="229"/>
      <c r="J1090" s="232"/>
      <c r="K1090" s="229"/>
      <c r="L1090" s="229"/>
      <c r="M1090" s="229"/>
      <c r="N1090" s="229"/>
      <c r="O1090" s="229"/>
      <c r="P1090" s="229"/>
      <c r="Q1090" s="229"/>
      <c r="R1090" s="229"/>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31"/>
      <c r="I1091" s="229"/>
      <c r="J1091" s="232"/>
      <c r="K1091" s="229"/>
      <c r="L1091" s="229"/>
      <c r="M1091" s="229"/>
      <c r="N1091" s="229"/>
      <c r="O1091" s="229"/>
      <c r="P1091" s="229"/>
      <c r="Q1091" s="229"/>
      <c r="R1091" s="229"/>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31"/>
      <c r="I1092" s="229"/>
      <c r="J1092" s="232"/>
      <c r="K1092" s="229"/>
      <c r="L1092" s="229"/>
      <c r="M1092" s="229"/>
      <c r="N1092" s="229"/>
      <c r="O1092" s="229"/>
      <c r="P1092" s="229"/>
      <c r="Q1092" s="229"/>
      <c r="R1092" s="229"/>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31"/>
      <c r="I1093" s="229"/>
      <c r="J1093" s="232"/>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31"/>
      <c r="I1094" s="229"/>
      <c r="J1094" s="232"/>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31"/>
      <c r="I1095" s="229"/>
      <c r="J1095" s="232"/>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31"/>
      <c r="I1096" s="229"/>
      <c r="J1096" s="232"/>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31"/>
      <c r="I1097" s="229"/>
      <c r="J1097" s="232"/>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31"/>
      <c r="I1098" s="229"/>
      <c r="J1098" s="232"/>
      <c r="K1098" s="229"/>
      <c r="L1098" s="229"/>
      <c r="M1098" s="229"/>
      <c r="N1098" s="229"/>
      <c r="O1098" s="229"/>
      <c r="P1098" s="229"/>
      <c r="Q1098" s="229"/>
      <c r="R1098" s="229"/>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31"/>
      <c r="I1099" s="229"/>
      <c r="J1099" s="232"/>
      <c r="K1099" s="229"/>
      <c r="L1099" s="229"/>
      <c r="M1099" s="229"/>
      <c r="N1099" s="229"/>
      <c r="O1099" s="229"/>
      <c r="P1099" s="229"/>
      <c r="Q1099" s="229"/>
      <c r="R1099" s="229"/>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31"/>
      <c r="I1100" s="229"/>
      <c r="J1100" s="232"/>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31"/>
      <c r="I1101" s="229"/>
      <c r="J1101" s="232"/>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31"/>
      <c r="I1102" s="229"/>
      <c r="J1102" s="232"/>
      <c r="K1102" s="229"/>
      <c r="L1102" s="229"/>
      <c r="M1102" s="229"/>
      <c r="N1102" s="229"/>
      <c r="O1102" s="229"/>
      <c r="P1102" s="229"/>
      <c r="Q1102" s="229"/>
      <c r="R1102" s="229"/>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31"/>
      <c r="I1103" s="229"/>
      <c r="J1103" s="232"/>
      <c r="K1103" s="229"/>
      <c r="L1103" s="229"/>
      <c r="M1103" s="229"/>
      <c r="N1103" s="229"/>
      <c r="O1103" s="229"/>
      <c r="P1103" s="229"/>
      <c r="Q1103" s="229"/>
      <c r="R1103" s="229"/>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31"/>
      <c r="I1104" s="229"/>
      <c r="J1104" s="232"/>
      <c r="K1104" s="229"/>
      <c r="L1104" s="229"/>
      <c r="M1104" s="229"/>
      <c r="N1104" s="229"/>
      <c r="O1104" s="229"/>
      <c r="P1104" s="229"/>
      <c r="Q1104" s="229"/>
      <c r="R1104" s="229"/>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31"/>
      <c r="I1105" s="229"/>
      <c r="J1105" s="232"/>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31"/>
      <c r="I1106" s="229"/>
      <c r="J1106" s="232"/>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31"/>
      <c r="I1107" s="229"/>
      <c r="J1107" s="232"/>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31"/>
      <c r="I1108" s="229"/>
      <c r="J1108" s="232"/>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31"/>
      <c r="I1109" s="229"/>
      <c r="J1109" s="232"/>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31"/>
      <c r="I1110" s="229"/>
      <c r="J1110" s="232"/>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31"/>
      <c r="I1111" s="229"/>
      <c r="J1111" s="232"/>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31"/>
      <c r="I1112" s="229"/>
      <c r="J1112" s="232"/>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31"/>
      <c r="I1113" s="229"/>
      <c r="J1113" s="232"/>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31"/>
      <c r="I1114" s="229"/>
      <c r="J1114" s="232"/>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31"/>
      <c r="I1115" s="229"/>
      <c r="J1115" s="232"/>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31"/>
      <c r="I1116" s="229"/>
      <c r="J1116" s="232"/>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31"/>
      <c r="I1117" s="229"/>
      <c r="J1117" s="232"/>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31"/>
      <c r="I1118" s="229"/>
      <c r="J1118" s="232"/>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31"/>
      <c r="I1119" s="229"/>
      <c r="J1119" s="232"/>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31"/>
      <c r="I1120" s="229"/>
      <c r="J1120" s="232"/>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31"/>
      <c r="I1121" s="229"/>
      <c r="J1121" s="232"/>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31"/>
      <c r="I1122" s="229"/>
      <c r="J1122" s="232"/>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31"/>
      <c r="I1123" s="229"/>
      <c r="J1123" s="232"/>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31"/>
      <c r="I1124" s="229"/>
      <c r="J1124" s="232"/>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31"/>
      <c r="I1125" s="229"/>
      <c r="J1125" s="232"/>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31"/>
      <c r="I1126" s="229"/>
      <c r="J1126" s="232"/>
      <c r="K1126" s="229"/>
      <c r="L1126" s="229"/>
      <c r="M1126" s="229"/>
      <c r="N1126" s="229"/>
      <c r="O1126" s="229"/>
      <c r="P1126" s="229"/>
      <c r="Q1126" s="229"/>
      <c r="R1126" s="229"/>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31"/>
      <c r="I1127" s="229"/>
      <c r="J1127" s="232"/>
      <c r="K1127" s="229"/>
      <c r="L1127" s="229"/>
      <c r="M1127" s="229"/>
      <c r="N1127" s="229"/>
      <c r="O1127" s="229"/>
      <c r="P1127" s="229"/>
      <c r="Q1127" s="229"/>
      <c r="R1127" s="229"/>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31"/>
      <c r="I1128" s="229"/>
      <c r="J1128" s="232"/>
      <c r="K1128" s="229"/>
      <c r="L1128" s="229"/>
      <c r="M1128" s="229"/>
      <c r="N1128" s="229"/>
      <c r="O1128" s="229"/>
      <c r="P1128" s="229"/>
      <c r="Q1128" s="229"/>
      <c r="R1128" s="229"/>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31"/>
      <c r="I1129" s="229"/>
      <c r="J1129" s="232"/>
      <c r="K1129" s="229"/>
      <c r="L1129" s="229"/>
      <c r="M1129" s="229"/>
      <c r="N1129" s="229"/>
      <c r="O1129" s="229"/>
      <c r="P1129" s="229"/>
      <c r="Q1129" s="229"/>
      <c r="R1129" s="229"/>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31"/>
      <c r="I1130" s="229"/>
      <c r="J1130" s="232"/>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31"/>
      <c r="I1131" s="229"/>
      <c r="J1131" s="232"/>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31"/>
      <c r="I1132" s="229"/>
      <c r="J1132" s="232"/>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31"/>
      <c r="I1133" s="229"/>
      <c r="J1133" s="232"/>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31"/>
      <c r="I1134" s="229"/>
      <c r="J1134" s="232"/>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31"/>
      <c r="I1135" s="229"/>
      <c r="J1135" s="232"/>
      <c r="K1135" s="229"/>
      <c r="L1135" s="229"/>
      <c r="M1135" s="229"/>
      <c r="N1135" s="229"/>
      <c r="O1135" s="229"/>
      <c r="P1135" s="229"/>
      <c r="Q1135" s="229"/>
      <c r="R1135" s="229"/>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31"/>
      <c r="I1136" s="229"/>
      <c r="J1136" s="232"/>
      <c r="K1136" s="229"/>
      <c r="L1136" s="229"/>
      <c r="M1136" s="229"/>
      <c r="N1136" s="229"/>
      <c r="O1136" s="229"/>
      <c r="P1136" s="229"/>
      <c r="Q1136" s="229"/>
      <c r="R1136" s="229"/>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31"/>
      <c r="I1137" s="229"/>
      <c r="J1137" s="232"/>
      <c r="K1137" s="229"/>
      <c r="L1137" s="229"/>
      <c r="M1137" s="229"/>
      <c r="N1137" s="229"/>
      <c r="O1137" s="229"/>
      <c r="P1137" s="229"/>
      <c r="Q1137" s="229"/>
      <c r="R1137" s="229"/>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31"/>
      <c r="I1138" s="229"/>
      <c r="J1138" s="232"/>
      <c r="K1138" s="229"/>
      <c r="L1138" s="229"/>
      <c r="M1138" s="229"/>
      <c r="N1138" s="229"/>
      <c r="O1138" s="229"/>
      <c r="P1138" s="229"/>
      <c r="Q1138" s="229"/>
      <c r="R1138" s="229"/>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31"/>
      <c r="I1139" s="229"/>
      <c r="J1139" s="232"/>
      <c r="K1139" s="229"/>
      <c r="L1139" s="229"/>
      <c r="M1139" s="229"/>
      <c r="N1139" s="229"/>
      <c r="O1139" s="229"/>
      <c r="P1139" s="229"/>
      <c r="Q1139" s="229"/>
      <c r="R1139" s="229"/>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31"/>
      <c r="I1140" s="229"/>
      <c r="J1140" s="232"/>
      <c r="K1140" s="229"/>
      <c r="L1140" s="229"/>
      <c r="M1140" s="229"/>
      <c r="N1140" s="229"/>
      <c r="O1140" s="229"/>
      <c r="P1140" s="229"/>
      <c r="Q1140" s="229"/>
      <c r="R1140" s="229"/>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31"/>
      <c r="I1141" s="229"/>
      <c r="J1141" s="232"/>
      <c r="K1141" s="229"/>
      <c r="L1141" s="229"/>
      <c r="M1141" s="229"/>
      <c r="N1141" s="229"/>
      <c r="O1141" s="229"/>
      <c r="P1141" s="229"/>
      <c r="Q1141" s="229"/>
      <c r="R1141" s="229"/>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31"/>
      <c r="I1142" s="229"/>
      <c r="J1142" s="232"/>
      <c r="K1142" s="229"/>
      <c r="L1142" s="229"/>
      <c r="M1142" s="229"/>
      <c r="N1142" s="229"/>
      <c r="O1142" s="229"/>
      <c r="P1142" s="229"/>
      <c r="Q1142" s="229"/>
      <c r="R1142" s="229"/>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31"/>
      <c r="I1143" s="229"/>
      <c r="J1143" s="232"/>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31"/>
      <c r="I1144" s="229"/>
      <c r="J1144" s="232"/>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31"/>
      <c r="I1145" s="229"/>
      <c r="J1145" s="232"/>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31"/>
      <c r="I1146" s="229"/>
      <c r="J1146" s="232"/>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31"/>
      <c r="I1147" s="229"/>
      <c r="J1147" s="232"/>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31"/>
      <c r="I1148" s="229"/>
      <c r="J1148" s="232"/>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31"/>
      <c r="I1149" s="229"/>
      <c r="J1149" s="232"/>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31"/>
      <c r="I1150" s="229"/>
      <c r="J1150" s="232"/>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31"/>
      <c r="I1151" s="229"/>
      <c r="J1151" s="232"/>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31"/>
      <c r="I1152" s="229"/>
      <c r="J1152" s="232"/>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31"/>
      <c r="I1153" s="229"/>
      <c r="J1153" s="232"/>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31"/>
      <c r="I1154" s="229"/>
      <c r="J1154" s="232"/>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31"/>
      <c r="I1155" s="229"/>
      <c r="J1155" s="232"/>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31"/>
      <c r="I1156" s="229"/>
      <c r="J1156" s="232"/>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31"/>
      <c r="I1157" s="229"/>
      <c r="J1157" s="232"/>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31"/>
      <c r="I1158" s="229"/>
      <c r="J1158" s="232"/>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31"/>
      <c r="I1159" s="229"/>
      <c r="J1159" s="232"/>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31"/>
      <c r="I1160" s="229"/>
      <c r="J1160" s="232"/>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31"/>
      <c r="I1161" s="229"/>
      <c r="J1161" s="232"/>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31"/>
      <c r="I1162" s="229"/>
      <c r="J1162" s="232"/>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31"/>
      <c r="I1163" s="229"/>
      <c r="J1163" s="232"/>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31"/>
      <c r="I1164" s="229"/>
      <c r="J1164" s="232"/>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31"/>
      <c r="I1165" s="229"/>
      <c r="J1165" s="232"/>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31"/>
      <c r="I1166" s="229"/>
      <c r="J1166" s="232"/>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31"/>
      <c r="I1167" s="229"/>
      <c r="J1167" s="232"/>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31"/>
      <c r="I1168" s="229"/>
      <c r="J1168" s="232"/>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31"/>
      <c r="I1169" s="229"/>
      <c r="J1169" s="232"/>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31"/>
      <c r="I1170" s="229"/>
      <c r="J1170" s="232"/>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31"/>
      <c r="I1171" s="229"/>
      <c r="J1171" s="232"/>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31"/>
      <c r="I1172" s="229"/>
      <c r="J1172" s="232"/>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31"/>
      <c r="I1173" s="229"/>
      <c r="J1173" s="232"/>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31"/>
      <c r="I1174" s="229"/>
      <c r="J1174" s="232"/>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31"/>
      <c r="I1175" s="229"/>
      <c r="J1175" s="232"/>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31"/>
      <c r="I1176" s="229"/>
      <c r="J1176" s="232"/>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31"/>
      <c r="I1177" s="229"/>
      <c r="J1177" s="232"/>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31"/>
      <c r="I1178" s="229"/>
      <c r="J1178" s="232"/>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31"/>
      <c r="I1179" s="229"/>
      <c r="J1179" s="232"/>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31"/>
      <c r="I1180" s="229"/>
      <c r="J1180" s="232"/>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31"/>
      <c r="I1181" s="229"/>
      <c r="J1181" s="232"/>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31"/>
      <c r="I1182" s="229"/>
      <c r="J1182" s="232"/>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31"/>
      <c r="I1183" s="229"/>
      <c r="J1183" s="232"/>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31"/>
      <c r="I1184" s="229"/>
      <c r="J1184" s="232"/>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31"/>
      <c r="I1185" s="229"/>
      <c r="J1185" s="232"/>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31"/>
      <c r="I1186" s="229"/>
      <c r="J1186" s="232"/>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31"/>
      <c r="I1187" s="229"/>
      <c r="J1187" s="232"/>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31"/>
      <c r="I1188" s="229"/>
      <c r="J1188" s="232"/>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31"/>
      <c r="I1189" s="229"/>
      <c r="J1189" s="232"/>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31"/>
      <c r="I1190" s="229"/>
      <c r="J1190" s="232"/>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31"/>
      <c r="I1191" s="229"/>
      <c r="J1191" s="232"/>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31"/>
      <c r="I1192" s="229"/>
      <c r="J1192" s="232"/>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31"/>
      <c r="I1193" s="229"/>
      <c r="J1193" s="232"/>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31"/>
      <c r="I1194" s="229"/>
      <c r="J1194" s="232"/>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31"/>
      <c r="I1195" s="229"/>
      <c r="J1195" s="232"/>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31"/>
      <c r="I1196" s="229"/>
      <c r="J1196" s="232"/>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31"/>
      <c r="I1197" s="229"/>
      <c r="J1197" s="232"/>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31"/>
      <c r="I1198" s="229"/>
      <c r="J1198" s="232"/>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31"/>
      <c r="I1199" s="229"/>
      <c r="J1199" s="232"/>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31"/>
      <c r="I1200" s="229"/>
      <c r="J1200" s="232"/>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31"/>
      <c r="I1201" s="229"/>
      <c r="J1201" s="232"/>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31"/>
      <c r="I1202" s="229"/>
      <c r="J1202" s="232"/>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31"/>
      <c r="I1203" s="229"/>
      <c r="J1203" s="232"/>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31"/>
      <c r="I1204" s="229"/>
      <c r="J1204" s="232"/>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31"/>
      <c r="I1205" s="229"/>
      <c r="J1205" s="232"/>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31"/>
      <c r="I1206" s="229"/>
      <c r="J1206" s="232"/>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31"/>
      <c r="I1207" s="229"/>
      <c r="J1207" s="232"/>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31"/>
      <c r="I1208" s="229"/>
      <c r="J1208" s="232"/>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31"/>
      <c r="I1209" s="229"/>
      <c r="J1209" s="232"/>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31"/>
      <c r="I1210" s="229"/>
      <c r="J1210" s="232"/>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31"/>
      <c r="I1211" s="229"/>
      <c r="J1211" s="232"/>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31"/>
      <c r="I1212" s="229"/>
      <c r="J1212" s="232"/>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31"/>
      <c r="I1213" s="229"/>
      <c r="J1213" s="232"/>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31"/>
      <c r="I1214" s="229"/>
      <c r="J1214" s="232"/>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31"/>
      <c r="I1215" s="229"/>
      <c r="J1215" s="232"/>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31"/>
      <c r="I1216" s="229"/>
      <c r="J1216" s="232"/>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31"/>
      <c r="I1217" s="229"/>
      <c r="J1217" s="232"/>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31"/>
      <c r="I1218" s="229"/>
      <c r="J1218" s="232"/>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31"/>
      <c r="I1219" s="229"/>
      <c r="J1219" s="232"/>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31"/>
      <c r="I1220" s="229"/>
      <c r="J1220" s="232"/>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31"/>
      <c r="I1221" s="229"/>
      <c r="J1221" s="232"/>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31"/>
      <c r="I1222" s="229"/>
      <c r="J1222" s="232"/>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31"/>
      <c r="I1223" s="229"/>
      <c r="J1223" s="232"/>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31"/>
      <c r="I1224" s="229"/>
      <c r="J1224" s="232"/>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31"/>
      <c r="I1225" s="229"/>
      <c r="J1225" s="232"/>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31"/>
      <c r="I1226" s="229"/>
      <c r="J1226" s="232"/>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31"/>
      <c r="I1227" s="229"/>
      <c r="J1227" s="232"/>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31"/>
      <c r="I1228" s="229"/>
      <c r="J1228" s="232"/>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31"/>
      <c r="I1229" s="229"/>
      <c r="J1229" s="232"/>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31"/>
      <c r="I1230" s="229"/>
      <c r="J1230" s="232"/>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31"/>
      <c r="I1231" s="229"/>
      <c r="J1231" s="232"/>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31"/>
      <c r="I1232" s="229"/>
      <c r="J1232" s="232"/>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31"/>
      <c r="I1233" s="229"/>
      <c r="J1233" s="232"/>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31"/>
      <c r="I1234" s="229"/>
      <c r="J1234" s="232"/>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31"/>
      <c r="I1235" s="229"/>
      <c r="J1235" s="232"/>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31"/>
      <c r="I1236" s="229"/>
      <c r="J1236" s="232"/>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31"/>
      <c r="I1237" s="229"/>
      <c r="J1237" s="232"/>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31"/>
      <c r="I1238" s="229"/>
      <c r="J1238" s="232"/>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31"/>
      <c r="I1239" s="229"/>
      <c r="J1239" s="232"/>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31"/>
      <c r="I1240" s="229"/>
      <c r="J1240" s="232"/>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31"/>
      <c r="I1241" s="229"/>
      <c r="J1241" s="232"/>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31"/>
      <c r="I1242" s="229"/>
      <c r="J1242" s="232"/>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31"/>
      <c r="I1243" s="229"/>
      <c r="J1243" s="232"/>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31"/>
      <c r="I1244" s="229"/>
      <c r="J1244" s="232"/>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31"/>
      <c r="I1245" s="229"/>
      <c r="J1245" s="232"/>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31"/>
      <c r="I1246" s="229"/>
      <c r="J1246" s="232"/>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31"/>
      <c r="I1247" s="229"/>
      <c r="J1247" s="232"/>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31"/>
      <c r="I1248" s="229"/>
      <c r="J1248" s="232"/>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31"/>
      <c r="I1249" s="229"/>
      <c r="J1249" s="232"/>
      <c r="K1249" s="229"/>
      <c r="L1249" s="229"/>
      <c r="M1249" s="229"/>
      <c r="N1249" s="229"/>
      <c r="O1249" s="229"/>
      <c r="P1249" s="229"/>
      <c r="Q1249" s="229"/>
      <c r="R1249" s="229"/>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31"/>
      <c r="I1250" s="229"/>
      <c r="J1250" s="232"/>
      <c r="K1250" s="229"/>
      <c r="L1250" s="229"/>
      <c r="M1250" s="229"/>
      <c r="N1250" s="229"/>
      <c r="O1250" s="229"/>
      <c r="P1250" s="229"/>
      <c r="Q1250" s="229"/>
      <c r="R1250" s="229"/>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31"/>
      <c r="I1251" s="229"/>
      <c r="J1251" s="232"/>
      <c r="K1251" s="229"/>
      <c r="L1251" s="229"/>
      <c r="M1251" s="229"/>
      <c r="N1251" s="229"/>
      <c r="O1251" s="229"/>
      <c r="P1251" s="229"/>
      <c r="Q1251" s="229"/>
      <c r="R1251" s="229"/>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31"/>
      <c r="I1252" s="229"/>
      <c r="J1252" s="232"/>
      <c r="K1252" s="229"/>
      <c r="L1252" s="229"/>
      <c r="M1252" s="229"/>
      <c r="N1252" s="229"/>
      <c r="O1252" s="229"/>
      <c r="P1252" s="229"/>
      <c r="Q1252" s="229"/>
      <c r="R1252" s="229"/>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31"/>
      <c r="I1253" s="229"/>
      <c r="J1253" s="232"/>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31"/>
      <c r="I1254" s="229"/>
      <c r="J1254" s="232"/>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31"/>
      <c r="I1255" s="229"/>
      <c r="J1255" s="232"/>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31"/>
      <c r="I1256" s="229"/>
      <c r="J1256" s="232"/>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31"/>
      <c r="I1257" s="229"/>
      <c r="J1257" s="232"/>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31"/>
      <c r="I1258" s="229"/>
      <c r="J1258" s="232"/>
      <c r="K1258" s="229"/>
      <c r="L1258" s="229"/>
      <c r="M1258" s="229"/>
      <c r="N1258" s="229"/>
      <c r="O1258" s="229"/>
      <c r="P1258" s="229"/>
      <c r="Q1258" s="229"/>
      <c r="R1258" s="229"/>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31"/>
      <c r="I1259" s="229"/>
      <c r="J1259" s="232"/>
      <c r="K1259" s="229"/>
      <c r="L1259" s="229"/>
      <c r="M1259" s="229"/>
      <c r="N1259" s="229"/>
      <c r="O1259" s="229"/>
      <c r="P1259" s="229"/>
      <c r="Q1259" s="229"/>
      <c r="R1259" s="229"/>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31"/>
      <c r="I1260" s="229"/>
      <c r="J1260" s="232"/>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31"/>
      <c r="I1261" s="229"/>
      <c r="J1261" s="232"/>
      <c r="K1261" s="229"/>
      <c r="L1261" s="229"/>
      <c r="M1261" s="229"/>
      <c r="N1261" s="229"/>
      <c r="O1261" s="229"/>
      <c r="P1261" s="229"/>
      <c r="Q1261" s="229"/>
      <c r="R1261" s="229"/>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31"/>
      <c r="I1262" s="229"/>
      <c r="J1262" s="232"/>
      <c r="K1262" s="229"/>
      <c r="L1262" s="229"/>
      <c r="M1262" s="229"/>
      <c r="N1262" s="229"/>
      <c r="O1262" s="229"/>
      <c r="P1262" s="229"/>
      <c r="Q1262" s="229"/>
      <c r="R1262" s="229"/>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31"/>
      <c r="I1263" s="229"/>
      <c r="J1263" s="232"/>
      <c r="K1263" s="229"/>
      <c r="L1263" s="229"/>
      <c r="M1263" s="229"/>
      <c r="N1263" s="229"/>
      <c r="O1263" s="229"/>
      <c r="P1263" s="229"/>
      <c r="Q1263" s="229"/>
      <c r="R1263" s="229"/>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31"/>
      <c r="I1264" s="229"/>
      <c r="J1264" s="232"/>
      <c r="K1264" s="229"/>
      <c r="L1264" s="229"/>
      <c r="M1264" s="229"/>
      <c r="N1264" s="229"/>
      <c r="O1264" s="229"/>
      <c r="P1264" s="229"/>
      <c r="Q1264" s="229"/>
      <c r="R1264" s="229"/>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31"/>
      <c r="I1265" s="229"/>
      <c r="J1265" s="232"/>
      <c r="K1265" s="229"/>
      <c r="L1265" s="229"/>
      <c r="M1265" s="229"/>
      <c r="N1265" s="229"/>
      <c r="O1265" s="229"/>
      <c r="P1265" s="229"/>
      <c r="Q1265" s="229"/>
      <c r="R1265" s="229"/>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31"/>
      <c r="I1266" s="229"/>
      <c r="J1266" s="232"/>
      <c r="K1266" s="229"/>
      <c r="L1266" s="229"/>
      <c r="M1266" s="229"/>
      <c r="N1266" s="229"/>
      <c r="O1266" s="229"/>
      <c r="P1266" s="229"/>
      <c r="Q1266" s="229"/>
      <c r="R1266" s="229"/>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31"/>
      <c r="I1267" s="229"/>
      <c r="J1267" s="232"/>
      <c r="K1267" s="229"/>
      <c r="L1267" s="229"/>
      <c r="M1267" s="229"/>
      <c r="N1267" s="229"/>
      <c r="O1267" s="229"/>
      <c r="P1267" s="229"/>
      <c r="Q1267" s="229"/>
      <c r="R1267" s="229"/>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31"/>
      <c r="I1268" s="229"/>
      <c r="J1268" s="232"/>
      <c r="K1268" s="229"/>
      <c r="L1268" s="229"/>
      <c r="M1268" s="229"/>
      <c r="N1268" s="229"/>
      <c r="O1268" s="229"/>
      <c r="P1268" s="229"/>
      <c r="Q1268" s="229"/>
      <c r="R1268" s="229"/>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31"/>
      <c r="I1269" s="229"/>
      <c r="J1269" s="232"/>
      <c r="K1269" s="229"/>
      <c r="L1269" s="229"/>
      <c r="M1269" s="229"/>
      <c r="N1269" s="229"/>
      <c r="O1269" s="229"/>
      <c r="P1269" s="229"/>
      <c r="Q1269" s="229"/>
      <c r="R1269" s="229"/>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31"/>
      <c r="I1270" s="229"/>
      <c r="J1270" s="232"/>
      <c r="K1270" s="229"/>
      <c r="L1270" s="229"/>
      <c r="M1270" s="229"/>
      <c r="N1270" s="229"/>
      <c r="O1270" s="229"/>
      <c r="P1270" s="229"/>
      <c r="Q1270" s="229"/>
      <c r="R1270" s="229"/>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31"/>
      <c r="I1271" s="229"/>
      <c r="J1271" s="232"/>
      <c r="K1271" s="229"/>
      <c r="L1271" s="229"/>
      <c r="M1271" s="229"/>
      <c r="N1271" s="229"/>
      <c r="O1271" s="229"/>
      <c r="P1271" s="229"/>
      <c r="Q1271" s="229"/>
      <c r="R1271" s="229"/>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31"/>
      <c r="I1272" s="229"/>
      <c r="J1272" s="232"/>
      <c r="K1272" s="229"/>
      <c r="L1272" s="229"/>
      <c r="M1272" s="229"/>
      <c r="N1272" s="229"/>
      <c r="O1272" s="229"/>
      <c r="P1272" s="229"/>
      <c r="Q1272" s="229"/>
      <c r="R1272" s="229"/>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31"/>
      <c r="I1273" s="229"/>
      <c r="J1273" s="232"/>
      <c r="K1273" s="229"/>
      <c r="L1273" s="229"/>
      <c r="M1273" s="229"/>
      <c r="N1273" s="229"/>
      <c r="O1273" s="229"/>
      <c r="P1273" s="229"/>
      <c r="Q1273" s="229"/>
      <c r="R1273" s="229"/>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31"/>
      <c r="I1274" s="229"/>
      <c r="J1274" s="232"/>
      <c r="K1274" s="229"/>
      <c r="L1274" s="229"/>
      <c r="M1274" s="229"/>
      <c r="N1274" s="229"/>
      <c r="O1274" s="229"/>
      <c r="P1274" s="229"/>
      <c r="Q1274" s="229"/>
      <c r="R1274" s="229"/>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31"/>
      <c r="I1275" s="229"/>
      <c r="J1275" s="232"/>
      <c r="K1275" s="229"/>
      <c r="L1275" s="229"/>
      <c r="M1275" s="229"/>
      <c r="N1275" s="229"/>
      <c r="O1275" s="229"/>
      <c r="P1275" s="229"/>
      <c r="Q1275" s="229"/>
      <c r="R1275" s="229"/>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31"/>
      <c r="I1276" s="229"/>
      <c r="J1276" s="232"/>
      <c r="K1276" s="229"/>
      <c r="L1276" s="229"/>
      <c r="M1276" s="229"/>
      <c r="N1276" s="229"/>
      <c r="O1276" s="229"/>
      <c r="P1276" s="229"/>
      <c r="Q1276" s="229"/>
      <c r="R1276" s="229"/>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31"/>
      <c r="I1277" s="229"/>
      <c r="J1277" s="232"/>
      <c r="K1277" s="229"/>
      <c r="L1277" s="229"/>
      <c r="M1277" s="229"/>
      <c r="N1277" s="229"/>
      <c r="O1277" s="229"/>
      <c r="P1277" s="229"/>
      <c r="Q1277" s="229"/>
      <c r="R1277" s="229"/>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31"/>
      <c r="I1278" s="229"/>
      <c r="J1278" s="232"/>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31"/>
      <c r="I1279" s="229"/>
      <c r="J1279" s="232"/>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31"/>
      <c r="I1280" s="229"/>
      <c r="J1280" s="232"/>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31"/>
      <c r="I1281" s="229"/>
      <c r="J1281" s="232"/>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31"/>
      <c r="I1282" s="229"/>
      <c r="J1282" s="232"/>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31"/>
      <c r="I1283" s="229"/>
      <c r="J1283" s="232"/>
      <c r="K1283" s="229"/>
      <c r="L1283" s="229"/>
      <c r="M1283" s="229"/>
      <c r="N1283" s="229"/>
      <c r="O1283" s="229"/>
      <c r="P1283" s="229"/>
      <c r="Q1283" s="229"/>
      <c r="R1283" s="229"/>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31"/>
      <c r="I1284" s="229"/>
      <c r="J1284" s="232"/>
      <c r="K1284" s="229"/>
      <c r="L1284" s="229"/>
      <c r="M1284" s="229"/>
      <c r="N1284" s="229"/>
      <c r="O1284" s="229"/>
      <c r="P1284" s="229"/>
      <c r="Q1284" s="229"/>
      <c r="R1284" s="229"/>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31"/>
      <c r="I1285" s="229"/>
      <c r="J1285" s="232"/>
      <c r="K1285" s="229"/>
      <c r="L1285" s="229"/>
      <c r="M1285" s="229"/>
      <c r="N1285" s="229"/>
      <c r="O1285" s="229"/>
      <c r="P1285" s="229"/>
      <c r="Q1285" s="229"/>
      <c r="R1285" s="229"/>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31"/>
      <c r="I1286" s="229"/>
      <c r="J1286" s="232"/>
      <c r="K1286" s="229"/>
      <c r="L1286" s="229"/>
      <c r="M1286" s="229"/>
      <c r="N1286" s="229"/>
      <c r="O1286" s="229"/>
      <c r="P1286" s="229"/>
      <c r="Q1286" s="229"/>
      <c r="R1286" s="229"/>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31"/>
      <c r="I1287" s="229"/>
      <c r="J1287" s="232"/>
      <c r="K1287" s="229"/>
      <c r="L1287" s="229"/>
      <c r="M1287" s="229"/>
      <c r="N1287" s="229"/>
      <c r="O1287" s="229"/>
      <c r="P1287" s="229"/>
      <c r="Q1287" s="229"/>
      <c r="R1287" s="229"/>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31"/>
      <c r="I1288" s="229"/>
      <c r="J1288" s="232"/>
      <c r="K1288" s="229"/>
      <c r="L1288" s="229"/>
      <c r="M1288" s="229"/>
      <c r="N1288" s="229"/>
      <c r="O1288" s="229"/>
      <c r="P1288" s="229"/>
      <c r="Q1288" s="229"/>
      <c r="R1288" s="229"/>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31"/>
      <c r="I1289" s="229"/>
      <c r="J1289" s="232"/>
      <c r="K1289" s="229"/>
      <c r="L1289" s="229"/>
      <c r="M1289" s="229"/>
      <c r="N1289" s="229"/>
      <c r="O1289" s="229"/>
      <c r="P1289" s="229"/>
      <c r="Q1289" s="229"/>
      <c r="R1289" s="229"/>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31"/>
      <c r="I1290" s="229"/>
      <c r="J1290" s="232"/>
      <c r="K1290" s="229"/>
      <c r="L1290" s="229"/>
      <c r="M1290" s="229"/>
      <c r="N1290" s="229"/>
      <c r="O1290" s="229"/>
      <c r="P1290" s="229"/>
      <c r="Q1290" s="229"/>
      <c r="R1290" s="229"/>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31"/>
      <c r="I1291" s="229"/>
      <c r="J1291" s="232"/>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31"/>
      <c r="I1292" s="229"/>
      <c r="J1292" s="232"/>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31"/>
      <c r="I1293" s="229"/>
      <c r="J1293" s="232"/>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31"/>
      <c r="I1294" s="229"/>
      <c r="J1294" s="232"/>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31"/>
      <c r="I1295" s="229"/>
      <c r="J1295" s="232"/>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31"/>
      <c r="I1296" s="229"/>
      <c r="J1296" s="232"/>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31"/>
      <c r="I1297" s="229"/>
      <c r="J1297" s="232"/>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31"/>
      <c r="I1298" s="229"/>
      <c r="J1298" s="232"/>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31"/>
      <c r="I1299" s="229"/>
      <c r="J1299" s="232"/>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31"/>
      <c r="I1300" s="229"/>
      <c r="J1300" s="232"/>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31"/>
      <c r="I1301" s="229"/>
      <c r="J1301" s="232"/>
      <c r="K1301" s="229"/>
      <c r="L1301" s="229"/>
      <c r="M1301" s="229"/>
      <c r="N1301" s="229"/>
      <c r="O1301" s="229"/>
      <c r="P1301" s="229"/>
      <c r="Q1301" s="229"/>
      <c r="R1301" s="229"/>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31"/>
      <c r="I1302" s="229"/>
      <c r="J1302" s="232"/>
      <c r="K1302" s="229"/>
      <c r="L1302" s="229"/>
      <c r="M1302" s="229"/>
      <c r="N1302" s="229"/>
      <c r="O1302" s="229"/>
      <c r="P1302" s="229"/>
      <c r="Q1302" s="229"/>
      <c r="R1302" s="229"/>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31"/>
      <c r="I1303" s="229"/>
      <c r="J1303" s="232"/>
      <c r="K1303" s="229"/>
      <c r="L1303" s="229"/>
      <c r="M1303" s="229"/>
      <c r="N1303" s="229"/>
      <c r="O1303" s="229"/>
      <c r="P1303" s="229"/>
      <c r="Q1303" s="229"/>
      <c r="R1303" s="229"/>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31"/>
      <c r="I1304" s="229"/>
      <c r="J1304" s="232"/>
      <c r="K1304" s="229"/>
      <c r="L1304" s="229"/>
      <c r="M1304" s="229"/>
      <c r="N1304" s="229"/>
      <c r="O1304" s="229"/>
      <c r="P1304" s="229"/>
      <c r="Q1304" s="229"/>
      <c r="R1304" s="229"/>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31"/>
      <c r="I1305" s="229"/>
      <c r="J1305" s="232"/>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31"/>
      <c r="I1306" s="229"/>
      <c r="J1306" s="232"/>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31"/>
      <c r="I1307" s="229"/>
      <c r="J1307" s="232"/>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31"/>
      <c r="I1308" s="229"/>
      <c r="J1308" s="232"/>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31"/>
      <c r="I1309" s="229"/>
      <c r="J1309" s="232"/>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31"/>
      <c r="I1310" s="229"/>
      <c r="J1310" s="232"/>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31"/>
      <c r="I1311" s="229"/>
      <c r="J1311" s="232"/>
      <c r="K1311" s="229"/>
      <c r="L1311" s="229"/>
      <c r="M1311" s="229"/>
      <c r="N1311" s="229"/>
      <c r="O1311" s="229"/>
      <c r="P1311" s="229"/>
      <c r="Q1311" s="229"/>
      <c r="R1311" s="229"/>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31"/>
      <c r="I1312" s="229"/>
      <c r="J1312" s="232"/>
      <c r="K1312" s="229"/>
      <c r="L1312" s="229"/>
      <c r="M1312" s="229"/>
      <c r="N1312" s="229"/>
      <c r="O1312" s="229"/>
      <c r="P1312" s="229"/>
      <c r="Q1312" s="229"/>
      <c r="R1312" s="229"/>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31"/>
      <c r="I1313" s="229"/>
      <c r="J1313" s="232"/>
      <c r="K1313" s="229"/>
      <c r="L1313" s="229"/>
      <c r="M1313" s="229"/>
      <c r="N1313" s="229"/>
      <c r="O1313" s="229"/>
      <c r="P1313" s="229"/>
      <c r="Q1313" s="229"/>
      <c r="R1313" s="229"/>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31"/>
      <c r="I1314" s="229"/>
      <c r="J1314" s="232"/>
      <c r="K1314" s="229"/>
      <c r="L1314" s="229"/>
      <c r="M1314" s="229"/>
      <c r="N1314" s="229"/>
      <c r="O1314" s="229"/>
      <c r="P1314" s="229"/>
      <c r="Q1314" s="229"/>
      <c r="R1314" s="229"/>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31"/>
      <c r="I1315" s="229"/>
      <c r="J1315" s="232"/>
      <c r="K1315" s="229"/>
      <c r="L1315" s="229"/>
      <c r="M1315" s="229"/>
      <c r="N1315" s="229"/>
      <c r="O1315" s="229"/>
      <c r="P1315" s="229"/>
      <c r="Q1315" s="229"/>
      <c r="R1315" s="229"/>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31"/>
      <c r="I1316" s="229"/>
      <c r="J1316" s="232"/>
      <c r="K1316" s="229"/>
      <c r="L1316" s="229"/>
      <c r="M1316" s="229"/>
      <c r="N1316" s="229"/>
      <c r="O1316" s="229"/>
      <c r="P1316" s="229"/>
      <c r="Q1316" s="229"/>
      <c r="R1316" s="229"/>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31"/>
      <c r="I1317" s="229"/>
      <c r="J1317" s="232"/>
      <c r="K1317" s="229"/>
      <c r="L1317" s="229"/>
      <c r="M1317" s="229"/>
      <c r="N1317" s="229"/>
      <c r="O1317" s="229"/>
      <c r="P1317" s="229"/>
      <c r="Q1317" s="229"/>
      <c r="R1317" s="229"/>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31"/>
      <c r="I1318" s="229"/>
      <c r="J1318" s="232"/>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31"/>
      <c r="I1319" s="229"/>
      <c r="J1319" s="232"/>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31"/>
      <c r="I1320" s="229"/>
      <c r="J1320" s="232"/>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31"/>
      <c r="I1321" s="229"/>
      <c r="J1321" s="232"/>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31"/>
      <c r="I1322" s="229"/>
      <c r="J1322" s="232"/>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31"/>
      <c r="I1323" s="229"/>
      <c r="J1323" s="232"/>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31"/>
      <c r="I1324" s="229"/>
      <c r="J1324" s="232"/>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31"/>
      <c r="I1325" s="229"/>
      <c r="J1325" s="232"/>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31"/>
      <c r="I1326" s="229"/>
      <c r="J1326" s="232"/>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31"/>
      <c r="I1327" s="229"/>
      <c r="J1327" s="232"/>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31"/>
      <c r="I1328" s="229"/>
      <c r="J1328" s="232"/>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31"/>
      <c r="I1329" s="229"/>
      <c r="J1329" s="232"/>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31"/>
      <c r="I1330" s="229"/>
      <c r="J1330" s="232"/>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31"/>
      <c r="I1331" s="229"/>
      <c r="J1331" s="232"/>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31"/>
      <c r="I1332" s="229"/>
      <c r="J1332" s="232"/>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31"/>
      <c r="I1333" s="229"/>
      <c r="J1333" s="232"/>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31"/>
      <c r="I1334" s="229"/>
      <c r="J1334" s="232"/>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31"/>
      <c r="I1335" s="229"/>
      <c r="J1335" s="232"/>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31"/>
      <c r="I1336" s="229"/>
      <c r="J1336" s="232"/>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31"/>
      <c r="I1337" s="229"/>
      <c r="J1337" s="232"/>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31"/>
      <c r="I1338" s="229"/>
      <c r="J1338" s="232"/>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31"/>
      <c r="I1339" s="229"/>
      <c r="J1339" s="232"/>
      <c r="K1339" s="229"/>
      <c r="L1339" s="229"/>
      <c r="M1339" s="229"/>
      <c r="N1339" s="229"/>
      <c r="O1339" s="229"/>
      <c r="P1339" s="229"/>
      <c r="Q1339" s="229"/>
      <c r="R1339" s="229"/>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31"/>
      <c r="I1340" s="229"/>
      <c r="J1340" s="232"/>
      <c r="K1340" s="229"/>
      <c r="L1340" s="229"/>
      <c r="M1340" s="229"/>
      <c r="N1340" s="229"/>
      <c r="O1340" s="229"/>
      <c r="P1340" s="229"/>
      <c r="Q1340" s="229"/>
      <c r="R1340" s="229"/>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31"/>
      <c r="I1341" s="229"/>
      <c r="J1341" s="232"/>
      <c r="K1341" s="229"/>
      <c r="L1341" s="229"/>
      <c r="M1341" s="229"/>
      <c r="N1341" s="229"/>
      <c r="O1341" s="229"/>
      <c r="P1341" s="229"/>
      <c r="Q1341" s="229"/>
      <c r="R1341" s="229"/>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31"/>
      <c r="I1342" s="229"/>
      <c r="J1342" s="232"/>
      <c r="K1342" s="229"/>
      <c r="L1342" s="229"/>
      <c r="M1342" s="229"/>
      <c r="N1342" s="229"/>
      <c r="O1342" s="229"/>
      <c r="P1342" s="229"/>
      <c r="Q1342" s="229"/>
      <c r="R1342" s="229"/>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31"/>
      <c r="I1343" s="229"/>
      <c r="J1343" s="232"/>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31"/>
      <c r="I1344" s="229"/>
      <c r="J1344" s="232"/>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31"/>
      <c r="I1345" s="229"/>
      <c r="J1345" s="232"/>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31"/>
      <c r="I1346" s="229"/>
      <c r="J1346" s="232"/>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31"/>
      <c r="I1347" s="229"/>
      <c r="J1347" s="232"/>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31"/>
      <c r="I1348" s="229"/>
      <c r="J1348" s="232"/>
      <c r="K1348" s="229"/>
      <c r="L1348" s="229"/>
      <c r="M1348" s="229"/>
      <c r="N1348" s="229"/>
      <c r="O1348" s="229"/>
      <c r="P1348" s="229"/>
      <c r="Q1348" s="229"/>
      <c r="R1348" s="229"/>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31"/>
      <c r="I1349" s="229"/>
      <c r="J1349" s="232"/>
      <c r="K1349" s="229"/>
      <c r="L1349" s="229"/>
      <c r="M1349" s="229"/>
      <c r="N1349" s="229"/>
      <c r="O1349" s="229"/>
      <c r="P1349" s="229"/>
      <c r="Q1349" s="229"/>
      <c r="R1349" s="229"/>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31"/>
      <c r="I1350" s="229"/>
      <c r="J1350" s="232"/>
      <c r="K1350" s="229"/>
      <c r="L1350" s="229"/>
      <c r="M1350" s="229"/>
      <c r="N1350" s="229"/>
      <c r="O1350" s="229"/>
      <c r="P1350" s="229"/>
      <c r="Q1350" s="229"/>
      <c r="R1350" s="229"/>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31"/>
      <c r="I1351" s="229"/>
      <c r="J1351" s="232"/>
      <c r="K1351" s="229"/>
      <c r="L1351" s="229"/>
      <c r="M1351" s="229"/>
      <c r="N1351" s="229"/>
      <c r="O1351" s="229"/>
      <c r="P1351" s="229"/>
      <c r="Q1351" s="229"/>
      <c r="R1351" s="229"/>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31"/>
      <c r="I1352" s="229"/>
      <c r="J1352" s="232"/>
      <c r="K1352" s="229"/>
      <c r="L1352" s="229"/>
      <c r="M1352" s="229"/>
      <c r="N1352" s="229"/>
      <c r="O1352" s="229"/>
      <c r="P1352" s="229"/>
      <c r="Q1352" s="229"/>
      <c r="R1352" s="229"/>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31"/>
      <c r="I1353" s="229"/>
      <c r="J1353" s="232"/>
      <c r="K1353" s="229"/>
      <c r="L1353" s="229"/>
      <c r="M1353" s="229"/>
      <c r="N1353" s="229"/>
      <c r="O1353" s="229"/>
      <c r="P1353" s="229"/>
      <c r="Q1353" s="229"/>
      <c r="R1353" s="229"/>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31"/>
      <c r="I1354" s="229"/>
      <c r="J1354" s="232"/>
      <c r="K1354" s="229"/>
      <c r="L1354" s="229"/>
      <c r="M1354" s="229"/>
      <c r="N1354" s="229"/>
      <c r="O1354" s="229"/>
      <c r="P1354" s="229"/>
      <c r="Q1354" s="229"/>
      <c r="R1354" s="229"/>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31"/>
      <c r="I1355" s="229"/>
      <c r="J1355" s="232"/>
      <c r="K1355" s="229"/>
      <c r="L1355" s="229"/>
      <c r="M1355" s="229"/>
      <c r="N1355" s="229"/>
      <c r="O1355" s="229"/>
      <c r="P1355" s="229"/>
      <c r="Q1355" s="229"/>
      <c r="R1355" s="229"/>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31"/>
      <c r="I1356" s="229"/>
      <c r="J1356" s="232"/>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31"/>
      <c r="I1357" s="229"/>
      <c r="J1357" s="232"/>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31"/>
      <c r="I1358" s="229"/>
      <c r="J1358" s="232"/>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31"/>
      <c r="I1359" s="229"/>
      <c r="J1359" s="232"/>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31"/>
      <c r="I1360" s="229"/>
      <c r="J1360" s="232"/>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31"/>
      <c r="I1361" s="229"/>
      <c r="J1361" s="232"/>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31"/>
      <c r="I1362" s="229"/>
      <c r="J1362" s="232"/>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31"/>
      <c r="I1363" s="229"/>
      <c r="J1363" s="232"/>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31"/>
      <c r="I1364" s="229"/>
      <c r="J1364" s="232"/>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31"/>
      <c r="I1365" s="229"/>
      <c r="J1365" s="232"/>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31"/>
      <c r="I1366" s="229"/>
      <c r="J1366" s="232"/>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31"/>
      <c r="I1367" s="229"/>
      <c r="J1367" s="232"/>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31"/>
      <c r="I1368" s="229"/>
      <c r="J1368" s="232"/>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31"/>
      <c r="I1369" s="229"/>
      <c r="J1369" s="232"/>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31"/>
      <c r="I1370" s="229"/>
      <c r="J1370" s="232"/>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31"/>
      <c r="I1371" s="229"/>
      <c r="J1371" s="232"/>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31"/>
      <c r="I1372" s="229"/>
      <c r="J1372" s="232"/>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31"/>
      <c r="I1373" s="229"/>
      <c r="J1373" s="232"/>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31"/>
      <c r="I1374" s="229"/>
      <c r="J1374" s="232"/>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31"/>
      <c r="I1375" s="229"/>
      <c r="J1375" s="232"/>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31"/>
      <c r="I1376" s="229"/>
      <c r="J1376" s="232"/>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31"/>
      <c r="I1377" s="229"/>
      <c r="J1377" s="232"/>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31"/>
      <c r="I1378" s="229"/>
      <c r="J1378" s="232"/>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31"/>
      <c r="I1379" s="229"/>
      <c r="J1379" s="232"/>
      <c r="K1379" s="229"/>
      <c r="L1379" s="229"/>
      <c r="M1379" s="229"/>
      <c r="N1379" s="229"/>
      <c r="O1379" s="229"/>
      <c r="P1379" s="229"/>
      <c r="Q1379" s="229"/>
      <c r="R1379" s="229"/>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31"/>
      <c r="I1380" s="229"/>
      <c r="J1380" s="232"/>
      <c r="K1380" s="229"/>
      <c r="L1380" s="229"/>
      <c r="M1380" s="229"/>
      <c r="N1380" s="229"/>
      <c r="O1380" s="229"/>
      <c r="P1380" s="229"/>
      <c r="Q1380" s="229"/>
      <c r="R1380" s="229"/>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31"/>
      <c r="I1381" s="229"/>
      <c r="J1381" s="232"/>
      <c r="K1381" s="229"/>
      <c r="L1381" s="229"/>
      <c r="M1381" s="229"/>
      <c r="N1381" s="229"/>
      <c r="O1381" s="229"/>
      <c r="P1381" s="229"/>
      <c r="Q1381" s="229"/>
      <c r="R1381" s="229"/>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31"/>
      <c r="I1382" s="229"/>
      <c r="J1382" s="232"/>
      <c r="K1382" s="229"/>
      <c r="L1382" s="229"/>
      <c r="M1382" s="229"/>
      <c r="N1382" s="229"/>
      <c r="O1382" s="229"/>
      <c r="P1382" s="229"/>
      <c r="Q1382" s="229"/>
      <c r="R1382" s="229"/>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31"/>
      <c r="I1383" s="229"/>
      <c r="J1383" s="232"/>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31"/>
      <c r="I1384" s="229"/>
      <c r="J1384" s="232"/>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31"/>
      <c r="I1385" s="229"/>
      <c r="J1385" s="232"/>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31"/>
      <c r="I1386" s="229"/>
      <c r="J1386" s="232"/>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31"/>
      <c r="I1387" s="229"/>
      <c r="J1387" s="232"/>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31"/>
      <c r="I1388" s="229"/>
      <c r="J1388" s="232"/>
      <c r="K1388" s="229"/>
      <c r="L1388" s="229"/>
      <c r="M1388" s="229"/>
      <c r="N1388" s="229"/>
      <c r="O1388" s="229"/>
      <c r="P1388" s="229"/>
      <c r="Q1388" s="229"/>
      <c r="R1388" s="229"/>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31"/>
      <c r="I1389" s="229"/>
      <c r="J1389" s="232"/>
      <c r="K1389" s="229"/>
      <c r="L1389" s="229"/>
      <c r="M1389" s="229"/>
      <c r="N1389" s="229"/>
      <c r="O1389" s="229"/>
      <c r="P1389" s="229"/>
      <c r="Q1389" s="229"/>
      <c r="R1389" s="229"/>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31"/>
      <c r="I1390" s="229"/>
      <c r="J1390" s="232"/>
      <c r="K1390" s="229"/>
      <c r="L1390" s="229"/>
      <c r="M1390" s="229"/>
      <c r="N1390" s="229"/>
      <c r="O1390" s="229"/>
      <c r="P1390" s="229"/>
      <c r="Q1390" s="229"/>
      <c r="R1390" s="229"/>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31"/>
      <c r="I1391" s="229"/>
      <c r="J1391" s="232"/>
      <c r="K1391" s="229"/>
      <c r="L1391" s="229"/>
      <c r="M1391" s="229"/>
      <c r="N1391" s="229"/>
      <c r="O1391" s="229"/>
      <c r="P1391" s="229"/>
      <c r="Q1391" s="229"/>
      <c r="R1391" s="229"/>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31"/>
      <c r="I1392" s="229"/>
      <c r="J1392" s="232"/>
      <c r="K1392" s="229"/>
      <c r="L1392" s="229"/>
      <c r="M1392" s="229"/>
      <c r="N1392" s="229"/>
      <c r="O1392" s="229"/>
      <c r="P1392" s="229"/>
      <c r="Q1392" s="229"/>
      <c r="R1392" s="229"/>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31"/>
      <c r="I1393" s="229"/>
      <c r="J1393" s="232"/>
      <c r="K1393" s="229"/>
      <c r="L1393" s="229"/>
      <c r="M1393" s="229"/>
      <c r="N1393" s="229"/>
      <c r="O1393" s="229"/>
      <c r="P1393" s="229"/>
      <c r="Q1393" s="229"/>
      <c r="R1393" s="229"/>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31"/>
      <c r="I1394" s="229"/>
      <c r="J1394" s="232"/>
      <c r="K1394" s="229"/>
      <c r="L1394" s="229"/>
      <c r="M1394" s="229"/>
      <c r="N1394" s="229"/>
      <c r="O1394" s="229"/>
      <c r="P1394" s="229"/>
      <c r="Q1394" s="229"/>
      <c r="R1394" s="229"/>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31"/>
      <c r="I1395" s="229"/>
      <c r="J1395" s="232"/>
      <c r="K1395" s="229"/>
      <c r="L1395" s="229"/>
      <c r="M1395" s="229"/>
      <c r="N1395" s="229"/>
      <c r="O1395" s="229"/>
      <c r="P1395" s="229"/>
      <c r="Q1395" s="229"/>
      <c r="R1395" s="229"/>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31"/>
      <c r="I1396" s="229"/>
      <c r="J1396" s="232"/>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31"/>
      <c r="I1397" s="229"/>
      <c r="J1397" s="232"/>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31"/>
      <c r="I1398" s="229"/>
      <c r="J1398" s="232"/>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31"/>
      <c r="I1399" s="229"/>
      <c r="J1399" s="232"/>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31"/>
      <c r="I1400" s="229"/>
      <c r="J1400" s="232"/>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31"/>
      <c r="I1401" s="229"/>
      <c r="J1401" s="232"/>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31"/>
      <c r="I1402" s="229"/>
      <c r="J1402" s="232"/>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31"/>
      <c r="I1403" s="229"/>
      <c r="J1403" s="232"/>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31"/>
      <c r="I1404" s="229"/>
      <c r="J1404" s="232"/>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31"/>
      <c r="I1405" s="229"/>
      <c r="J1405" s="232"/>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31"/>
      <c r="I1406" s="229"/>
      <c r="J1406" s="232"/>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31"/>
      <c r="I1407" s="229"/>
      <c r="J1407" s="232"/>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31"/>
      <c r="I1408" s="229"/>
      <c r="J1408" s="232"/>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31"/>
      <c r="I1409" s="229"/>
      <c r="J1409" s="232"/>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31"/>
      <c r="I1410" s="229"/>
      <c r="J1410" s="232"/>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31"/>
      <c r="I1411" s="229"/>
      <c r="J1411" s="232"/>
      <c r="K1411" s="229"/>
      <c r="L1411" s="229"/>
      <c r="M1411" s="229"/>
      <c r="N1411" s="229"/>
      <c r="O1411" s="229"/>
      <c r="P1411" s="229"/>
      <c r="Q1411" s="229"/>
      <c r="R1411" s="229"/>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31"/>
      <c r="I1412" s="229"/>
      <c r="J1412" s="232"/>
      <c r="K1412" s="229"/>
      <c r="L1412" s="229"/>
      <c r="M1412" s="229"/>
      <c r="N1412" s="229"/>
      <c r="O1412" s="229"/>
      <c r="P1412" s="229"/>
      <c r="Q1412" s="229"/>
      <c r="R1412" s="229"/>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31"/>
      <c r="I1413" s="229"/>
      <c r="J1413" s="232"/>
      <c r="K1413" s="229"/>
      <c r="L1413" s="229"/>
      <c r="M1413" s="229"/>
      <c r="N1413" s="229"/>
      <c r="O1413" s="229"/>
      <c r="P1413" s="229"/>
      <c r="Q1413" s="229"/>
      <c r="R1413" s="229"/>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31"/>
      <c r="I1414" s="229"/>
      <c r="J1414" s="232"/>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31"/>
      <c r="I1415" s="229"/>
      <c r="J1415" s="232"/>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31"/>
      <c r="I1416" s="229"/>
      <c r="J1416" s="232"/>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31"/>
      <c r="I1417" s="229"/>
      <c r="J1417" s="232"/>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31"/>
      <c r="I1418" s="229"/>
      <c r="J1418" s="232"/>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31"/>
      <c r="I1419" s="229"/>
      <c r="J1419" s="232"/>
      <c r="K1419" s="229"/>
      <c r="L1419" s="229"/>
      <c r="M1419" s="229"/>
      <c r="N1419" s="229"/>
      <c r="O1419" s="229"/>
      <c r="P1419" s="229"/>
      <c r="Q1419" s="229"/>
      <c r="R1419" s="229"/>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31"/>
      <c r="I1420" s="229"/>
      <c r="J1420" s="232"/>
      <c r="K1420" s="229"/>
      <c r="L1420" s="229"/>
      <c r="M1420" s="229"/>
      <c r="N1420" s="229"/>
      <c r="O1420" s="229"/>
      <c r="P1420" s="229"/>
      <c r="Q1420" s="229"/>
      <c r="R1420" s="229"/>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31"/>
      <c r="I1421" s="229"/>
      <c r="J1421" s="232"/>
      <c r="K1421" s="229"/>
      <c r="L1421" s="229"/>
      <c r="M1421" s="229"/>
      <c r="N1421" s="229"/>
      <c r="O1421" s="229"/>
      <c r="P1421" s="229"/>
      <c r="Q1421" s="229"/>
      <c r="R1421" s="229"/>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31"/>
      <c r="I1422" s="229"/>
      <c r="J1422" s="232"/>
      <c r="K1422" s="229"/>
      <c r="L1422" s="229"/>
      <c r="M1422" s="229"/>
      <c r="N1422" s="229"/>
      <c r="O1422" s="229"/>
      <c r="P1422" s="229"/>
      <c r="Q1422" s="229"/>
      <c r="R1422" s="229"/>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31"/>
      <c r="I1423" s="229"/>
      <c r="J1423" s="232"/>
      <c r="K1423" s="229"/>
      <c r="L1423" s="229"/>
      <c r="M1423" s="229"/>
      <c r="N1423" s="229"/>
      <c r="O1423" s="229"/>
      <c r="P1423" s="229"/>
      <c r="Q1423" s="229"/>
      <c r="R1423" s="229"/>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31"/>
      <c r="I1424" s="229"/>
      <c r="J1424" s="232"/>
      <c r="K1424" s="229"/>
      <c r="L1424" s="229"/>
      <c r="M1424" s="229"/>
      <c r="N1424" s="229"/>
      <c r="O1424" s="229"/>
      <c r="P1424" s="229"/>
      <c r="Q1424" s="229"/>
      <c r="R1424" s="229"/>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31"/>
      <c r="I1425" s="229"/>
      <c r="J1425" s="232"/>
      <c r="K1425" s="229"/>
      <c r="L1425" s="229"/>
      <c r="M1425" s="229"/>
      <c r="N1425" s="229"/>
      <c r="O1425" s="229"/>
      <c r="P1425" s="229"/>
      <c r="Q1425" s="229"/>
      <c r="R1425" s="229"/>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31"/>
      <c r="I1426" s="229"/>
      <c r="J1426" s="232"/>
      <c r="K1426" s="229"/>
      <c r="L1426" s="229"/>
      <c r="M1426" s="229"/>
      <c r="N1426" s="229"/>
      <c r="O1426" s="229"/>
      <c r="P1426" s="229"/>
      <c r="Q1426" s="229"/>
      <c r="R1426" s="229"/>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31"/>
      <c r="I1427" s="229"/>
      <c r="J1427" s="232"/>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31"/>
      <c r="I1428" s="229"/>
      <c r="J1428" s="232"/>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31"/>
      <c r="I1429" s="229"/>
      <c r="J1429" s="232"/>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31"/>
      <c r="I1430" s="229"/>
      <c r="J1430" s="232"/>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31"/>
      <c r="I1431" s="229"/>
      <c r="J1431" s="232"/>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31"/>
      <c r="I1432" s="229"/>
      <c r="J1432" s="232"/>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31"/>
      <c r="I1433" s="229"/>
      <c r="J1433" s="232"/>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31"/>
      <c r="I1434" s="229"/>
      <c r="J1434" s="232"/>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31"/>
      <c r="I1435" s="229"/>
      <c r="J1435" s="232"/>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31"/>
      <c r="I1436" s="229"/>
      <c r="J1436" s="232"/>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31"/>
      <c r="I1437" s="229"/>
      <c r="J1437" s="232"/>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31"/>
      <c r="I1438" s="229"/>
      <c r="J1438" s="232"/>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31"/>
      <c r="I1439" s="229"/>
      <c r="J1439" s="232"/>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31"/>
      <c r="I1440" s="229"/>
      <c r="J1440" s="232"/>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31"/>
      <c r="I1441" s="229"/>
      <c r="J1441" s="232"/>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31"/>
      <c r="I1442" s="229"/>
      <c r="J1442" s="232"/>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31"/>
      <c r="I1443" s="229"/>
      <c r="J1443" s="232"/>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31"/>
      <c r="I1444" s="229"/>
      <c r="J1444" s="232"/>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31"/>
      <c r="I1445" s="229"/>
      <c r="J1445" s="232"/>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31"/>
      <c r="I1446" s="229"/>
      <c r="J1446" s="232"/>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31"/>
      <c r="I1447" s="229"/>
      <c r="J1447" s="232"/>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31"/>
      <c r="I1448" s="229"/>
      <c r="J1448" s="232"/>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31"/>
      <c r="I1449" s="229"/>
      <c r="J1449" s="232"/>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31"/>
      <c r="I1450" s="229"/>
      <c r="J1450" s="232"/>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31"/>
      <c r="I1451" s="229"/>
      <c r="J1451" s="232"/>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31"/>
      <c r="I1452" s="229"/>
      <c r="J1452" s="232"/>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31"/>
      <c r="I1453" s="229"/>
      <c r="J1453" s="232"/>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31"/>
      <c r="I1454" s="229"/>
      <c r="J1454" s="232"/>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31"/>
      <c r="I1455" s="229"/>
      <c r="J1455" s="232"/>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31"/>
      <c r="I1456" s="229"/>
      <c r="J1456" s="232"/>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31"/>
      <c r="I1457" s="229"/>
      <c r="J1457" s="232"/>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31"/>
      <c r="I1458" s="229"/>
      <c r="J1458" s="232"/>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31"/>
      <c r="I1459" s="229"/>
      <c r="J1459" s="232"/>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31"/>
      <c r="I1460" s="229"/>
      <c r="J1460" s="232"/>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31"/>
      <c r="I1461" s="229"/>
      <c r="J1461" s="232"/>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31"/>
      <c r="I1462" s="229"/>
      <c r="J1462" s="232"/>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31"/>
      <c r="I1463" s="229"/>
      <c r="J1463" s="232"/>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31"/>
      <c r="I1464" s="229"/>
      <c r="J1464" s="232"/>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31"/>
      <c r="I1465" s="229"/>
      <c r="J1465" s="232"/>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31"/>
      <c r="I1466" s="229"/>
      <c r="J1466" s="232"/>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31"/>
      <c r="I1467" s="229"/>
      <c r="J1467" s="232"/>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31"/>
      <c r="I1468" s="229"/>
      <c r="J1468" s="232"/>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31"/>
      <c r="I1469" s="229"/>
      <c r="J1469" s="232"/>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31"/>
      <c r="I1470" s="229"/>
      <c r="J1470" s="232"/>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31"/>
      <c r="I1471" s="229"/>
      <c r="J1471" s="232"/>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31"/>
      <c r="I1472" s="229"/>
      <c r="J1472" s="232"/>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31"/>
      <c r="I1473" s="229"/>
      <c r="J1473" s="232"/>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31"/>
      <c r="I1474" s="229"/>
      <c r="J1474" s="232"/>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31"/>
      <c r="I1475" s="229"/>
      <c r="J1475" s="232"/>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31"/>
      <c r="I1476" s="229"/>
      <c r="J1476" s="232"/>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31"/>
      <c r="I1477" s="229"/>
      <c r="J1477" s="232"/>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31"/>
      <c r="I1478" s="229"/>
      <c r="J1478" s="232"/>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31"/>
      <c r="I1479" s="229"/>
      <c r="J1479" s="232"/>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31"/>
      <c r="I1480" s="229"/>
      <c r="J1480" s="232"/>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31"/>
      <c r="I1481" s="229"/>
      <c r="J1481" s="232"/>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31"/>
      <c r="I1482" s="229"/>
      <c r="J1482" s="232"/>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31"/>
      <c r="I1483" s="229"/>
      <c r="J1483" s="232"/>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31"/>
      <c r="I1484" s="229"/>
      <c r="J1484" s="232"/>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31"/>
      <c r="I1485" s="229"/>
      <c r="J1485" s="232"/>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31"/>
      <c r="I1486" s="229"/>
      <c r="J1486" s="232"/>
      <c r="K1486" s="229"/>
      <c r="L1486" s="229"/>
      <c r="M1486" s="229"/>
      <c r="N1486" s="229"/>
      <c r="O1486" s="229"/>
      <c r="P1486" s="229"/>
      <c r="Q1486" s="229"/>
      <c r="R1486" s="229"/>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31"/>
      <c r="I1487" s="229"/>
      <c r="J1487" s="232"/>
      <c r="K1487" s="229"/>
      <c r="L1487" s="229"/>
      <c r="M1487" s="229"/>
      <c r="N1487" s="229"/>
      <c r="O1487" s="229"/>
      <c r="P1487" s="229"/>
      <c r="Q1487" s="229"/>
      <c r="R1487" s="229"/>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31"/>
      <c r="I1488" s="229"/>
      <c r="J1488" s="232"/>
      <c r="K1488" s="229"/>
      <c r="L1488" s="229"/>
      <c r="M1488" s="229"/>
      <c r="N1488" s="229"/>
      <c r="O1488" s="229"/>
      <c r="P1488" s="229"/>
      <c r="Q1488" s="229"/>
      <c r="R1488" s="229"/>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31"/>
      <c r="I1489" s="229"/>
      <c r="J1489" s="232"/>
      <c r="K1489" s="229"/>
      <c r="L1489" s="229"/>
      <c r="M1489" s="229"/>
      <c r="N1489" s="229"/>
      <c r="O1489" s="229"/>
      <c r="P1489" s="229"/>
      <c r="Q1489" s="229"/>
      <c r="R1489" s="229"/>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31"/>
      <c r="I1490" s="229"/>
      <c r="J1490" s="232"/>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31"/>
      <c r="I1491" s="229"/>
      <c r="J1491" s="232"/>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31"/>
      <c r="I1492" s="229"/>
      <c r="J1492" s="232"/>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31"/>
      <c r="I1493" s="229"/>
      <c r="J1493" s="232"/>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31"/>
      <c r="I1494" s="229"/>
      <c r="J1494" s="232"/>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31"/>
      <c r="I1495" s="229"/>
      <c r="J1495" s="232"/>
      <c r="K1495" s="229"/>
      <c r="L1495" s="229"/>
      <c r="M1495" s="229"/>
      <c r="N1495" s="229"/>
      <c r="O1495" s="229"/>
      <c r="P1495" s="229"/>
      <c r="Q1495" s="229"/>
      <c r="R1495" s="229"/>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31"/>
      <c r="I1496" s="229"/>
      <c r="J1496" s="232"/>
      <c r="K1496" s="229"/>
      <c r="L1496" s="229"/>
      <c r="M1496" s="229"/>
      <c r="N1496" s="229"/>
      <c r="O1496" s="229"/>
      <c r="P1496" s="229"/>
      <c r="Q1496" s="229"/>
      <c r="R1496" s="229"/>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31"/>
      <c r="I1497" s="229"/>
      <c r="J1497" s="232"/>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31"/>
      <c r="I1498" s="229"/>
      <c r="J1498" s="232"/>
      <c r="K1498" s="229"/>
      <c r="L1498" s="229"/>
      <c r="M1498" s="229"/>
      <c r="N1498" s="229"/>
      <c r="O1498" s="229"/>
      <c r="P1498" s="229"/>
      <c r="Q1498" s="229"/>
      <c r="R1498" s="229"/>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31"/>
      <c r="I1499" s="229"/>
      <c r="J1499" s="232"/>
      <c r="K1499" s="229"/>
      <c r="L1499" s="229"/>
      <c r="M1499" s="229"/>
      <c r="N1499" s="229"/>
      <c r="O1499" s="229"/>
      <c r="P1499" s="229"/>
      <c r="Q1499" s="229"/>
      <c r="R1499" s="229"/>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31"/>
      <c r="I1500" s="229"/>
      <c r="J1500" s="232"/>
      <c r="K1500" s="229"/>
      <c r="L1500" s="229"/>
      <c r="M1500" s="229"/>
      <c r="N1500" s="229"/>
      <c r="O1500" s="229"/>
      <c r="P1500" s="229"/>
      <c r="Q1500" s="229"/>
      <c r="R1500" s="229"/>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31"/>
      <c r="I1501" s="229"/>
      <c r="J1501" s="232"/>
      <c r="K1501" s="229"/>
      <c r="L1501" s="229"/>
      <c r="M1501" s="229"/>
      <c r="N1501" s="229"/>
      <c r="O1501" s="229"/>
      <c r="P1501" s="229"/>
      <c r="Q1501" s="229"/>
      <c r="R1501" s="229"/>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31"/>
      <c r="I1502" s="229"/>
      <c r="J1502" s="232"/>
      <c r="K1502" s="229"/>
      <c r="L1502" s="229"/>
      <c r="M1502" s="229"/>
      <c r="N1502" s="229"/>
      <c r="O1502" s="229"/>
      <c r="P1502" s="229"/>
      <c r="Q1502" s="229"/>
      <c r="R1502" s="229"/>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31"/>
      <c r="I1503" s="229"/>
      <c r="J1503" s="232"/>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31"/>
      <c r="I1504" s="229"/>
      <c r="J1504" s="232"/>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31"/>
      <c r="I1505" s="229"/>
      <c r="J1505" s="232"/>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31"/>
      <c r="I1506" s="229"/>
      <c r="J1506" s="232"/>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31"/>
      <c r="I1507" s="229"/>
      <c r="J1507" s="232"/>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31"/>
      <c r="I1508" s="229"/>
      <c r="J1508" s="232"/>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31"/>
      <c r="I1509" s="229"/>
      <c r="J1509" s="232"/>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31"/>
      <c r="I1510" s="229"/>
      <c r="J1510" s="232"/>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31"/>
      <c r="I1511" s="229"/>
      <c r="J1511" s="232"/>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31"/>
      <c r="I1512" s="229"/>
      <c r="J1512" s="232"/>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31"/>
      <c r="I1513" s="229"/>
      <c r="J1513" s="232"/>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31"/>
      <c r="I1514" s="229"/>
      <c r="J1514" s="232"/>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31"/>
      <c r="I1515" s="229"/>
      <c r="J1515" s="232"/>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31"/>
      <c r="I1516" s="229"/>
      <c r="J1516" s="232"/>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31"/>
      <c r="I1517" s="229"/>
      <c r="J1517" s="232"/>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31"/>
      <c r="I1518" s="229"/>
      <c r="J1518" s="232"/>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31"/>
      <c r="I1519" s="229"/>
      <c r="J1519" s="232"/>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31"/>
      <c r="I1520" s="229"/>
      <c r="J1520" s="232"/>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31"/>
      <c r="I1521" s="229"/>
      <c r="J1521" s="232"/>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31"/>
      <c r="I1522" s="229"/>
      <c r="J1522" s="232"/>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31"/>
      <c r="I1523" s="229"/>
      <c r="J1523" s="232"/>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31"/>
      <c r="I1524" s="229"/>
      <c r="J1524" s="232"/>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31"/>
      <c r="I1525" s="229"/>
      <c r="J1525" s="232"/>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31"/>
      <c r="I1526" s="229"/>
      <c r="J1526" s="232"/>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31"/>
      <c r="I1527" s="229"/>
      <c r="J1527" s="232"/>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31"/>
      <c r="I1528" s="229"/>
      <c r="J1528" s="232"/>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31"/>
      <c r="I1529" s="229"/>
      <c r="J1529" s="232"/>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31"/>
      <c r="I1530" s="229"/>
      <c r="J1530" s="232"/>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31"/>
      <c r="I1531" s="229"/>
      <c r="J1531" s="232"/>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31"/>
      <c r="I1532" s="229"/>
      <c r="J1532" s="232"/>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31"/>
      <c r="I1533" s="229"/>
      <c r="J1533" s="232"/>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31"/>
      <c r="I1534" s="229"/>
      <c r="J1534" s="232"/>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31"/>
      <c r="I1535" s="229"/>
      <c r="J1535" s="232"/>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31"/>
      <c r="I1536" s="229"/>
      <c r="J1536" s="232"/>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31"/>
      <c r="I1537" s="229"/>
      <c r="J1537" s="232"/>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31"/>
      <c r="I1538" s="229"/>
      <c r="J1538" s="232"/>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31"/>
      <c r="I1539" s="229"/>
      <c r="J1539" s="232"/>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31"/>
      <c r="I1540" s="229"/>
      <c r="J1540" s="232"/>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31"/>
      <c r="I1541" s="229"/>
      <c r="J1541" s="232"/>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31"/>
      <c r="I1542" s="229"/>
      <c r="J1542" s="232"/>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31"/>
      <c r="I1543" s="229"/>
      <c r="J1543" s="232"/>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31"/>
      <c r="I1544" s="229"/>
      <c r="J1544" s="232"/>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31"/>
      <c r="I1545" s="229"/>
      <c r="J1545" s="232"/>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31"/>
      <c r="I1546" s="229"/>
      <c r="J1546" s="232"/>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31"/>
      <c r="I1547" s="229"/>
      <c r="J1547" s="232"/>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31"/>
      <c r="I1548" s="229"/>
      <c r="J1548" s="232"/>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31"/>
      <c r="I1549" s="229"/>
      <c r="J1549" s="232"/>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31"/>
      <c r="I1550" s="229"/>
      <c r="J1550" s="232"/>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31"/>
      <c r="I1551" s="229"/>
      <c r="J1551" s="232"/>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31"/>
      <c r="I1552" s="229"/>
      <c r="J1552" s="232"/>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31"/>
      <c r="I1553" s="229"/>
      <c r="J1553" s="232"/>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31"/>
      <c r="I1554" s="229"/>
      <c r="J1554" s="232"/>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31"/>
      <c r="I1555" s="229"/>
      <c r="J1555" s="232"/>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31"/>
      <c r="I1556" s="229"/>
      <c r="J1556" s="232"/>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31"/>
      <c r="I1557" s="229"/>
      <c r="J1557" s="232"/>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31"/>
      <c r="I1558" s="229"/>
      <c r="J1558" s="232"/>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31"/>
      <c r="I1559" s="229"/>
      <c r="J1559" s="232"/>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31"/>
      <c r="I1560" s="229"/>
      <c r="J1560" s="232"/>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31"/>
      <c r="I1561" s="229"/>
      <c r="J1561" s="232"/>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31"/>
      <c r="I1562" s="229"/>
      <c r="J1562" s="232"/>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31"/>
      <c r="I1563" s="229"/>
      <c r="J1563" s="232"/>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31"/>
      <c r="I1564" s="229"/>
      <c r="J1564" s="232"/>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31"/>
      <c r="I1565" s="229"/>
      <c r="J1565" s="232"/>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31"/>
      <c r="I1566" s="229"/>
      <c r="J1566" s="232"/>
      <c r="K1566" s="229"/>
      <c r="L1566" s="229"/>
      <c r="M1566" s="229"/>
      <c r="N1566" s="229"/>
      <c r="O1566" s="229"/>
      <c r="P1566" s="229"/>
      <c r="Q1566" s="229"/>
      <c r="R1566" s="229"/>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31"/>
      <c r="I1567" s="229"/>
      <c r="J1567" s="232"/>
      <c r="K1567" s="229"/>
      <c r="L1567" s="229"/>
      <c r="M1567" s="229"/>
      <c r="N1567" s="229"/>
      <c r="O1567" s="229"/>
      <c r="P1567" s="229"/>
      <c r="Q1567" s="229"/>
      <c r="R1567" s="229"/>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31"/>
      <c r="I1568" s="229"/>
      <c r="J1568" s="232"/>
      <c r="K1568" s="229"/>
      <c r="L1568" s="229"/>
      <c r="M1568" s="229"/>
      <c r="N1568" s="229"/>
      <c r="O1568" s="229"/>
      <c r="P1568" s="229"/>
      <c r="Q1568" s="229"/>
      <c r="R1568" s="229"/>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31"/>
      <c r="I1569" s="229"/>
      <c r="J1569" s="232"/>
      <c r="K1569" s="229"/>
      <c r="L1569" s="229"/>
      <c r="M1569" s="229"/>
      <c r="N1569" s="229"/>
      <c r="O1569" s="229"/>
      <c r="P1569" s="229"/>
      <c r="Q1569" s="229"/>
      <c r="R1569" s="229"/>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31"/>
      <c r="I1570" s="229"/>
      <c r="J1570" s="232"/>
      <c r="K1570" s="229"/>
      <c r="L1570" s="229"/>
      <c r="M1570" s="229"/>
      <c r="N1570" s="229"/>
      <c r="O1570" s="229"/>
      <c r="P1570" s="229"/>
      <c r="Q1570" s="229"/>
      <c r="R1570" s="229"/>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31"/>
      <c r="I1571" s="229"/>
      <c r="J1571" s="232"/>
      <c r="K1571" s="229"/>
      <c r="L1571" s="229"/>
      <c r="M1571" s="229"/>
      <c r="N1571" s="229"/>
      <c r="O1571" s="229"/>
      <c r="P1571" s="229"/>
      <c r="Q1571" s="229"/>
      <c r="R1571" s="229"/>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31"/>
      <c r="I1572" s="229"/>
      <c r="J1572" s="232"/>
      <c r="K1572" s="229"/>
      <c r="L1572" s="229"/>
      <c r="M1572" s="229"/>
      <c r="N1572" s="229"/>
      <c r="O1572" s="229"/>
      <c r="P1572" s="229"/>
      <c r="Q1572" s="229"/>
      <c r="R1572" s="229"/>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31"/>
      <c r="I1573" s="229"/>
      <c r="J1573" s="232"/>
      <c r="K1573" s="229"/>
      <c r="L1573" s="229"/>
      <c r="M1573" s="229"/>
      <c r="N1573" s="229"/>
      <c r="O1573" s="229"/>
      <c r="P1573" s="229"/>
      <c r="Q1573" s="229"/>
      <c r="R1573" s="229"/>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31"/>
      <c r="I1574" s="229"/>
      <c r="J1574" s="232"/>
      <c r="K1574" s="229"/>
      <c r="L1574" s="229"/>
      <c r="M1574" s="229"/>
      <c r="N1574" s="229"/>
      <c r="O1574" s="229"/>
      <c r="P1574" s="229"/>
      <c r="Q1574" s="229"/>
      <c r="R1574" s="229"/>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31"/>
      <c r="I1575" s="229"/>
      <c r="J1575" s="232"/>
      <c r="K1575" s="229"/>
      <c r="L1575" s="229"/>
      <c r="M1575" s="229"/>
      <c r="N1575" s="229"/>
      <c r="O1575" s="229"/>
      <c r="P1575" s="229"/>
      <c r="Q1575" s="229"/>
      <c r="R1575" s="229"/>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31"/>
      <c r="I1576" s="229"/>
      <c r="J1576" s="232"/>
      <c r="K1576" s="229"/>
      <c r="L1576" s="229"/>
      <c r="M1576" s="229"/>
      <c r="N1576" s="229"/>
      <c r="O1576" s="229"/>
      <c r="P1576" s="229"/>
      <c r="Q1576" s="229"/>
      <c r="R1576" s="229"/>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31"/>
      <c r="I1577" s="229"/>
      <c r="J1577" s="232"/>
      <c r="K1577" s="229"/>
      <c r="L1577" s="229"/>
      <c r="M1577" s="229"/>
      <c r="N1577" s="229"/>
      <c r="O1577" s="229"/>
      <c r="P1577" s="229"/>
      <c r="Q1577" s="229"/>
      <c r="R1577" s="229"/>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31"/>
      <c r="I1578" s="229"/>
      <c r="J1578" s="232"/>
      <c r="K1578" s="229"/>
      <c r="L1578" s="229"/>
      <c r="M1578" s="229"/>
      <c r="N1578" s="229"/>
      <c r="O1578" s="229"/>
      <c r="P1578" s="229"/>
      <c r="Q1578" s="229"/>
      <c r="R1578" s="229"/>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31"/>
      <c r="I1579" s="229"/>
      <c r="J1579" s="232"/>
      <c r="K1579" s="229"/>
      <c r="L1579" s="229"/>
      <c r="M1579" s="229"/>
      <c r="N1579" s="229"/>
      <c r="O1579" s="229"/>
      <c r="P1579" s="229"/>
      <c r="Q1579" s="229"/>
      <c r="R1579" s="229"/>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31"/>
      <c r="I1580" s="229"/>
      <c r="J1580" s="232"/>
      <c r="K1580" s="229"/>
      <c r="L1580" s="229"/>
      <c r="M1580" s="229"/>
      <c r="N1580" s="229"/>
      <c r="O1580" s="229"/>
      <c r="P1580" s="229"/>
      <c r="Q1580" s="229"/>
      <c r="R1580" s="229"/>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31"/>
      <c r="I1581" s="229"/>
      <c r="J1581" s="232"/>
      <c r="K1581" s="229"/>
      <c r="L1581" s="229"/>
      <c r="M1581" s="229"/>
      <c r="N1581" s="229"/>
      <c r="O1581" s="229"/>
      <c r="P1581" s="229"/>
      <c r="Q1581" s="229"/>
      <c r="R1581" s="229"/>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31"/>
      <c r="I1582" s="229"/>
      <c r="J1582" s="232"/>
      <c r="K1582" s="229"/>
      <c r="L1582" s="229"/>
      <c r="M1582" s="229"/>
      <c r="N1582" s="229"/>
      <c r="O1582" s="229"/>
      <c r="P1582" s="229"/>
      <c r="Q1582" s="229"/>
      <c r="R1582" s="229"/>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31"/>
      <c r="I1583" s="229"/>
      <c r="J1583" s="232"/>
      <c r="K1583" s="229"/>
      <c r="L1583" s="229"/>
      <c r="M1583" s="229"/>
      <c r="N1583" s="229"/>
      <c r="O1583" s="229"/>
      <c r="P1583" s="229"/>
      <c r="Q1583" s="229"/>
      <c r="R1583" s="229"/>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31"/>
      <c r="I1584" s="229"/>
      <c r="J1584" s="232"/>
      <c r="K1584" s="229"/>
      <c r="L1584" s="229"/>
      <c r="M1584" s="229"/>
      <c r="N1584" s="229"/>
      <c r="O1584" s="229"/>
      <c r="P1584" s="229"/>
      <c r="Q1584" s="229"/>
      <c r="R1584" s="229"/>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31"/>
      <c r="I1585" s="229"/>
      <c r="J1585" s="232"/>
      <c r="K1585" s="229"/>
      <c r="L1585" s="229"/>
      <c r="M1585" s="229"/>
      <c r="N1585" s="229"/>
      <c r="O1585" s="229"/>
      <c r="P1585" s="229"/>
      <c r="Q1585" s="229"/>
      <c r="R1585" s="229"/>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31"/>
      <c r="I1586" s="229"/>
      <c r="J1586" s="232"/>
      <c r="K1586" s="229"/>
      <c r="L1586" s="229"/>
      <c r="M1586" s="229"/>
      <c r="N1586" s="229"/>
      <c r="O1586" s="229"/>
      <c r="P1586" s="229"/>
      <c r="Q1586" s="229"/>
      <c r="R1586" s="229"/>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31"/>
      <c r="I1587" s="229"/>
      <c r="J1587" s="232"/>
      <c r="K1587" s="229"/>
      <c r="L1587" s="229"/>
      <c r="M1587" s="229"/>
      <c r="N1587" s="229"/>
      <c r="O1587" s="229"/>
      <c r="P1587" s="229"/>
      <c r="Q1587" s="229"/>
      <c r="R1587" s="229"/>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31"/>
      <c r="I1588" s="229"/>
      <c r="J1588" s="232"/>
      <c r="K1588" s="229"/>
      <c r="L1588" s="229"/>
      <c r="M1588" s="229"/>
      <c r="N1588" s="229"/>
      <c r="O1588" s="229"/>
      <c r="P1588" s="229"/>
      <c r="Q1588" s="229"/>
      <c r="R1588" s="229"/>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31"/>
      <c r="I1589" s="229"/>
      <c r="J1589" s="232"/>
      <c r="K1589" s="229"/>
      <c r="L1589" s="229"/>
      <c r="M1589" s="229"/>
      <c r="N1589" s="229"/>
      <c r="O1589" s="229"/>
      <c r="P1589" s="229"/>
      <c r="Q1589" s="229"/>
      <c r="R1589" s="229"/>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31"/>
      <c r="I1590" s="229"/>
      <c r="J1590" s="232"/>
      <c r="K1590" s="229"/>
      <c r="L1590" s="229"/>
      <c r="M1590" s="229"/>
      <c r="N1590" s="229"/>
      <c r="O1590" s="229"/>
      <c r="P1590" s="229"/>
      <c r="Q1590" s="229"/>
      <c r="R1590" s="229"/>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31"/>
      <c r="I1591" s="229"/>
      <c r="J1591" s="232"/>
      <c r="K1591" s="229"/>
      <c r="L1591" s="229"/>
      <c r="M1591" s="229"/>
      <c r="N1591" s="229"/>
      <c r="O1591" s="229"/>
      <c r="P1591" s="229"/>
      <c r="Q1591" s="229"/>
      <c r="R1591" s="229"/>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31"/>
      <c r="I1592" s="229"/>
      <c r="J1592" s="232"/>
      <c r="K1592" s="229"/>
      <c r="L1592" s="229"/>
      <c r="M1592" s="229"/>
      <c r="N1592" s="229"/>
      <c r="O1592" s="229"/>
      <c r="P1592" s="229"/>
      <c r="Q1592" s="229"/>
      <c r="R1592" s="229"/>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31"/>
      <c r="I1593" s="229"/>
      <c r="J1593" s="232"/>
      <c r="K1593" s="229"/>
      <c r="L1593" s="229"/>
      <c r="M1593" s="229"/>
      <c r="N1593" s="229"/>
      <c r="O1593" s="229"/>
      <c r="P1593" s="229"/>
      <c r="Q1593" s="229"/>
      <c r="R1593" s="229"/>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31"/>
      <c r="I1594" s="229"/>
      <c r="J1594" s="232"/>
      <c r="K1594" s="229"/>
      <c r="L1594" s="229"/>
      <c r="M1594" s="229"/>
      <c r="N1594" s="229"/>
      <c r="O1594" s="229"/>
      <c r="P1594" s="229"/>
      <c r="Q1594" s="229"/>
      <c r="R1594" s="229"/>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31"/>
      <c r="I1595" s="229"/>
      <c r="J1595" s="232"/>
      <c r="K1595" s="229"/>
      <c r="L1595" s="229"/>
      <c r="M1595" s="229"/>
      <c r="N1595" s="229"/>
      <c r="O1595" s="229"/>
      <c r="P1595" s="229"/>
      <c r="Q1595" s="229"/>
      <c r="R1595" s="229"/>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31"/>
      <c r="I1596" s="229"/>
      <c r="J1596" s="232"/>
      <c r="K1596" s="229"/>
      <c r="L1596" s="229"/>
      <c r="M1596" s="229"/>
      <c r="N1596" s="229"/>
      <c r="O1596" s="229"/>
      <c r="P1596" s="229"/>
      <c r="Q1596" s="229"/>
      <c r="R1596" s="229"/>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31"/>
      <c r="I1597" s="229"/>
      <c r="J1597" s="232"/>
      <c r="K1597" s="229"/>
      <c r="L1597" s="229"/>
      <c r="M1597" s="229"/>
      <c r="N1597" s="229"/>
      <c r="O1597" s="229"/>
      <c r="P1597" s="229"/>
      <c r="Q1597" s="229"/>
      <c r="R1597" s="229"/>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31"/>
      <c r="I1598" s="229"/>
      <c r="J1598" s="232"/>
      <c r="K1598" s="229"/>
      <c r="L1598" s="229"/>
      <c r="M1598" s="229"/>
      <c r="N1598" s="229"/>
      <c r="O1598" s="229"/>
      <c r="P1598" s="229"/>
      <c r="Q1598" s="229"/>
      <c r="R1598" s="229"/>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31"/>
      <c r="I1599" s="229"/>
      <c r="J1599" s="232"/>
      <c r="K1599" s="229"/>
      <c r="L1599" s="229"/>
      <c r="M1599" s="229"/>
      <c r="N1599" s="229"/>
      <c r="O1599" s="229"/>
      <c r="P1599" s="229"/>
      <c r="Q1599" s="229"/>
      <c r="R1599" s="229"/>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31"/>
      <c r="I1600" s="229"/>
      <c r="J1600" s="232"/>
      <c r="K1600" s="229"/>
      <c r="L1600" s="229"/>
      <c r="M1600" s="229"/>
      <c r="N1600" s="229"/>
      <c r="O1600" s="229"/>
      <c r="P1600" s="229"/>
      <c r="Q1600" s="229"/>
      <c r="R1600" s="229"/>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31"/>
      <c r="I1601" s="229"/>
      <c r="J1601" s="232"/>
      <c r="K1601" s="229"/>
      <c r="L1601" s="229"/>
      <c r="M1601" s="229"/>
      <c r="N1601" s="229"/>
      <c r="O1601" s="229"/>
      <c r="P1601" s="229"/>
      <c r="Q1601" s="229"/>
      <c r="R1601" s="229"/>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31"/>
      <c r="I1602" s="229"/>
      <c r="J1602" s="232"/>
      <c r="K1602" s="229"/>
      <c r="L1602" s="229"/>
      <c r="M1602" s="229"/>
      <c r="N1602" s="229"/>
      <c r="O1602" s="229"/>
      <c r="P1602" s="229"/>
      <c r="Q1602" s="229"/>
      <c r="R1602" s="229"/>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31"/>
      <c r="I1603" s="229"/>
      <c r="J1603" s="232"/>
      <c r="K1603" s="229"/>
      <c r="L1603" s="229"/>
      <c r="M1603" s="229"/>
      <c r="N1603" s="229"/>
      <c r="O1603" s="229"/>
      <c r="P1603" s="229"/>
      <c r="Q1603" s="229"/>
      <c r="R1603" s="229"/>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31"/>
      <c r="I1604" s="229"/>
      <c r="J1604" s="232"/>
      <c r="K1604" s="229"/>
      <c r="L1604" s="229"/>
      <c r="M1604" s="229"/>
      <c r="N1604" s="229"/>
      <c r="O1604" s="229"/>
      <c r="P1604" s="229"/>
      <c r="Q1604" s="229"/>
      <c r="R1604" s="229"/>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31"/>
      <c r="I1605" s="229"/>
      <c r="J1605" s="232"/>
      <c r="K1605" s="229"/>
      <c r="L1605" s="229"/>
      <c r="M1605" s="229"/>
      <c r="N1605" s="229"/>
      <c r="O1605" s="229"/>
      <c r="P1605" s="229"/>
      <c r="Q1605" s="229"/>
      <c r="R1605" s="229"/>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31"/>
      <c r="I1606" s="229"/>
      <c r="J1606" s="232"/>
      <c r="K1606" s="229"/>
      <c r="L1606" s="229"/>
      <c r="M1606" s="229"/>
      <c r="N1606" s="229"/>
      <c r="O1606" s="229"/>
      <c r="P1606" s="229"/>
      <c r="Q1606" s="229"/>
      <c r="R1606" s="229"/>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31"/>
      <c r="I1607" s="229"/>
      <c r="J1607" s="232"/>
      <c r="K1607" s="229"/>
      <c r="L1607" s="229"/>
      <c r="M1607" s="229"/>
      <c r="N1607" s="229"/>
      <c r="O1607" s="229"/>
      <c r="P1607" s="229"/>
      <c r="Q1607" s="229"/>
      <c r="R1607" s="229"/>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31"/>
      <c r="I1608" s="229"/>
      <c r="J1608" s="232"/>
      <c r="K1608" s="229"/>
      <c r="L1608" s="229"/>
      <c r="M1608" s="229"/>
      <c r="N1608" s="229"/>
      <c r="O1608" s="229"/>
      <c r="P1608" s="229"/>
      <c r="Q1608" s="229"/>
      <c r="R1608" s="229"/>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31"/>
      <c r="I1609" s="229"/>
      <c r="J1609" s="232"/>
      <c r="K1609" s="229"/>
      <c r="L1609" s="229"/>
      <c r="M1609" s="229"/>
      <c r="N1609" s="229"/>
      <c r="O1609" s="229"/>
      <c r="P1609" s="229"/>
      <c r="Q1609" s="229"/>
      <c r="R1609" s="229"/>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31"/>
      <c r="I1610" s="229"/>
      <c r="J1610" s="232"/>
      <c r="K1610" s="229"/>
      <c r="L1610" s="229"/>
      <c r="M1610" s="229"/>
      <c r="N1610" s="229"/>
      <c r="O1610" s="229"/>
      <c r="P1610" s="229"/>
      <c r="Q1610" s="229"/>
      <c r="R1610" s="229"/>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31"/>
      <c r="I1611" s="229"/>
      <c r="J1611" s="232"/>
      <c r="K1611" s="229"/>
      <c r="L1611" s="229"/>
      <c r="M1611" s="229"/>
      <c r="N1611" s="229"/>
      <c r="O1611" s="229"/>
      <c r="P1611" s="229"/>
      <c r="Q1611" s="229"/>
      <c r="R1611" s="229"/>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31"/>
      <c r="I1612" s="229"/>
      <c r="J1612" s="232"/>
      <c r="K1612" s="229"/>
      <c r="L1612" s="229"/>
      <c r="M1612" s="229"/>
      <c r="N1612" s="229"/>
      <c r="O1612" s="229"/>
      <c r="P1612" s="229"/>
      <c r="Q1612" s="229"/>
      <c r="R1612" s="229"/>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31"/>
      <c r="I1613" s="229"/>
      <c r="J1613" s="232"/>
      <c r="K1613" s="229"/>
      <c r="L1613" s="229"/>
      <c r="M1613" s="229"/>
      <c r="N1613" s="229"/>
      <c r="O1613" s="229"/>
      <c r="P1613" s="229"/>
      <c r="Q1613" s="229"/>
      <c r="R1613" s="229"/>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31"/>
      <c r="I1614" s="229"/>
      <c r="J1614" s="232"/>
      <c r="K1614" s="229"/>
      <c r="L1614" s="229"/>
      <c r="M1614" s="229"/>
      <c r="N1614" s="229"/>
      <c r="O1614" s="229"/>
      <c r="P1614" s="229"/>
      <c r="Q1614" s="229"/>
      <c r="R1614" s="229"/>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31"/>
      <c r="I1615" s="229"/>
      <c r="J1615" s="232"/>
      <c r="K1615" s="229"/>
      <c r="L1615" s="229"/>
      <c r="M1615" s="229"/>
      <c r="N1615" s="229"/>
      <c r="O1615" s="229"/>
      <c r="P1615" s="229"/>
      <c r="Q1615" s="229"/>
      <c r="R1615" s="229"/>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31"/>
      <c r="I1616" s="229"/>
      <c r="J1616" s="232"/>
      <c r="K1616" s="229"/>
      <c r="L1616" s="229"/>
      <c r="M1616" s="229"/>
      <c r="N1616" s="229"/>
      <c r="O1616" s="229"/>
      <c r="P1616" s="229"/>
      <c r="Q1616" s="229"/>
      <c r="R1616" s="229"/>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31"/>
      <c r="I1617" s="229"/>
      <c r="J1617" s="232"/>
      <c r="K1617" s="229"/>
      <c r="L1617" s="229"/>
      <c r="M1617" s="229"/>
      <c r="N1617" s="229"/>
      <c r="O1617" s="229"/>
      <c r="P1617" s="229"/>
      <c r="Q1617" s="229"/>
      <c r="R1617" s="229"/>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31"/>
      <c r="I1618" s="229"/>
      <c r="J1618" s="232"/>
      <c r="K1618" s="229"/>
      <c r="L1618" s="229"/>
      <c r="M1618" s="229"/>
      <c r="N1618" s="229"/>
      <c r="O1618" s="229"/>
      <c r="P1618" s="229"/>
      <c r="Q1618" s="229"/>
      <c r="R1618" s="229"/>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31"/>
      <c r="I1619" s="229"/>
      <c r="J1619" s="232"/>
      <c r="K1619" s="229"/>
      <c r="L1619" s="229"/>
      <c r="M1619" s="229"/>
      <c r="N1619" s="229"/>
      <c r="O1619" s="229"/>
      <c r="P1619" s="229"/>
      <c r="Q1619" s="229"/>
      <c r="R1619" s="229"/>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31"/>
      <c r="I1620" s="229"/>
      <c r="J1620" s="232"/>
      <c r="K1620" s="229"/>
      <c r="L1620" s="229"/>
      <c r="M1620" s="229"/>
      <c r="N1620" s="229"/>
      <c r="O1620" s="229"/>
      <c r="P1620" s="229"/>
      <c r="Q1620" s="229"/>
      <c r="R1620" s="229"/>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31"/>
      <c r="I1621" s="229"/>
      <c r="J1621" s="232"/>
      <c r="K1621" s="229"/>
      <c r="L1621" s="229"/>
      <c r="M1621" s="229"/>
      <c r="N1621" s="229"/>
      <c r="O1621" s="229"/>
      <c r="P1621" s="229"/>
      <c r="Q1621" s="229"/>
      <c r="R1621" s="229"/>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31"/>
      <c r="I1622" s="229"/>
      <c r="J1622" s="232"/>
      <c r="K1622" s="229"/>
      <c r="L1622" s="229"/>
      <c r="M1622" s="229"/>
      <c r="N1622" s="229"/>
      <c r="O1622" s="229"/>
      <c r="P1622" s="229"/>
      <c r="Q1622" s="229"/>
      <c r="R1622" s="229"/>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31"/>
      <c r="I1623" s="229"/>
      <c r="J1623" s="232"/>
      <c r="K1623" s="229"/>
      <c r="L1623" s="229"/>
      <c r="M1623" s="229"/>
      <c r="N1623" s="229"/>
      <c r="O1623" s="229"/>
      <c r="P1623" s="229"/>
      <c r="Q1623" s="229"/>
      <c r="R1623" s="229"/>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31"/>
      <c r="I1624" s="229"/>
      <c r="J1624" s="232"/>
      <c r="K1624" s="229"/>
      <c r="L1624" s="229"/>
      <c r="M1624" s="229"/>
      <c r="N1624" s="229"/>
      <c r="O1624" s="229"/>
      <c r="P1624" s="229"/>
      <c r="Q1624" s="229"/>
      <c r="R1624" s="229"/>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31"/>
      <c r="I1625" s="229"/>
      <c r="J1625" s="232"/>
      <c r="K1625" s="229"/>
      <c r="L1625" s="229"/>
      <c r="M1625" s="229"/>
      <c r="N1625" s="229"/>
      <c r="O1625" s="229"/>
      <c r="P1625" s="229"/>
      <c r="Q1625" s="229"/>
      <c r="R1625" s="229"/>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31"/>
      <c r="I1626" s="229"/>
      <c r="J1626" s="232"/>
      <c r="K1626" s="229"/>
      <c r="L1626" s="229"/>
      <c r="M1626" s="229"/>
      <c r="N1626" s="229"/>
      <c r="O1626" s="229"/>
      <c r="P1626" s="229"/>
      <c r="Q1626" s="229"/>
      <c r="R1626" s="229"/>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31"/>
      <c r="I1627" s="229"/>
      <c r="J1627" s="232"/>
      <c r="K1627" s="229"/>
      <c r="L1627" s="229"/>
      <c r="M1627" s="229"/>
      <c r="N1627" s="229"/>
      <c r="O1627" s="229"/>
      <c r="P1627" s="229"/>
      <c r="Q1627" s="229"/>
      <c r="R1627" s="229"/>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31"/>
      <c r="I1628" s="229"/>
      <c r="J1628" s="232"/>
      <c r="K1628" s="229"/>
      <c r="L1628" s="229"/>
      <c r="M1628" s="229"/>
      <c r="N1628" s="229"/>
      <c r="O1628" s="229"/>
      <c r="P1628" s="229"/>
      <c r="Q1628" s="229"/>
      <c r="R1628" s="229"/>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31"/>
      <c r="I1629" s="229"/>
      <c r="J1629" s="232"/>
      <c r="K1629" s="229"/>
      <c r="L1629" s="229"/>
      <c r="M1629" s="229"/>
      <c r="N1629" s="229"/>
      <c r="O1629" s="229"/>
      <c r="P1629" s="229"/>
      <c r="Q1629" s="229"/>
      <c r="R1629" s="229"/>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31"/>
      <c r="I1630" s="229"/>
      <c r="J1630" s="232"/>
      <c r="K1630" s="229"/>
      <c r="L1630" s="229"/>
      <c r="M1630" s="229"/>
      <c r="N1630" s="229"/>
      <c r="O1630" s="229"/>
      <c r="P1630" s="229"/>
      <c r="Q1630" s="229"/>
      <c r="R1630" s="229"/>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31"/>
      <c r="I1631" s="229"/>
      <c r="J1631" s="232"/>
      <c r="K1631" s="229"/>
      <c r="L1631" s="229"/>
      <c r="M1631" s="229"/>
      <c r="N1631" s="229"/>
      <c r="O1631" s="229"/>
      <c r="P1631" s="229"/>
      <c r="Q1631" s="229"/>
      <c r="R1631" s="229"/>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31"/>
      <c r="I1632" s="229"/>
      <c r="J1632" s="232"/>
      <c r="K1632" s="229"/>
      <c r="L1632" s="229"/>
      <c r="M1632" s="229"/>
      <c r="N1632" s="229"/>
      <c r="O1632" s="229"/>
      <c r="P1632" s="229"/>
      <c r="Q1632" s="229"/>
      <c r="R1632" s="229"/>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31"/>
      <c r="I1633" s="229"/>
      <c r="J1633" s="232"/>
      <c r="K1633" s="229"/>
      <c r="L1633" s="229"/>
      <c r="M1633" s="229"/>
      <c r="N1633" s="229"/>
      <c r="O1633" s="229"/>
      <c r="P1633" s="229"/>
      <c r="Q1633" s="229"/>
      <c r="R1633" s="229"/>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31"/>
      <c r="I1634" s="229"/>
      <c r="J1634" s="232"/>
      <c r="K1634" s="229"/>
      <c r="L1634" s="229"/>
      <c r="M1634" s="229"/>
      <c r="N1634" s="229"/>
      <c r="O1634" s="229"/>
      <c r="P1634" s="229"/>
      <c r="Q1634" s="229"/>
      <c r="R1634" s="229"/>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31"/>
      <c r="I1635" s="229"/>
      <c r="J1635" s="232"/>
      <c r="K1635" s="229"/>
      <c r="L1635" s="229"/>
      <c r="M1635" s="229"/>
      <c r="N1635" s="229"/>
      <c r="O1635" s="229"/>
      <c r="P1635" s="229"/>
      <c r="Q1635" s="229"/>
      <c r="R1635" s="229"/>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31"/>
      <c r="I1636" s="229"/>
      <c r="J1636" s="232"/>
      <c r="K1636" s="229"/>
      <c r="L1636" s="229"/>
      <c r="M1636" s="229"/>
      <c r="N1636" s="229"/>
      <c r="O1636" s="229"/>
      <c r="P1636" s="229"/>
      <c r="Q1636" s="229"/>
      <c r="R1636" s="229"/>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31"/>
      <c r="I1637" s="229"/>
      <c r="J1637" s="232"/>
      <c r="K1637" s="229"/>
      <c r="L1637" s="229"/>
      <c r="M1637" s="229"/>
      <c r="N1637" s="229"/>
      <c r="O1637" s="229"/>
      <c r="P1637" s="229"/>
      <c r="Q1637" s="229"/>
      <c r="R1637" s="229"/>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31"/>
      <c r="I1638" s="229"/>
      <c r="J1638" s="232"/>
      <c r="K1638" s="229"/>
      <c r="L1638" s="229"/>
      <c r="M1638" s="229"/>
      <c r="N1638" s="229"/>
      <c r="O1638" s="229"/>
      <c r="P1638" s="229"/>
      <c r="Q1638" s="229"/>
      <c r="R1638" s="229"/>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31"/>
      <c r="I1639" s="229"/>
      <c r="J1639" s="232"/>
      <c r="K1639" s="229"/>
      <c r="L1639" s="229"/>
      <c r="M1639" s="229"/>
      <c r="N1639" s="229"/>
      <c r="O1639" s="229"/>
      <c r="P1639" s="229"/>
      <c r="Q1639" s="229"/>
      <c r="R1639" s="229"/>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31"/>
      <c r="I1640" s="229"/>
      <c r="J1640" s="232"/>
      <c r="K1640" s="229"/>
      <c r="L1640" s="229"/>
      <c r="M1640" s="229"/>
      <c r="N1640" s="229"/>
      <c r="O1640" s="229"/>
      <c r="P1640" s="229"/>
      <c r="Q1640" s="229"/>
      <c r="R1640" s="229"/>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31"/>
      <c r="I1641" s="229"/>
      <c r="J1641" s="232"/>
      <c r="K1641" s="229"/>
      <c r="L1641" s="229"/>
      <c r="M1641" s="229"/>
      <c r="N1641" s="229"/>
      <c r="O1641" s="229"/>
      <c r="P1641" s="229"/>
      <c r="Q1641" s="229"/>
      <c r="R1641" s="229"/>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31"/>
      <c r="I1642" s="229"/>
      <c r="J1642" s="232"/>
      <c r="K1642" s="229"/>
      <c r="L1642" s="229"/>
      <c r="M1642" s="229"/>
      <c r="N1642" s="229"/>
      <c r="O1642" s="229"/>
      <c r="P1642" s="229"/>
      <c r="Q1642" s="229"/>
      <c r="R1642" s="229"/>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31"/>
      <c r="I1643" s="229"/>
      <c r="J1643" s="232"/>
      <c r="K1643" s="229"/>
      <c r="L1643" s="229"/>
      <c r="M1643" s="229"/>
      <c r="N1643" s="229"/>
      <c r="O1643" s="229"/>
      <c r="P1643" s="229"/>
      <c r="Q1643" s="229"/>
      <c r="R1643" s="229"/>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31"/>
      <c r="I1644" s="229"/>
      <c r="J1644" s="232"/>
      <c r="K1644" s="229"/>
      <c r="L1644" s="229"/>
      <c r="M1644" s="229"/>
      <c r="N1644" s="229"/>
      <c r="O1644" s="229"/>
      <c r="P1644" s="229"/>
      <c r="Q1644" s="229"/>
      <c r="R1644" s="229"/>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31"/>
      <c r="I1645" s="229"/>
      <c r="J1645" s="232"/>
      <c r="K1645" s="229"/>
      <c r="L1645" s="229"/>
      <c r="M1645" s="229"/>
      <c r="N1645" s="229"/>
      <c r="O1645" s="229"/>
      <c r="P1645" s="229"/>
      <c r="Q1645" s="229"/>
      <c r="R1645" s="229"/>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31"/>
      <c r="I1646" s="229"/>
      <c r="J1646" s="232"/>
      <c r="K1646" s="229"/>
      <c r="L1646" s="229"/>
      <c r="M1646" s="229"/>
      <c r="N1646" s="229"/>
      <c r="O1646" s="229"/>
      <c r="P1646" s="229"/>
      <c r="Q1646" s="229"/>
      <c r="R1646" s="229"/>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31"/>
      <c r="I1647" s="229"/>
      <c r="J1647" s="232"/>
      <c r="K1647" s="229"/>
      <c r="L1647" s="229"/>
      <c r="M1647" s="229"/>
      <c r="N1647" s="229"/>
      <c r="O1647" s="229"/>
      <c r="P1647" s="229"/>
      <c r="Q1647" s="229"/>
      <c r="R1647" s="229"/>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31"/>
      <c r="I1648" s="229"/>
      <c r="J1648" s="232"/>
      <c r="K1648" s="229"/>
      <c r="L1648" s="229"/>
      <c r="M1648" s="229"/>
      <c r="N1648" s="229"/>
      <c r="O1648" s="229"/>
      <c r="P1648" s="229"/>
      <c r="Q1648" s="229"/>
      <c r="R1648" s="229"/>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31"/>
      <c r="I1649" s="229"/>
      <c r="J1649" s="232"/>
      <c r="K1649" s="229"/>
      <c r="L1649" s="229"/>
      <c r="M1649" s="229"/>
      <c r="N1649" s="229"/>
      <c r="O1649" s="229"/>
      <c r="P1649" s="229"/>
      <c r="Q1649" s="229"/>
      <c r="R1649" s="229"/>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31"/>
      <c r="I1650" s="229"/>
      <c r="J1650" s="232"/>
      <c r="K1650" s="229"/>
      <c r="L1650" s="229"/>
      <c r="M1650" s="229"/>
      <c r="N1650" s="229"/>
      <c r="O1650" s="229"/>
      <c r="P1650" s="229"/>
      <c r="Q1650" s="229"/>
      <c r="R1650" s="229"/>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31"/>
      <c r="I1651" s="229"/>
      <c r="J1651" s="232"/>
      <c r="K1651" s="229"/>
      <c r="L1651" s="229"/>
      <c r="M1651" s="229"/>
      <c r="N1651" s="229"/>
      <c r="O1651" s="229"/>
      <c r="P1651" s="229"/>
      <c r="Q1651" s="229"/>
      <c r="R1651" s="229"/>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31"/>
      <c r="I1652" s="229"/>
      <c r="J1652" s="232"/>
      <c r="K1652" s="229"/>
      <c r="L1652" s="229"/>
      <c r="M1652" s="229"/>
      <c r="N1652" s="229"/>
      <c r="O1652" s="229"/>
      <c r="P1652" s="229"/>
      <c r="Q1652" s="229"/>
      <c r="R1652" s="229"/>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31"/>
      <c r="I1653" s="229"/>
      <c r="J1653" s="232"/>
      <c r="K1653" s="229"/>
      <c r="L1653" s="229"/>
      <c r="M1653" s="229"/>
      <c r="N1653" s="229"/>
      <c r="O1653" s="229"/>
      <c r="P1653" s="229"/>
      <c r="Q1653" s="229"/>
      <c r="R1653" s="229"/>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31"/>
      <c r="I1654" s="229"/>
      <c r="J1654" s="232"/>
      <c r="K1654" s="229"/>
      <c r="L1654" s="229"/>
      <c r="M1654" s="229"/>
      <c r="N1654" s="229"/>
      <c r="O1654" s="229"/>
      <c r="P1654" s="229"/>
      <c r="Q1654" s="229"/>
      <c r="R1654" s="229"/>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31"/>
      <c r="I1655" s="229"/>
      <c r="J1655" s="232"/>
      <c r="K1655" s="229"/>
      <c r="L1655" s="229"/>
      <c r="M1655" s="229"/>
      <c r="N1655" s="229"/>
      <c r="O1655" s="229"/>
      <c r="P1655" s="229"/>
      <c r="Q1655" s="229"/>
      <c r="R1655" s="229"/>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31"/>
      <c r="I1656" s="229"/>
      <c r="J1656" s="232"/>
      <c r="K1656" s="229"/>
      <c r="L1656" s="229"/>
      <c r="M1656" s="229"/>
      <c r="N1656" s="229"/>
      <c r="O1656" s="229"/>
      <c r="P1656" s="229"/>
      <c r="Q1656" s="229"/>
      <c r="R1656" s="229"/>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31"/>
      <c r="I1657" s="229"/>
      <c r="J1657" s="232"/>
      <c r="K1657" s="229"/>
      <c r="L1657" s="229"/>
      <c r="M1657" s="229"/>
      <c r="N1657" s="229"/>
      <c r="O1657" s="229"/>
      <c r="P1657" s="229"/>
      <c r="Q1657" s="229"/>
      <c r="R1657" s="229"/>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31"/>
      <c r="I1658" s="229"/>
      <c r="J1658" s="232"/>
      <c r="K1658" s="229"/>
      <c r="L1658" s="229"/>
      <c r="M1658" s="229"/>
      <c r="N1658" s="229"/>
      <c r="O1658" s="229"/>
      <c r="P1658" s="229"/>
      <c r="Q1658" s="229"/>
      <c r="R1658" s="229"/>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31"/>
      <c r="I1659" s="229"/>
      <c r="J1659" s="232"/>
      <c r="K1659" s="229"/>
      <c r="L1659" s="229"/>
      <c r="M1659" s="229"/>
      <c r="N1659" s="229"/>
      <c r="O1659" s="229"/>
      <c r="P1659" s="229"/>
      <c r="Q1659" s="229"/>
      <c r="R1659" s="229"/>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31"/>
      <c r="I1660" s="229"/>
      <c r="J1660" s="232"/>
      <c r="K1660" s="229"/>
      <c r="L1660" s="229"/>
      <c r="M1660" s="229"/>
      <c r="N1660" s="229"/>
      <c r="O1660" s="229"/>
      <c r="P1660" s="229"/>
      <c r="Q1660" s="229"/>
      <c r="R1660" s="229"/>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31"/>
      <c r="I1661" s="229"/>
      <c r="J1661" s="232"/>
      <c r="K1661" s="229"/>
      <c r="L1661" s="229"/>
      <c r="M1661" s="229"/>
      <c r="N1661" s="229"/>
      <c r="O1661" s="229"/>
      <c r="P1661" s="229"/>
      <c r="Q1661" s="229"/>
      <c r="R1661" s="229"/>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31"/>
      <c r="I1662" s="229"/>
      <c r="J1662" s="232"/>
      <c r="K1662" s="229"/>
      <c r="L1662" s="229"/>
      <c r="M1662" s="229"/>
      <c r="N1662" s="229"/>
      <c r="O1662" s="229"/>
      <c r="P1662" s="229"/>
      <c r="Q1662" s="229"/>
      <c r="R1662" s="229"/>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31"/>
      <c r="I1663" s="229"/>
      <c r="J1663" s="232"/>
      <c r="K1663" s="229"/>
      <c r="L1663" s="229"/>
      <c r="M1663" s="229"/>
      <c r="N1663" s="229"/>
      <c r="O1663" s="229"/>
      <c r="P1663" s="229"/>
      <c r="Q1663" s="229"/>
      <c r="R1663" s="229"/>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31"/>
      <c r="I1664" s="229"/>
      <c r="J1664" s="232"/>
      <c r="K1664" s="229"/>
      <c r="L1664" s="229"/>
      <c r="M1664" s="229"/>
      <c r="N1664" s="229"/>
      <c r="O1664" s="229"/>
      <c r="P1664" s="229"/>
      <c r="Q1664" s="229"/>
      <c r="R1664" s="229"/>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31"/>
      <c r="I1665" s="229"/>
      <c r="J1665" s="232"/>
      <c r="K1665" s="229"/>
      <c r="L1665" s="229"/>
      <c r="M1665" s="229"/>
      <c r="N1665" s="229"/>
      <c r="O1665" s="229"/>
      <c r="P1665" s="229"/>
      <c r="Q1665" s="229"/>
      <c r="R1665" s="229"/>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31"/>
      <c r="I1666" s="229"/>
      <c r="J1666" s="232"/>
      <c r="K1666" s="229"/>
      <c r="L1666" s="229"/>
      <c r="M1666" s="229"/>
      <c r="N1666" s="229"/>
      <c r="O1666" s="229"/>
      <c r="P1666" s="229"/>
      <c r="Q1666" s="229"/>
      <c r="R1666" s="229"/>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31"/>
      <c r="I1667" s="229"/>
      <c r="J1667" s="232"/>
      <c r="K1667" s="229"/>
      <c r="L1667" s="229"/>
      <c r="M1667" s="229"/>
      <c r="N1667" s="229"/>
      <c r="O1667" s="229"/>
      <c r="P1667" s="229"/>
      <c r="Q1667" s="229"/>
      <c r="R1667" s="229"/>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31"/>
      <c r="I1668" s="229"/>
      <c r="J1668" s="232"/>
      <c r="K1668" s="229"/>
      <c r="L1668" s="229"/>
      <c r="M1668" s="229"/>
      <c r="N1668" s="229"/>
      <c r="O1668" s="229"/>
      <c r="P1668" s="229"/>
      <c r="Q1668" s="229"/>
      <c r="R1668" s="229"/>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31"/>
      <c r="I1669" s="229"/>
      <c r="J1669" s="232"/>
      <c r="K1669" s="229"/>
      <c r="L1669" s="229"/>
      <c r="M1669" s="229"/>
      <c r="N1669" s="229"/>
      <c r="O1669" s="229"/>
      <c r="P1669" s="229"/>
      <c r="Q1669" s="229"/>
      <c r="R1669" s="229"/>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31"/>
      <c r="I1670" s="229"/>
      <c r="J1670" s="232"/>
      <c r="K1670" s="229"/>
      <c r="L1670" s="229"/>
      <c r="M1670" s="229"/>
      <c r="N1670" s="229"/>
      <c r="O1670" s="229"/>
      <c r="P1670" s="229"/>
      <c r="Q1670" s="229"/>
      <c r="R1670" s="229"/>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31"/>
      <c r="I1671" s="229"/>
      <c r="J1671" s="232"/>
      <c r="K1671" s="229"/>
      <c r="L1671" s="229"/>
      <c r="M1671" s="229"/>
      <c r="N1671" s="229"/>
      <c r="O1671" s="229"/>
      <c r="P1671" s="229"/>
      <c r="Q1671" s="229"/>
      <c r="R1671" s="229"/>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31"/>
      <c r="I1672" s="229"/>
      <c r="J1672" s="232"/>
      <c r="K1672" s="229"/>
      <c r="L1672" s="229"/>
      <c r="M1672" s="229"/>
      <c r="N1672" s="229"/>
      <c r="O1672" s="229"/>
      <c r="P1672" s="229"/>
      <c r="Q1672" s="229"/>
      <c r="R1672" s="229"/>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31"/>
      <c r="I1673" s="229"/>
      <c r="J1673" s="232"/>
      <c r="K1673" s="229"/>
      <c r="L1673" s="229"/>
      <c r="M1673" s="229"/>
      <c r="N1673" s="229"/>
      <c r="O1673" s="229"/>
      <c r="P1673" s="229"/>
      <c r="Q1673" s="229"/>
      <c r="R1673" s="229"/>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31"/>
      <c r="I1674" s="229"/>
      <c r="J1674" s="232"/>
      <c r="K1674" s="229"/>
      <c r="L1674" s="229"/>
      <c r="M1674" s="229"/>
      <c r="N1674" s="229"/>
      <c r="O1674" s="229"/>
      <c r="P1674" s="229"/>
      <c r="Q1674" s="229"/>
      <c r="R1674" s="229"/>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31"/>
      <c r="I1675" s="229"/>
      <c r="J1675" s="232"/>
      <c r="K1675" s="229"/>
      <c r="L1675" s="229"/>
      <c r="M1675" s="229"/>
      <c r="N1675" s="229"/>
      <c r="O1675" s="229"/>
      <c r="P1675" s="229"/>
      <c r="Q1675" s="229"/>
      <c r="R1675" s="229"/>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31"/>
      <c r="I1676" s="229"/>
      <c r="J1676" s="232"/>
      <c r="K1676" s="229"/>
      <c r="L1676" s="229"/>
      <c r="M1676" s="229"/>
      <c r="N1676" s="229"/>
      <c r="O1676" s="229"/>
      <c r="P1676" s="229"/>
      <c r="Q1676" s="229"/>
      <c r="R1676" s="229"/>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31"/>
      <c r="I1677" s="229"/>
      <c r="J1677" s="232"/>
      <c r="K1677" s="229"/>
      <c r="L1677" s="229"/>
      <c r="M1677" s="229"/>
      <c r="N1677" s="229"/>
      <c r="O1677" s="229"/>
      <c r="P1677" s="229"/>
      <c r="Q1677" s="229"/>
      <c r="R1677" s="229"/>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31"/>
      <c r="I1678" s="229"/>
      <c r="J1678" s="232"/>
      <c r="K1678" s="229"/>
      <c r="L1678" s="229"/>
      <c r="M1678" s="229"/>
      <c r="N1678" s="229"/>
      <c r="O1678" s="229"/>
      <c r="P1678" s="229"/>
      <c r="Q1678" s="229"/>
      <c r="R1678" s="229"/>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31"/>
      <c r="I1679" s="229"/>
      <c r="J1679" s="232"/>
      <c r="K1679" s="229"/>
      <c r="L1679" s="229"/>
      <c r="M1679" s="229"/>
      <c r="N1679" s="229"/>
      <c r="O1679" s="229"/>
      <c r="P1679" s="229"/>
      <c r="Q1679" s="229"/>
      <c r="R1679" s="229"/>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31"/>
      <c r="I1680" s="229"/>
      <c r="J1680" s="232"/>
      <c r="K1680" s="229"/>
      <c r="L1680" s="229"/>
      <c r="M1680" s="229"/>
      <c r="N1680" s="229"/>
      <c r="O1680" s="229"/>
      <c r="P1680" s="229"/>
      <c r="Q1680" s="229"/>
      <c r="R1680" s="229"/>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31"/>
      <c r="I1681" s="229"/>
      <c r="J1681" s="232"/>
      <c r="K1681" s="229"/>
      <c r="L1681" s="229"/>
      <c r="M1681" s="229"/>
      <c r="N1681" s="229"/>
      <c r="O1681" s="229"/>
      <c r="P1681" s="229"/>
      <c r="Q1681" s="229"/>
      <c r="R1681" s="229"/>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31"/>
      <c r="I1682" s="229"/>
      <c r="J1682" s="232"/>
      <c r="K1682" s="229"/>
      <c r="L1682" s="229"/>
      <c r="M1682" s="229"/>
      <c r="N1682" s="229"/>
      <c r="O1682" s="229"/>
      <c r="P1682" s="229"/>
      <c r="Q1682" s="229"/>
      <c r="R1682" s="229"/>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31"/>
      <c r="I1683" s="229"/>
      <c r="J1683" s="232"/>
      <c r="K1683" s="229"/>
      <c r="L1683" s="229"/>
      <c r="M1683" s="229"/>
      <c r="N1683" s="229"/>
      <c r="O1683" s="229"/>
      <c r="P1683" s="229"/>
      <c r="Q1683" s="229"/>
      <c r="R1683" s="229"/>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31"/>
      <c r="I1684" s="229"/>
      <c r="J1684" s="232"/>
      <c r="K1684" s="229"/>
      <c r="L1684" s="229"/>
      <c r="M1684" s="229"/>
      <c r="N1684" s="229"/>
      <c r="O1684" s="229"/>
      <c r="P1684" s="229"/>
      <c r="Q1684" s="229"/>
      <c r="R1684" s="229"/>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31"/>
      <c r="I1685" s="229"/>
      <c r="J1685" s="232"/>
      <c r="K1685" s="229"/>
      <c r="L1685" s="229"/>
      <c r="M1685" s="229"/>
      <c r="N1685" s="229"/>
      <c r="O1685" s="229"/>
      <c r="P1685" s="229"/>
      <c r="Q1685" s="229"/>
      <c r="R1685" s="229"/>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31"/>
      <c r="I1686" s="229"/>
      <c r="J1686" s="232"/>
      <c r="K1686" s="229"/>
      <c r="L1686" s="229"/>
      <c r="M1686" s="229"/>
      <c r="N1686" s="229"/>
      <c r="O1686" s="229"/>
      <c r="P1686" s="229"/>
      <c r="Q1686" s="229"/>
      <c r="R1686" s="229"/>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31"/>
      <c r="I1687" s="229"/>
      <c r="J1687" s="232"/>
      <c r="K1687" s="229"/>
      <c r="L1687" s="229"/>
      <c r="M1687" s="229"/>
      <c r="N1687" s="229"/>
      <c r="O1687" s="229"/>
      <c r="P1687" s="229"/>
      <c r="Q1687" s="229"/>
      <c r="R1687" s="229"/>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31"/>
      <c r="I1688" s="229"/>
      <c r="J1688" s="232"/>
      <c r="K1688" s="229"/>
      <c r="L1688" s="229"/>
      <c r="M1688" s="229"/>
      <c r="N1688" s="229"/>
      <c r="O1688" s="229"/>
      <c r="P1688" s="229"/>
      <c r="Q1688" s="229"/>
      <c r="R1688" s="229"/>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31"/>
      <c r="I1689" s="229"/>
      <c r="J1689" s="232"/>
      <c r="K1689" s="229"/>
      <c r="L1689" s="229"/>
      <c r="M1689" s="229"/>
      <c r="N1689" s="229"/>
      <c r="O1689" s="229"/>
      <c r="P1689" s="229"/>
      <c r="Q1689" s="229"/>
      <c r="R1689" s="229"/>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31"/>
      <c r="I1690" s="229"/>
      <c r="J1690" s="232"/>
      <c r="K1690" s="229"/>
      <c r="L1690" s="229"/>
      <c r="M1690" s="229"/>
      <c r="N1690" s="229"/>
      <c r="O1690" s="229"/>
      <c r="P1690" s="229"/>
      <c r="Q1690" s="229"/>
      <c r="R1690" s="229"/>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31"/>
      <c r="I1691" s="229"/>
      <c r="J1691" s="232"/>
      <c r="K1691" s="229"/>
      <c r="L1691" s="229"/>
      <c r="M1691" s="229"/>
      <c r="N1691" s="229"/>
      <c r="O1691" s="229"/>
      <c r="P1691" s="229"/>
      <c r="Q1691" s="229"/>
      <c r="R1691" s="229"/>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31"/>
      <c r="I1692" s="229"/>
      <c r="J1692" s="232"/>
      <c r="K1692" s="229"/>
      <c r="L1692" s="229"/>
      <c r="M1692" s="229"/>
      <c r="N1692" s="229"/>
      <c r="O1692" s="229"/>
      <c r="P1692" s="229"/>
      <c r="Q1692" s="229"/>
      <c r="R1692" s="229"/>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31"/>
      <c r="I1693" s="229"/>
      <c r="J1693" s="232"/>
      <c r="K1693" s="229"/>
      <c r="L1693" s="229"/>
      <c r="M1693" s="229"/>
      <c r="N1693" s="229"/>
      <c r="O1693" s="229"/>
      <c r="P1693" s="229"/>
      <c r="Q1693" s="229"/>
      <c r="R1693" s="229"/>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31"/>
      <c r="I1694" s="229"/>
      <c r="J1694" s="232"/>
      <c r="K1694" s="229"/>
      <c r="L1694" s="229"/>
      <c r="M1694" s="229"/>
      <c r="N1694" s="229"/>
      <c r="O1694" s="229"/>
      <c r="P1694" s="229"/>
      <c r="Q1694" s="229"/>
      <c r="R1694" s="229"/>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31"/>
      <c r="I1695" s="229"/>
      <c r="J1695" s="232"/>
      <c r="K1695" s="229"/>
      <c r="L1695" s="229"/>
      <c r="M1695" s="229"/>
      <c r="N1695" s="229"/>
      <c r="O1695" s="229"/>
      <c r="P1695" s="229"/>
      <c r="Q1695" s="229"/>
      <c r="R1695" s="229"/>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31"/>
      <c r="I1696" s="229"/>
      <c r="J1696" s="232"/>
      <c r="K1696" s="229"/>
      <c r="L1696" s="229"/>
      <c r="M1696" s="229"/>
      <c r="N1696" s="229"/>
      <c r="O1696" s="229"/>
      <c r="P1696" s="229"/>
      <c r="Q1696" s="229"/>
      <c r="R1696" s="229"/>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31"/>
      <c r="I1697" s="229"/>
      <c r="J1697" s="232"/>
      <c r="K1697" s="229"/>
      <c r="L1697" s="229"/>
      <c r="M1697" s="229"/>
      <c r="N1697" s="229"/>
      <c r="O1697" s="229"/>
      <c r="P1697" s="229"/>
      <c r="Q1697" s="229"/>
      <c r="R1697" s="229"/>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31"/>
      <c r="I1698" s="229"/>
      <c r="J1698" s="232"/>
      <c r="K1698" s="229"/>
      <c r="L1698" s="229"/>
      <c r="M1698" s="229"/>
      <c r="N1698" s="229"/>
      <c r="O1698" s="229"/>
      <c r="P1698" s="229"/>
      <c r="Q1698" s="229"/>
      <c r="R1698" s="229"/>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31"/>
      <c r="I1699" s="229"/>
      <c r="J1699" s="232"/>
      <c r="K1699" s="229"/>
      <c r="L1699" s="229"/>
      <c r="M1699" s="229"/>
      <c r="N1699" s="229"/>
      <c r="O1699" s="229"/>
      <c r="P1699" s="229"/>
      <c r="Q1699" s="229"/>
      <c r="R1699" s="229"/>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31"/>
      <c r="I1700" s="229"/>
      <c r="J1700" s="232"/>
      <c r="K1700" s="229"/>
      <c r="L1700" s="229"/>
      <c r="M1700" s="229"/>
      <c r="N1700" s="229"/>
      <c r="O1700" s="229"/>
      <c r="P1700" s="229"/>
      <c r="Q1700" s="229"/>
      <c r="R1700" s="229"/>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31"/>
      <c r="I1701" s="229"/>
      <c r="J1701" s="232"/>
      <c r="K1701" s="229"/>
      <c r="L1701" s="229"/>
      <c r="M1701" s="229"/>
      <c r="N1701" s="229"/>
      <c r="O1701" s="229"/>
      <c r="P1701" s="229"/>
      <c r="Q1701" s="229"/>
      <c r="R1701" s="229"/>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31"/>
      <c r="I1702" s="229"/>
      <c r="J1702" s="232"/>
      <c r="K1702" s="229"/>
      <c r="L1702" s="229"/>
      <c r="M1702" s="229"/>
      <c r="N1702" s="229"/>
      <c r="O1702" s="229"/>
      <c r="P1702" s="229"/>
      <c r="Q1702" s="229"/>
      <c r="R1702" s="229"/>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31"/>
      <c r="I1703" s="229"/>
      <c r="J1703" s="232"/>
      <c r="K1703" s="229"/>
      <c r="L1703" s="229"/>
      <c r="M1703" s="229"/>
      <c r="N1703" s="229"/>
      <c r="O1703" s="229"/>
      <c r="P1703" s="229"/>
      <c r="Q1703" s="229"/>
      <c r="R1703" s="229"/>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31"/>
      <c r="I1704" s="229"/>
      <c r="J1704" s="232"/>
      <c r="K1704" s="229"/>
      <c r="L1704" s="229"/>
      <c r="M1704" s="229"/>
      <c r="N1704" s="229"/>
      <c r="O1704" s="229"/>
      <c r="P1704" s="229"/>
      <c r="Q1704" s="229"/>
      <c r="R1704" s="229"/>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31"/>
      <c r="I1705" s="229"/>
      <c r="J1705" s="232"/>
      <c r="K1705" s="229"/>
      <c r="L1705" s="229"/>
      <c r="M1705" s="229"/>
      <c r="N1705" s="229"/>
      <c r="O1705" s="229"/>
      <c r="P1705" s="229"/>
      <c r="Q1705" s="229"/>
      <c r="R1705" s="229"/>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31"/>
      <c r="I1706" s="229"/>
      <c r="J1706" s="232"/>
      <c r="K1706" s="229"/>
      <c r="L1706" s="229"/>
      <c r="M1706" s="229"/>
      <c r="N1706" s="229"/>
      <c r="O1706" s="229"/>
      <c r="P1706" s="229"/>
      <c r="Q1706" s="229"/>
      <c r="R1706" s="229"/>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31"/>
      <c r="I1707" s="229"/>
      <c r="J1707" s="232"/>
      <c r="K1707" s="229"/>
      <c r="L1707" s="229"/>
      <c r="M1707" s="229"/>
      <c r="N1707" s="229"/>
      <c r="O1707" s="229"/>
      <c r="P1707" s="229"/>
      <c r="Q1707" s="229"/>
      <c r="R1707" s="229"/>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31"/>
      <c r="I1708" s="229"/>
      <c r="J1708" s="232"/>
      <c r="K1708" s="229"/>
      <c r="L1708" s="229"/>
      <c r="M1708" s="229"/>
      <c r="N1708" s="229"/>
      <c r="O1708" s="229"/>
      <c r="P1708" s="229"/>
      <c r="Q1708" s="229"/>
      <c r="R1708" s="229"/>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31"/>
      <c r="I1709" s="229"/>
      <c r="J1709" s="232"/>
      <c r="K1709" s="229"/>
      <c r="L1709" s="229"/>
      <c r="M1709" s="229"/>
      <c r="N1709" s="229"/>
      <c r="O1709" s="229"/>
      <c r="P1709" s="229"/>
      <c r="Q1709" s="229"/>
      <c r="R1709" s="229"/>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31"/>
      <c r="I1710" s="229"/>
      <c r="J1710" s="232"/>
      <c r="K1710" s="229"/>
      <c r="L1710" s="229"/>
      <c r="M1710" s="229"/>
      <c r="N1710" s="229"/>
      <c r="O1710" s="229"/>
      <c r="P1710" s="229"/>
      <c r="Q1710" s="229"/>
      <c r="R1710" s="229"/>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31"/>
      <c r="I1711" s="229"/>
      <c r="J1711" s="232"/>
      <c r="K1711" s="229"/>
      <c r="L1711" s="229"/>
      <c r="M1711" s="229"/>
      <c r="N1711" s="229"/>
      <c r="O1711" s="229"/>
      <c r="P1711" s="229"/>
      <c r="Q1711" s="229"/>
      <c r="R1711" s="229"/>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31"/>
      <c r="I1712" s="229"/>
      <c r="J1712" s="232"/>
      <c r="K1712" s="229"/>
      <c r="L1712" s="229"/>
      <c r="M1712" s="229"/>
      <c r="N1712" s="229"/>
      <c r="O1712" s="229"/>
      <c r="P1712" s="229"/>
      <c r="Q1712" s="229"/>
      <c r="R1712" s="229"/>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31"/>
      <c r="I1713" s="229"/>
      <c r="J1713" s="232"/>
      <c r="K1713" s="229"/>
      <c r="L1713" s="229"/>
      <c r="M1713" s="229"/>
      <c r="N1713" s="229"/>
      <c r="O1713" s="229"/>
      <c r="P1713" s="229"/>
      <c r="Q1713" s="229"/>
      <c r="R1713" s="229"/>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31"/>
      <c r="I1714" s="229"/>
      <c r="J1714" s="232"/>
      <c r="K1714" s="229"/>
      <c r="L1714" s="229"/>
      <c r="M1714" s="229"/>
      <c r="N1714" s="229"/>
      <c r="O1714" s="229"/>
      <c r="P1714" s="229"/>
      <c r="Q1714" s="229"/>
      <c r="R1714" s="229"/>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31"/>
      <c r="I1715" s="229"/>
      <c r="J1715" s="232"/>
      <c r="K1715" s="229"/>
      <c r="L1715" s="229"/>
      <c r="M1715" s="229"/>
      <c r="N1715" s="229"/>
      <c r="O1715" s="229"/>
      <c r="P1715" s="229"/>
      <c r="Q1715" s="229"/>
      <c r="R1715" s="229"/>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31"/>
      <c r="I1716" s="229"/>
      <c r="J1716" s="232"/>
      <c r="K1716" s="229"/>
      <c r="L1716" s="229"/>
      <c r="M1716" s="229"/>
      <c r="N1716" s="229"/>
      <c r="O1716" s="229"/>
      <c r="P1716" s="229"/>
      <c r="Q1716" s="229"/>
      <c r="R1716" s="229"/>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31"/>
      <c r="I1717" s="229"/>
      <c r="J1717" s="232"/>
      <c r="K1717" s="229"/>
      <c r="L1717" s="229"/>
      <c r="M1717" s="229"/>
      <c r="N1717" s="229"/>
      <c r="O1717" s="229"/>
      <c r="P1717" s="229"/>
      <c r="Q1717" s="229"/>
      <c r="R1717" s="229"/>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31"/>
      <c r="I1718" s="229"/>
      <c r="J1718" s="232"/>
      <c r="K1718" s="229"/>
      <c r="L1718" s="229"/>
      <c r="M1718" s="229"/>
      <c r="N1718" s="229"/>
      <c r="O1718" s="229"/>
      <c r="P1718" s="229"/>
      <c r="Q1718" s="229"/>
      <c r="R1718" s="229"/>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31"/>
      <c r="I1719" s="229"/>
      <c r="J1719" s="232"/>
      <c r="K1719" s="229"/>
      <c r="L1719" s="229"/>
      <c r="M1719" s="229"/>
      <c r="N1719" s="229"/>
      <c r="O1719" s="229"/>
      <c r="P1719" s="229"/>
      <c r="Q1719" s="229"/>
      <c r="R1719" s="229"/>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31"/>
      <c r="I1720" s="229"/>
      <c r="J1720" s="232"/>
      <c r="K1720" s="229"/>
      <c r="L1720" s="229"/>
      <c r="M1720" s="229"/>
      <c r="N1720" s="229"/>
      <c r="O1720" s="229"/>
      <c r="P1720" s="229"/>
      <c r="Q1720" s="229"/>
      <c r="R1720" s="229"/>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31"/>
      <c r="I1721" s="229"/>
      <c r="J1721" s="232"/>
      <c r="K1721" s="229"/>
      <c r="L1721" s="229"/>
      <c r="M1721" s="229"/>
      <c r="N1721" s="229"/>
      <c r="O1721" s="229"/>
      <c r="P1721" s="229"/>
      <c r="Q1721" s="229"/>
      <c r="R1721" s="229"/>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31"/>
      <c r="I1722" s="229"/>
      <c r="J1722" s="232"/>
      <c r="K1722" s="229"/>
      <c r="L1722" s="229"/>
      <c r="M1722" s="229"/>
      <c r="N1722" s="229"/>
      <c r="O1722" s="229"/>
      <c r="P1722" s="229"/>
      <c r="Q1722" s="229"/>
      <c r="R1722" s="229"/>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31"/>
      <c r="I1723" s="229"/>
      <c r="J1723" s="232"/>
      <c r="K1723" s="229"/>
      <c r="L1723" s="229"/>
      <c r="M1723" s="229"/>
      <c r="N1723" s="229"/>
      <c r="O1723" s="229"/>
      <c r="P1723" s="229"/>
      <c r="Q1723" s="229"/>
      <c r="R1723" s="229"/>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31"/>
      <c r="I1724" s="229"/>
      <c r="J1724" s="232"/>
      <c r="K1724" s="229"/>
      <c r="L1724" s="229"/>
      <c r="M1724" s="229"/>
      <c r="N1724" s="229"/>
      <c r="O1724" s="229"/>
      <c r="P1724" s="229"/>
      <c r="Q1724" s="229"/>
      <c r="R1724" s="229"/>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31"/>
      <c r="I1725" s="229"/>
      <c r="J1725" s="232"/>
      <c r="K1725" s="229"/>
      <c r="L1725" s="229"/>
      <c r="M1725" s="229"/>
      <c r="N1725" s="229"/>
      <c r="O1725" s="229"/>
      <c r="P1725" s="229"/>
      <c r="Q1725" s="229"/>
      <c r="R1725" s="229"/>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31"/>
      <c r="I1726" s="229"/>
      <c r="J1726" s="232"/>
      <c r="K1726" s="229"/>
      <c r="L1726" s="229"/>
      <c r="M1726" s="229"/>
      <c r="N1726" s="229"/>
      <c r="O1726" s="229"/>
      <c r="P1726" s="229"/>
      <c r="Q1726" s="229"/>
      <c r="R1726" s="229"/>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31"/>
      <c r="I1727" s="229"/>
      <c r="J1727" s="232"/>
      <c r="K1727" s="229"/>
      <c r="L1727" s="229"/>
      <c r="M1727" s="229"/>
      <c r="N1727" s="229"/>
      <c r="O1727" s="229"/>
      <c r="P1727" s="229"/>
      <c r="Q1727" s="229"/>
      <c r="R1727" s="229"/>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31"/>
      <c r="I1728" s="229"/>
      <c r="J1728" s="232"/>
      <c r="K1728" s="229"/>
      <c r="L1728" s="229"/>
      <c r="M1728" s="229"/>
      <c r="N1728" s="229"/>
      <c r="O1728" s="229"/>
      <c r="P1728" s="229"/>
      <c r="Q1728" s="229"/>
      <c r="R1728" s="229"/>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31"/>
      <c r="I1729" s="229"/>
      <c r="J1729" s="232"/>
      <c r="K1729" s="229"/>
      <c r="L1729" s="229"/>
      <c r="M1729" s="229"/>
      <c r="N1729" s="229"/>
      <c r="O1729" s="229"/>
      <c r="P1729" s="229"/>
      <c r="Q1729" s="229"/>
      <c r="R1729" s="229"/>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31"/>
      <c r="I1730" s="229"/>
      <c r="J1730" s="232"/>
      <c r="K1730" s="229"/>
      <c r="L1730" s="229"/>
      <c r="M1730" s="229"/>
      <c r="N1730" s="229"/>
      <c r="O1730" s="229"/>
      <c r="P1730" s="229"/>
      <c r="Q1730" s="229"/>
      <c r="R1730" s="229"/>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31"/>
      <c r="I1731" s="229"/>
      <c r="J1731" s="232"/>
      <c r="K1731" s="229"/>
      <c r="L1731" s="229"/>
      <c r="M1731" s="229"/>
      <c r="N1731" s="229"/>
      <c r="O1731" s="229"/>
      <c r="P1731" s="229"/>
      <c r="Q1731" s="229"/>
      <c r="R1731" s="229"/>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31"/>
      <c r="I1732" s="229"/>
      <c r="J1732" s="232"/>
      <c r="K1732" s="229"/>
      <c r="L1732" s="229"/>
      <c r="M1732" s="229"/>
      <c r="N1732" s="229"/>
      <c r="O1732" s="229"/>
      <c r="P1732" s="229"/>
      <c r="Q1732" s="229"/>
      <c r="R1732" s="229"/>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31"/>
      <c r="I1733" s="229"/>
      <c r="J1733" s="232"/>
      <c r="K1733" s="229"/>
      <c r="L1733" s="229"/>
      <c r="M1733" s="229"/>
      <c r="N1733" s="229"/>
      <c r="O1733" s="229"/>
      <c r="P1733" s="229"/>
      <c r="Q1733" s="229"/>
      <c r="R1733" s="229"/>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31"/>
      <c r="I1734" s="229"/>
      <c r="J1734" s="232"/>
      <c r="K1734" s="229"/>
      <c r="L1734" s="229"/>
      <c r="M1734" s="229"/>
      <c r="N1734" s="229"/>
      <c r="O1734" s="229"/>
      <c r="P1734" s="229"/>
      <c r="Q1734" s="229"/>
      <c r="R1734" s="229"/>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31"/>
      <c r="I1735" s="229"/>
      <c r="J1735" s="232"/>
      <c r="K1735" s="229"/>
      <c r="L1735" s="229"/>
      <c r="M1735" s="229"/>
      <c r="N1735" s="229"/>
      <c r="O1735" s="229"/>
      <c r="P1735" s="229"/>
      <c r="Q1735" s="229"/>
      <c r="R1735" s="229"/>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31"/>
      <c r="I1736" s="229"/>
      <c r="J1736" s="232"/>
      <c r="K1736" s="229"/>
      <c r="L1736" s="229"/>
      <c r="M1736" s="229"/>
      <c r="N1736" s="229"/>
      <c r="O1736" s="229"/>
      <c r="P1736" s="229"/>
      <c r="Q1736" s="229"/>
      <c r="R1736" s="229"/>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31"/>
      <c r="I1737" s="229"/>
      <c r="J1737" s="232"/>
      <c r="K1737" s="229"/>
      <c r="L1737" s="229"/>
      <c r="M1737" s="229"/>
      <c r="N1737" s="229"/>
      <c r="O1737" s="229"/>
      <c r="P1737" s="229"/>
      <c r="Q1737" s="229"/>
      <c r="R1737" s="229"/>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31"/>
      <c r="I1738" s="229"/>
      <c r="J1738" s="232"/>
      <c r="K1738" s="229"/>
      <c r="L1738" s="229"/>
      <c r="M1738" s="229"/>
      <c r="N1738" s="229"/>
      <c r="O1738" s="229"/>
      <c r="P1738" s="229"/>
      <c r="Q1738" s="229"/>
      <c r="R1738" s="229"/>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31"/>
      <c r="I1739" s="229"/>
      <c r="J1739" s="232"/>
      <c r="K1739" s="229"/>
      <c r="L1739" s="229"/>
      <c r="M1739" s="229"/>
      <c r="N1739" s="229"/>
      <c r="O1739" s="229"/>
      <c r="P1739" s="229"/>
      <c r="Q1739" s="229"/>
      <c r="R1739" s="229"/>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31"/>
      <c r="I1740" s="229"/>
      <c r="J1740" s="232"/>
      <c r="K1740" s="229"/>
      <c r="L1740" s="229"/>
      <c r="M1740" s="229"/>
      <c r="N1740" s="229"/>
      <c r="O1740" s="229"/>
      <c r="P1740" s="229"/>
      <c r="Q1740" s="229"/>
      <c r="R1740" s="229"/>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31"/>
      <c r="I1741" s="229"/>
      <c r="J1741" s="232"/>
      <c r="K1741" s="229"/>
      <c r="L1741" s="229"/>
      <c r="M1741" s="229"/>
      <c r="N1741" s="229"/>
      <c r="O1741" s="229"/>
      <c r="P1741" s="229"/>
      <c r="Q1741" s="229"/>
      <c r="R1741" s="229"/>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31"/>
      <c r="I1742" s="229"/>
      <c r="J1742" s="232"/>
      <c r="K1742" s="229"/>
      <c r="L1742" s="229"/>
      <c r="M1742" s="229"/>
      <c r="N1742" s="229"/>
      <c r="O1742" s="229"/>
      <c r="P1742" s="229"/>
      <c r="Q1742" s="229"/>
      <c r="R1742" s="229"/>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31"/>
      <c r="I1743" s="229"/>
      <c r="J1743" s="232"/>
      <c r="K1743" s="229"/>
      <c r="L1743" s="229"/>
      <c r="M1743" s="229"/>
      <c r="N1743" s="229"/>
      <c r="O1743" s="229"/>
      <c r="P1743" s="229"/>
      <c r="Q1743" s="229"/>
      <c r="R1743" s="229"/>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31"/>
      <c r="I1744" s="229"/>
      <c r="J1744" s="232"/>
      <c r="K1744" s="229"/>
      <c r="L1744" s="229"/>
      <c r="M1744" s="229"/>
      <c r="N1744" s="229"/>
      <c r="O1744" s="229"/>
      <c r="P1744" s="229"/>
      <c r="Q1744" s="229"/>
      <c r="R1744" s="229"/>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31"/>
      <c r="I1745" s="229"/>
      <c r="J1745" s="232"/>
      <c r="K1745" s="229"/>
      <c r="L1745" s="229"/>
      <c r="M1745" s="229"/>
      <c r="N1745" s="229"/>
      <c r="O1745" s="229"/>
      <c r="P1745" s="229"/>
      <c r="Q1745" s="229"/>
      <c r="R1745" s="229"/>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31"/>
      <c r="I1746" s="229"/>
      <c r="J1746" s="232"/>
      <c r="K1746" s="229"/>
      <c r="L1746" s="229"/>
      <c r="M1746" s="229"/>
      <c r="N1746" s="229"/>
      <c r="O1746" s="229"/>
      <c r="P1746" s="229"/>
      <c r="Q1746" s="229"/>
      <c r="R1746" s="229"/>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31"/>
      <c r="I1747" s="229"/>
      <c r="J1747" s="232"/>
      <c r="K1747" s="229"/>
      <c r="L1747" s="229"/>
      <c r="M1747" s="229"/>
      <c r="N1747" s="229"/>
      <c r="O1747" s="229"/>
      <c r="P1747" s="229"/>
      <c r="Q1747" s="229"/>
      <c r="R1747" s="229"/>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31"/>
      <c r="I1748" s="229"/>
      <c r="J1748" s="232"/>
      <c r="K1748" s="229"/>
      <c r="L1748" s="229"/>
      <c r="M1748" s="229"/>
      <c r="N1748" s="229"/>
      <c r="O1748" s="229"/>
      <c r="P1748" s="229"/>
      <c r="Q1748" s="229"/>
      <c r="R1748" s="229"/>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31"/>
      <c r="I1749" s="229"/>
      <c r="J1749" s="232"/>
      <c r="K1749" s="229"/>
      <c r="L1749" s="229"/>
      <c r="M1749" s="229"/>
      <c r="N1749" s="229"/>
      <c r="O1749" s="229"/>
      <c r="P1749" s="229"/>
      <c r="Q1749" s="229"/>
      <c r="R1749" s="229"/>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31"/>
      <c r="I1750" s="229"/>
      <c r="J1750" s="232"/>
      <c r="K1750" s="229"/>
      <c r="L1750" s="229"/>
      <c r="M1750" s="229"/>
      <c r="N1750" s="229"/>
      <c r="O1750" s="229"/>
      <c r="P1750" s="229"/>
      <c r="Q1750" s="229"/>
      <c r="R1750" s="229"/>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31"/>
      <c r="I1751" s="229"/>
      <c r="J1751" s="232"/>
      <c r="K1751" s="229"/>
      <c r="L1751" s="229"/>
      <c r="M1751" s="229"/>
      <c r="N1751" s="229"/>
      <c r="O1751" s="229"/>
      <c r="P1751" s="229"/>
      <c r="Q1751" s="229"/>
      <c r="R1751" s="229"/>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31"/>
      <c r="I1752" s="229"/>
      <c r="J1752" s="232"/>
      <c r="K1752" s="229"/>
      <c r="L1752" s="229"/>
      <c r="M1752" s="229"/>
      <c r="N1752" s="229"/>
      <c r="O1752" s="229"/>
      <c r="P1752" s="229"/>
      <c r="Q1752" s="229"/>
      <c r="R1752" s="229"/>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31"/>
      <c r="I1753" s="229"/>
      <c r="J1753" s="232"/>
      <c r="K1753" s="229"/>
      <c r="L1753" s="229"/>
      <c r="M1753" s="229"/>
      <c r="N1753" s="229"/>
      <c r="O1753" s="229"/>
      <c r="P1753" s="229"/>
      <c r="Q1753" s="229"/>
      <c r="R1753" s="229"/>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31"/>
      <c r="I1754" s="229"/>
      <c r="J1754" s="232"/>
      <c r="K1754" s="229"/>
      <c r="L1754" s="229"/>
      <c r="M1754" s="229"/>
      <c r="N1754" s="229"/>
      <c r="O1754" s="229"/>
      <c r="P1754" s="229"/>
      <c r="Q1754" s="229"/>
      <c r="R1754" s="229"/>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31"/>
      <c r="I1755" s="229"/>
      <c r="J1755" s="232"/>
      <c r="K1755" s="229"/>
      <c r="L1755" s="229"/>
      <c r="M1755" s="229"/>
      <c r="N1755" s="229"/>
      <c r="O1755" s="229"/>
      <c r="P1755" s="229"/>
      <c r="Q1755" s="229"/>
      <c r="R1755" s="229"/>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31"/>
      <c r="I1756" s="229"/>
      <c r="J1756" s="232"/>
      <c r="K1756" s="229"/>
      <c r="L1756" s="229"/>
      <c r="M1756" s="229"/>
      <c r="N1756" s="229"/>
      <c r="O1756" s="229"/>
      <c r="P1756" s="229"/>
      <c r="Q1756" s="229"/>
      <c r="R1756" s="229"/>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31"/>
      <c r="I1757" s="229"/>
      <c r="J1757" s="232"/>
      <c r="K1757" s="229"/>
      <c r="L1757" s="229"/>
      <c r="M1757" s="229"/>
      <c r="N1757" s="229"/>
      <c r="O1757" s="229"/>
      <c r="P1757" s="229"/>
      <c r="Q1757" s="229"/>
      <c r="R1757" s="229"/>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31"/>
      <c r="I1758" s="229"/>
      <c r="J1758" s="232"/>
      <c r="K1758" s="229"/>
      <c r="L1758" s="229"/>
      <c r="M1758" s="229"/>
      <c r="N1758" s="229"/>
      <c r="O1758" s="229"/>
      <c r="P1758" s="229"/>
      <c r="Q1758" s="229"/>
      <c r="R1758" s="229"/>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31"/>
      <c r="I1759" s="229"/>
      <c r="J1759" s="232"/>
      <c r="K1759" s="229"/>
      <c r="L1759" s="229"/>
      <c r="M1759" s="229"/>
      <c r="N1759" s="229"/>
      <c r="O1759" s="229"/>
      <c r="P1759" s="229"/>
      <c r="Q1759" s="229"/>
      <c r="R1759" s="229"/>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31"/>
      <c r="I1760" s="229"/>
      <c r="J1760" s="232"/>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31"/>
      <c r="I1761" s="229"/>
      <c r="J1761" s="232"/>
      <c r="K1761" s="229"/>
      <c r="L1761" s="229"/>
      <c r="M1761" s="229"/>
      <c r="N1761" s="229"/>
      <c r="O1761" s="229"/>
      <c r="P1761" s="229"/>
      <c r="Q1761" s="229"/>
      <c r="R1761" s="229"/>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31"/>
      <c r="I1762" s="229"/>
      <c r="J1762" s="232"/>
      <c r="K1762" s="229"/>
      <c r="L1762" s="229"/>
      <c r="M1762" s="229"/>
      <c r="N1762" s="229"/>
      <c r="O1762" s="229"/>
      <c r="P1762" s="229"/>
      <c r="Q1762" s="229"/>
      <c r="R1762" s="229"/>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31"/>
      <c r="I1763" s="229"/>
      <c r="J1763" s="232"/>
      <c r="K1763" s="229"/>
      <c r="L1763" s="229"/>
      <c r="M1763" s="229"/>
      <c r="N1763" s="229"/>
      <c r="O1763" s="229"/>
      <c r="P1763" s="229"/>
      <c r="Q1763" s="229"/>
      <c r="R1763" s="229"/>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31"/>
      <c r="I1764" s="229"/>
      <c r="J1764" s="232"/>
      <c r="K1764" s="229"/>
      <c r="L1764" s="229"/>
      <c r="M1764" s="229"/>
      <c r="N1764" s="229"/>
      <c r="O1764" s="229"/>
      <c r="P1764" s="229"/>
      <c r="Q1764" s="229"/>
      <c r="R1764" s="229"/>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31"/>
      <c r="I1765" s="229"/>
      <c r="J1765" s="232"/>
      <c r="K1765" s="229"/>
      <c r="L1765" s="229"/>
      <c r="M1765" s="229"/>
      <c r="N1765" s="229"/>
      <c r="O1765" s="229"/>
      <c r="P1765" s="229"/>
      <c r="Q1765" s="229"/>
      <c r="R1765" s="229"/>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31"/>
      <c r="I1766" s="229"/>
      <c r="J1766" s="232"/>
      <c r="K1766" s="229"/>
      <c r="L1766" s="229"/>
      <c r="M1766" s="229"/>
      <c r="N1766" s="229"/>
      <c r="O1766" s="229"/>
      <c r="P1766" s="229"/>
      <c r="Q1766" s="229"/>
      <c r="R1766" s="229"/>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31"/>
      <c r="I1767" s="229"/>
      <c r="J1767" s="232"/>
      <c r="K1767" s="229"/>
      <c r="L1767" s="229"/>
      <c r="M1767" s="229"/>
      <c r="N1767" s="229"/>
      <c r="O1767" s="229"/>
      <c r="P1767" s="229"/>
      <c r="Q1767" s="229"/>
      <c r="R1767" s="229"/>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31"/>
      <c r="I1768" s="229"/>
      <c r="J1768" s="232"/>
      <c r="K1768" s="229"/>
      <c r="L1768" s="229"/>
      <c r="M1768" s="229"/>
      <c r="N1768" s="229"/>
      <c r="O1768" s="229"/>
      <c r="P1768" s="229"/>
      <c r="Q1768" s="229"/>
      <c r="R1768" s="229"/>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31"/>
      <c r="I1769" s="229"/>
      <c r="J1769" s="232"/>
      <c r="K1769" s="229"/>
      <c r="L1769" s="229"/>
      <c r="M1769" s="229"/>
      <c r="N1769" s="229"/>
      <c r="O1769" s="229"/>
      <c r="P1769" s="229"/>
      <c r="Q1769" s="229"/>
      <c r="R1769" s="229"/>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31"/>
      <c r="I1770" s="229"/>
      <c r="J1770" s="232"/>
      <c r="K1770" s="229"/>
      <c r="L1770" s="229"/>
      <c r="M1770" s="229"/>
      <c r="N1770" s="229"/>
      <c r="O1770" s="229"/>
      <c r="P1770" s="229"/>
      <c r="Q1770" s="229"/>
      <c r="R1770" s="229"/>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31"/>
      <c r="I1771" s="229"/>
      <c r="J1771" s="232"/>
      <c r="K1771" s="229"/>
      <c r="L1771" s="229"/>
      <c r="M1771" s="229"/>
      <c r="N1771" s="229"/>
      <c r="O1771" s="229"/>
      <c r="P1771" s="229"/>
      <c r="Q1771" s="229"/>
      <c r="R1771" s="229"/>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31"/>
      <c r="I1772" s="229"/>
      <c r="J1772" s="232"/>
      <c r="K1772" s="229"/>
      <c r="L1772" s="229"/>
      <c r="M1772" s="229"/>
      <c r="N1772" s="229"/>
      <c r="O1772" s="229"/>
      <c r="P1772" s="229"/>
      <c r="Q1772" s="229"/>
      <c r="R1772" s="229"/>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31"/>
      <c r="I1773" s="229"/>
      <c r="J1773" s="232"/>
      <c r="K1773" s="229"/>
      <c r="L1773" s="229"/>
      <c r="M1773" s="229"/>
      <c r="N1773" s="229"/>
      <c r="O1773" s="229"/>
      <c r="P1773" s="229"/>
      <c r="Q1773" s="229"/>
      <c r="R1773" s="229"/>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31"/>
      <c r="I1774" s="229"/>
      <c r="J1774" s="232"/>
      <c r="K1774" s="229"/>
      <c r="L1774" s="229"/>
      <c r="M1774" s="229"/>
      <c r="N1774" s="229"/>
      <c r="O1774" s="229"/>
      <c r="P1774" s="229"/>
      <c r="Q1774" s="229"/>
      <c r="R1774" s="229"/>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31"/>
      <c r="I1775" s="229"/>
      <c r="J1775" s="232"/>
      <c r="K1775" s="229"/>
      <c r="L1775" s="229"/>
      <c r="M1775" s="229"/>
      <c r="N1775" s="229"/>
      <c r="O1775" s="229"/>
      <c r="P1775" s="229"/>
      <c r="Q1775" s="229"/>
      <c r="R1775" s="229"/>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31"/>
      <c r="I1776" s="229"/>
      <c r="J1776" s="232"/>
      <c r="K1776" s="229"/>
      <c r="L1776" s="229"/>
      <c r="M1776" s="229"/>
      <c r="N1776" s="229"/>
      <c r="O1776" s="229"/>
      <c r="P1776" s="229"/>
      <c r="Q1776" s="229"/>
      <c r="R1776" s="229"/>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31"/>
      <c r="I1777" s="229"/>
      <c r="J1777" s="232"/>
      <c r="K1777" s="229"/>
      <c r="L1777" s="229"/>
      <c r="M1777" s="229"/>
      <c r="N1777" s="229"/>
      <c r="O1777" s="229"/>
      <c r="P1777" s="229"/>
      <c r="Q1777" s="229"/>
      <c r="R1777" s="229"/>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31"/>
      <c r="I1778" s="229"/>
      <c r="J1778" s="232"/>
      <c r="K1778" s="229"/>
      <c r="L1778" s="229"/>
      <c r="M1778" s="229"/>
      <c r="N1778" s="229"/>
      <c r="O1778" s="229"/>
      <c r="P1778" s="229"/>
      <c r="Q1778" s="229"/>
      <c r="R1778" s="229"/>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31"/>
      <c r="I1779" s="229"/>
      <c r="J1779" s="232"/>
      <c r="K1779" s="229"/>
      <c r="L1779" s="229"/>
      <c r="M1779" s="229"/>
      <c r="N1779" s="229"/>
      <c r="O1779" s="229"/>
      <c r="P1779" s="229"/>
      <c r="Q1779" s="229"/>
      <c r="R1779" s="229"/>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31"/>
      <c r="I1780" s="229"/>
      <c r="J1780" s="232"/>
      <c r="K1780" s="229"/>
      <c r="L1780" s="229"/>
      <c r="M1780" s="229"/>
      <c r="N1780" s="229"/>
      <c r="O1780" s="229"/>
      <c r="P1780" s="229"/>
      <c r="Q1780" s="229"/>
      <c r="R1780" s="229"/>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31"/>
      <c r="I1781" s="229"/>
      <c r="J1781" s="232"/>
      <c r="K1781" s="229"/>
      <c r="L1781" s="229"/>
      <c r="M1781" s="229"/>
      <c r="N1781" s="229"/>
      <c r="O1781" s="229"/>
      <c r="P1781" s="229"/>
      <c r="Q1781" s="229"/>
      <c r="R1781" s="229"/>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31"/>
      <c r="I1782" s="229"/>
      <c r="J1782" s="232"/>
      <c r="K1782" s="229"/>
      <c r="L1782" s="229"/>
      <c r="M1782" s="229"/>
      <c r="N1782" s="229"/>
      <c r="O1782" s="229"/>
      <c r="P1782" s="229"/>
      <c r="Q1782" s="229"/>
      <c r="R1782" s="229"/>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31"/>
      <c r="I1783" s="229"/>
      <c r="J1783" s="232"/>
      <c r="K1783" s="229"/>
      <c r="L1783" s="229"/>
      <c r="M1783" s="229"/>
      <c r="N1783" s="229"/>
      <c r="O1783" s="229"/>
      <c r="P1783" s="229"/>
      <c r="Q1783" s="229"/>
      <c r="R1783" s="229"/>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31"/>
      <c r="I1784" s="229"/>
      <c r="J1784" s="232"/>
      <c r="K1784" s="229"/>
      <c r="L1784" s="229"/>
      <c r="M1784" s="229"/>
      <c r="N1784" s="229"/>
      <c r="O1784" s="229"/>
      <c r="P1784" s="229"/>
      <c r="Q1784" s="229"/>
      <c r="R1784" s="229"/>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31"/>
      <c r="I1785" s="229"/>
      <c r="J1785" s="232"/>
      <c r="K1785" s="229"/>
      <c r="L1785" s="229"/>
      <c r="M1785" s="229"/>
      <c r="N1785" s="229"/>
      <c r="O1785" s="229"/>
      <c r="P1785" s="229"/>
      <c r="Q1785" s="229"/>
      <c r="R1785" s="229"/>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31"/>
      <c r="I1786" s="229"/>
      <c r="J1786" s="232"/>
      <c r="K1786" s="229"/>
      <c r="L1786" s="229"/>
      <c r="M1786" s="229"/>
      <c r="N1786" s="229"/>
      <c r="O1786" s="229"/>
      <c r="P1786" s="229"/>
      <c r="Q1786" s="229"/>
      <c r="R1786" s="229"/>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31"/>
      <c r="I1787" s="229"/>
      <c r="J1787" s="232"/>
      <c r="K1787" s="229"/>
      <c r="L1787" s="229"/>
      <c r="M1787" s="229"/>
      <c r="N1787" s="229"/>
      <c r="O1787" s="229"/>
      <c r="P1787" s="229"/>
      <c r="Q1787" s="229"/>
      <c r="R1787" s="229"/>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31"/>
      <c r="I1788" s="229"/>
      <c r="J1788" s="232"/>
      <c r="K1788" s="229"/>
      <c r="L1788" s="229"/>
      <c r="M1788" s="229"/>
      <c r="N1788" s="229"/>
      <c r="O1788" s="229"/>
      <c r="P1788" s="229"/>
      <c r="Q1788" s="229"/>
      <c r="R1788" s="229"/>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31"/>
      <c r="I1789" s="229"/>
      <c r="J1789" s="232"/>
      <c r="K1789" s="229"/>
      <c r="L1789" s="229"/>
      <c r="M1789" s="229"/>
      <c r="N1789" s="229"/>
      <c r="O1789" s="229"/>
      <c r="P1789" s="229"/>
      <c r="Q1789" s="229"/>
      <c r="R1789" s="229"/>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31"/>
      <c r="I1790" s="229"/>
      <c r="J1790" s="232"/>
      <c r="K1790" s="229"/>
      <c r="L1790" s="229"/>
      <c r="M1790" s="229"/>
      <c r="N1790" s="229"/>
      <c r="O1790" s="229"/>
      <c r="P1790" s="229"/>
      <c r="Q1790" s="229"/>
      <c r="R1790" s="229"/>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31"/>
      <c r="I1791" s="229"/>
      <c r="J1791" s="232"/>
      <c r="K1791" s="229"/>
      <c r="L1791" s="229"/>
      <c r="M1791" s="229"/>
      <c r="N1791" s="229"/>
      <c r="O1791" s="229"/>
      <c r="P1791" s="229"/>
      <c r="Q1791" s="229"/>
      <c r="R1791" s="229"/>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31"/>
      <c r="I1792" s="229"/>
      <c r="J1792" s="232"/>
      <c r="K1792" s="229"/>
      <c r="L1792" s="229"/>
      <c r="M1792" s="229"/>
      <c r="N1792" s="229"/>
      <c r="O1792" s="229"/>
      <c r="P1792" s="229"/>
      <c r="Q1792" s="229"/>
      <c r="R1792" s="229"/>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31"/>
      <c r="I1793" s="229"/>
      <c r="J1793" s="232"/>
      <c r="K1793" s="229"/>
      <c r="L1793" s="229"/>
      <c r="M1793" s="229"/>
      <c r="N1793" s="229"/>
      <c r="O1793" s="229"/>
      <c r="P1793" s="229"/>
      <c r="Q1793" s="229"/>
      <c r="R1793" s="229"/>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31"/>
      <c r="I1794" s="229"/>
      <c r="J1794" s="232"/>
      <c r="K1794" s="229"/>
      <c r="L1794" s="229"/>
      <c r="M1794" s="229"/>
      <c r="N1794" s="229"/>
      <c r="O1794" s="229"/>
      <c r="P1794" s="229"/>
      <c r="Q1794" s="229"/>
      <c r="R1794" s="229"/>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31"/>
      <c r="I1795" s="229"/>
      <c r="J1795" s="232"/>
      <c r="K1795" s="229"/>
      <c r="L1795" s="229"/>
      <c r="M1795" s="229"/>
      <c r="N1795" s="229"/>
      <c r="O1795" s="229"/>
      <c r="P1795" s="229"/>
      <c r="Q1795" s="229"/>
      <c r="R1795" s="229"/>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31"/>
      <c r="I1796" s="229"/>
      <c r="J1796" s="232"/>
      <c r="K1796" s="229"/>
      <c r="L1796" s="229"/>
      <c r="M1796" s="229"/>
      <c r="N1796" s="229"/>
      <c r="O1796" s="229"/>
      <c r="P1796" s="229"/>
      <c r="Q1796" s="229"/>
      <c r="R1796" s="229"/>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31"/>
      <c r="I1797" s="229"/>
      <c r="J1797" s="232"/>
      <c r="K1797" s="229"/>
      <c r="L1797" s="229"/>
      <c r="M1797" s="229"/>
      <c r="N1797" s="229"/>
      <c r="O1797" s="229"/>
      <c r="P1797" s="229"/>
      <c r="Q1797" s="229"/>
      <c r="R1797" s="229"/>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31"/>
      <c r="I1798" s="229"/>
      <c r="J1798" s="232"/>
      <c r="K1798" s="229"/>
      <c r="L1798" s="229"/>
      <c r="M1798" s="229"/>
      <c r="N1798" s="229"/>
      <c r="O1798" s="229"/>
      <c r="P1798" s="229"/>
      <c r="Q1798" s="229"/>
      <c r="R1798" s="229"/>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31"/>
      <c r="I1799" s="229"/>
      <c r="J1799" s="232"/>
      <c r="K1799" s="229"/>
      <c r="L1799" s="229"/>
      <c r="M1799" s="229"/>
      <c r="N1799" s="229"/>
      <c r="O1799" s="229"/>
      <c r="P1799" s="229"/>
      <c r="Q1799" s="229"/>
      <c r="R1799" s="229"/>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31"/>
      <c r="I1800" s="229"/>
      <c r="J1800" s="232"/>
      <c r="K1800" s="229"/>
      <c r="L1800" s="229"/>
      <c r="M1800" s="229"/>
      <c r="N1800" s="229"/>
      <c r="O1800" s="229"/>
      <c r="P1800" s="229"/>
      <c r="Q1800" s="229"/>
      <c r="R1800" s="229"/>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31"/>
      <c r="I1801" s="229"/>
      <c r="J1801" s="232"/>
      <c r="K1801" s="229"/>
      <c r="L1801" s="229"/>
      <c r="M1801" s="229"/>
      <c r="N1801" s="229"/>
      <c r="O1801" s="229"/>
      <c r="P1801" s="229"/>
      <c r="Q1801" s="229"/>
      <c r="R1801" s="229"/>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31"/>
      <c r="I1802" s="229"/>
      <c r="J1802" s="232"/>
      <c r="K1802" s="229"/>
      <c r="L1802" s="229"/>
      <c r="M1802" s="229"/>
      <c r="N1802" s="229"/>
      <c r="O1802" s="229"/>
      <c r="P1802" s="229"/>
      <c r="Q1802" s="229"/>
      <c r="R1802" s="229"/>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31"/>
      <c r="I1803" s="229"/>
      <c r="J1803" s="232"/>
      <c r="K1803" s="229"/>
      <c r="L1803" s="229"/>
      <c r="M1803" s="229"/>
      <c r="N1803" s="229"/>
      <c r="O1803" s="229"/>
      <c r="P1803" s="229"/>
      <c r="Q1803" s="229"/>
      <c r="R1803" s="229"/>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31"/>
      <c r="I1804" s="229"/>
      <c r="J1804" s="232"/>
      <c r="K1804" s="229"/>
      <c r="L1804" s="229"/>
      <c r="M1804" s="229"/>
      <c r="N1804" s="229"/>
      <c r="O1804" s="229"/>
      <c r="P1804" s="229"/>
      <c r="Q1804" s="229"/>
      <c r="R1804" s="229"/>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31"/>
      <c r="I1805" s="229"/>
      <c r="J1805" s="232"/>
      <c r="K1805" s="229"/>
      <c r="L1805" s="229"/>
      <c r="M1805" s="229"/>
      <c r="N1805" s="229"/>
      <c r="O1805" s="229"/>
      <c r="P1805" s="229"/>
      <c r="Q1805" s="229"/>
      <c r="R1805" s="229"/>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31"/>
      <c r="I1806" s="229"/>
      <c r="J1806" s="232"/>
      <c r="K1806" s="229"/>
      <c r="L1806" s="229"/>
      <c r="M1806" s="229"/>
      <c r="N1806" s="229"/>
      <c r="O1806" s="229"/>
      <c r="P1806" s="229"/>
      <c r="Q1806" s="229"/>
      <c r="R1806" s="229"/>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31"/>
      <c r="I1807" s="229"/>
      <c r="J1807" s="232"/>
      <c r="K1807" s="229"/>
      <c r="L1807" s="229"/>
      <c r="M1807" s="229"/>
      <c r="N1807" s="229"/>
      <c r="O1807" s="229"/>
      <c r="P1807" s="229"/>
      <c r="Q1807" s="229"/>
      <c r="R1807" s="229"/>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31"/>
      <c r="I1808" s="229"/>
      <c r="J1808" s="232"/>
      <c r="K1808" s="229"/>
      <c r="L1808" s="229"/>
      <c r="M1808" s="229"/>
      <c r="N1808" s="229"/>
      <c r="O1808" s="229"/>
      <c r="P1808" s="229"/>
      <c r="Q1808" s="229"/>
      <c r="R1808" s="229"/>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31"/>
      <c r="I1809" s="229"/>
      <c r="J1809" s="232"/>
      <c r="K1809" s="229"/>
      <c r="L1809" s="229"/>
      <c r="M1809" s="229"/>
      <c r="N1809" s="229"/>
      <c r="O1809" s="229"/>
      <c r="P1809" s="229"/>
      <c r="Q1809" s="229"/>
      <c r="R1809" s="229"/>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31"/>
      <c r="I1810" s="229"/>
      <c r="J1810" s="232"/>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31"/>
      <c r="I1811" s="229"/>
      <c r="J1811" s="232"/>
      <c r="K1811" s="229"/>
      <c r="L1811" s="229"/>
      <c r="M1811" s="229"/>
      <c r="N1811" s="229"/>
      <c r="O1811" s="229"/>
      <c r="P1811" s="229"/>
      <c r="Q1811" s="229"/>
      <c r="R1811" s="229"/>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31"/>
      <c r="I1812" s="229"/>
      <c r="J1812" s="232"/>
      <c r="K1812" s="229"/>
      <c r="L1812" s="229"/>
      <c r="M1812" s="229"/>
      <c r="N1812" s="229"/>
      <c r="O1812" s="229"/>
      <c r="P1812" s="229"/>
      <c r="Q1812" s="229"/>
      <c r="R1812" s="229"/>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31"/>
      <c r="I1813" s="229"/>
      <c r="J1813" s="232"/>
      <c r="K1813" s="229"/>
      <c r="L1813" s="229"/>
      <c r="M1813" s="229"/>
      <c r="N1813" s="229"/>
      <c r="O1813" s="229"/>
      <c r="P1813" s="229"/>
      <c r="Q1813" s="229"/>
      <c r="R1813" s="229"/>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31"/>
      <c r="I1814" s="229"/>
      <c r="J1814" s="232"/>
      <c r="K1814" s="229"/>
      <c r="L1814" s="229"/>
      <c r="M1814" s="229"/>
      <c r="N1814" s="229"/>
      <c r="O1814" s="229"/>
      <c r="P1814" s="229"/>
      <c r="Q1814" s="229"/>
      <c r="R1814" s="229"/>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31"/>
      <c r="I1815" s="229"/>
      <c r="J1815" s="232"/>
      <c r="K1815" s="229"/>
      <c r="L1815" s="229"/>
      <c r="M1815" s="229"/>
      <c r="N1815" s="229"/>
      <c r="O1815" s="229"/>
      <c r="P1815" s="229"/>
      <c r="Q1815" s="229"/>
      <c r="R1815" s="229"/>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31"/>
      <c r="I1816" s="229"/>
      <c r="J1816" s="232"/>
      <c r="K1816" s="229"/>
      <c r="L1816" s="229"/>
      <c r="M1816" s="229"/>
      <c r="N1816" s="229"/>
      <c r="O1816" s="229"/>
      <c r="P1816" s="229"/>
      <c r="Q1816" s="229"/>
      <c r="R1816" s="229"/>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31"/>
      <c r="I1817" s="229"/>
      <c r="J1817" s="232"/>
      <c r="K1817" s="229"/>
      <c r="L1817" s="229"/>
      <c r="M1817" s="229"/>
      <c r="N1817" s="229"/>
      <c r="O1817" s="229"/>
      <c r="P1817" s="229"/>
      <c r="Q1817" s="229"/>
      <c r="R1817" s="229"/>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31"/>
      <c r="I1818" s="229"/>
      <c r="J1818" s="232"/>
      <c r="K1818" s="229"/>
      <c r="L1818" s="229"/>
      <c r="M1818" s="229"/>
      <c r="N1818" s="229"/>
      <c r="O1818" s="229"/>
      <c r="P1818" s="229"/>
      <c r="Q1818" s="229"/>
      <c r="R1818" s="229"/>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31"/>
      <c r="I1819" s="229"/>
      <c r="J1819" s="232"/>
      <c r="K1819" s="229"/>
      <c r="L1819" s="229"/>
      <c r="M1819" s="229"/>
      <c r="N1819" s="229"/>
      <c r="O1819" s="229"/>
      <c r="P1819" s="229"/>
      <c r="Q1819" s="229"/>
      <c r="R1819" s="229"/>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31"/>
      <c r="I1820" s="229"/>
      <c r="J1820" s="232"/>
      <c r="K1820" s="229"/>
      <c r="L1820" s="229"/>
      <c r="M1820" s="229"/>
      <c r="N1820" s="229"/>
      <c r="O1820" s="229"/>
      <c r="P1820" s="229"/>
      <c r="Q1820" s="229"/>
      <c r="R1820" s="229"/>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31"/>
      <c r="I1821" s="229"/>
      <c r="J1821" s="232"/>
      <c r="K1821" s="229"/>
      <c r="L1821" s="229"/>
      <c r="M1821" s="229"/>
      <c r="N1821" s="229"/>
      <c r="O1821" s="229"/>
      <c r="P1821" s="229"/>
      <c r="Q1821" s="229"/>
      <c r="R1821" s="229"/>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31"/>
      <c r="I1822" s="229"/>
      <c r="J1822" s="232"/>
      <c r="K1822" s="229"/>
      <c r="L1822" s="229"/>
      <c r="M1822" s="229"/>
      <c r="N1822" s="229"/>
      <c r="O1822" s="229"/>
      <c r="P1822" s="229"/>
      <c r="Q1822" s="229"/>
      <c r="R1822" s="229"/>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31"/>
      <c r="I1823" s="229"/>
      <c r="J1823" s="232"/>
      <c r="K1823" s="229"/>
      <c r="L1823" s="229"/>
      <c r="M1823" s="229"/>
      <c r="N1823" s="229"/>
      <c r="O1823" s="229"/>
      <c r="P1823" s="229"/>
      <c r="Q1823" s="229"/>
      <c r="R1823" s="229"/>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31"/>
      <c r="I1824" s="229"/>
      <c r="J1824" s="232"/>
      <c r="K1824" s="229"/>
      <c r="L1824" s="229"/>
      <c r="M1824" s="229"/>
      <c r="N1824" s="229"/>
      <c r="O1824" s="229"/>
      <c r="P1824" s="229"/>
      <c r="Q1824" s="229"/>
      <c r="R1824" s="229"/>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31"/>
      <c r="I1825" s="229"/>
      <c r="J1825" s="232"/>
      <c r="K1825" s="229"/>
      <c r="L1825" s="229"/>
      <c r="M1825" s="229"/>
      <c r="N1825" s="229"/>
      <c r="O1825" s="229"/>
      <c r="P1825" s="229"/>
      <c r="Q1825" s="229"/>
      <c r="R1825" s="229"/>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31"/>
      <c r="I1826" s="229"/>
      <c r="J1826" s="232"/>
      <c r="K1826" s="229"/>
      <c r="L1826" s="229"/>
      <c r="M1826" s="229"/>
      <c r="N1826" s="229"/>
      <c r="O1826" s="229"/>
      <c r="P1826" s="229"/>
      <c r="Q1826" s="229"/>
      <c r="R1826" s="229"/>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31"/>
      <c r="I1827" s="229"/>
      <c r="J1827" s="232"/>
      <c r="K1827" s="229"/>
      <c r="L1827" s="229"/>
      <c r="M1827" s="229"/>
      <c r="N1827" s="229"/>
      <c r="O1827" s="229"/>
      <c r="P1827" s="229"/>
      <c r="Q1827" s="229"/>
      <c r="R1827" s="229"/>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31"/>
      <c r="I1828" s="229"/>
      <c r="J1828" s="232"/>
      <c r="K1828" s="229"/>
      <c r="L1828" s="229"/>
      <c r="M1828" s="229"/>
      <c r="N1828" s="229"/>
      <c r="O1828" s="229"/>
      <c r="P1828" s="229"/>
      <c r="Q1828" s="229"/>
      <c r="R1828" s="229"/>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31"/>
      <c r="I1829" s="229"/>
      <c r="J1829" s="232"/>
      <c r="K1829" s="229"/>
      <c r="L1829" s="229"/>
      <c r="M1829" s="229"/>
      <c r="N1829" s="229"/>
      <c r="O1829" s="229"/>
      <c r="P1829" s="229"/>
      <c r="Q1829" s="229"/>
      <c r="R1829" s="229"/>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31"/>
      <c r="I1830" s="229"/>
      <c r="J1830" s="232"/>
      <c r="K1830" s="229"/>
      <c r="L1830" s="229"/>
      <c r="M1830" s="229"/>
      <c r="N1830" s="229"/>
      <c r="O1830" s="229"/>
      <c r="P1830" s="229"/>
      <c r="Q1830" s="229"/>
      <c r="R1830" s="229"/>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31"/>
      <c r="I1831" s="229"/>
      <c r="J1831" s="232"/>
      <c r="K1831" s="229"/>
      <c r="L1831" s="229"/>
      <c r="M1831" s="229"/>
      <c r="N1831" s="229"/>
      <c r="O1831" s="229"/>
      <c r="P1831" s="229"/>
      <c r="Q1831" s="229"/>
      <c r="R1831" s="229"/>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31"/>
      <c r="I1832" s="229"/>
      <c r="J1832" s="232"/>
      <c r="K1832" s="229"/>
      <c r="L1832" s="229"/>
      <c r="M1832" s="229"/>
      <c r="N1832" s="229"/>
      <c r="O1832" s="229"/>
      <c r="P1832" s="229"/>
      <c r="Q1832" s="229"/>
      <c r="R1832" s="229"/>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31"/>
      <c r="I1833" s="229"/>
      <c r="J1833" s="232"/>
      <c r="K1833" s="229"/>
      <c r="L1833" s="229"/>
      <c r="M1833" s="229"/>
      <c r="N1833" s="229"/>
      <c r="O1833" s="229"/>
      <c r="P1833" s="229"/>
      <c r="Q1833" s="229"/>
      <c r="R1833" s="229"/>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31"/>
      <c r="I1834" s="229"/>
      <c r="J1834" s="232"/>
      <c r="K1834" s="229"/>
      <c r="L1834" s="229"/>
      <c r="M1834" s="229"/>
      <c r="N1834" s="229"/>
      <c r="O1834" s="229"/>
      <c r="P1834" s="229"/>
      <c r="Q1834" s="229"/>
      <c r="R1834" s="229"/>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31"/>
      <c r="I1835" s="229"/>
      <c r="J1835" s="232"/>
      <c r="K1835" s="229"/>
      <c r="L1835" s="229"/>
      <c r="M1835" s="229"/>
      <c r="N1835" s="229"/>
      <c r="O1835" s="229"/>
      <c r="P1835" s="229"/>
      <c r="Q1835" s="229"/>
      <c r="R1835" s="229"/>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31"/>
      <c r="I1836" s="229"/>
      <c r="J1836" s="232"/>
      <c r="K1836" s="229"/>
      <c r="L1836" s="229"/>
      <c r="M1836" s="229"/>
      <c r="N1836" s="229"/>
      <c r="O1836" s="229"/>
      <c r="P1836" s="229"/>
      <c r="Q1836" s="229"/>
      <c r="R1836" s="229"/>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31"/>
      <c r="I1837" s="229"/>
      <c r="J1837" s="232"/>
      <c r="K1837" s="229"/>
      <c r="L1837" s="229"/>
      <c r="M1837" s="229"/>
      <c r="N1837" s="229"/>
      <c r="O1837" s="229"/>
      <c r="P1837" s="229"/>
      <c r="Q1837" s="229"/>
      <c r="R1837" s="229"/>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31"/>
      <c r="I1838" s="229"/>
      <c r="J1838" s="232"/>
      <c r="K1838" s="229"/>
      <c r="L1838" s="229"/>
      <c r="M1838" s="229"/>
      <c r="N1838" s="229"/>
      <c r="O1838" s="229"/>
      <c r="P1838" s="229"/>
      <c r="Q1838" s="229"/>
      <c r="R1838" s="229"/>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31"/>
      <c r="I1839" s="229"/>
      <c r="J1839" s="232"/>
      <c r="K1839" s="229"/>
      <c r="L1839" s="229"/>
      <c r="M1839" s="229"/>
      <c r="N1839" s="229"/>
      <c r="O1839" s="229"/>
      <c r="P1839" s="229"/>
      <c r="Q1839" s="229"/>
      <c r="R1839" s="229"/>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31"/>
      <c r="I1840" s="229"/>
      <c r="J1840" s="232"/>
      <c r="K1840" s="229"/>
      <c r="L1840" s="229"/>
      <c r="M1840" s="229"/>
      <c r="N1840" s="229"/>
      <c r="O1840" s="229"/>
      <c r="P1840" s="229"/>
      <c r="Q1840" s="229"/>
      <c r="R1840" s="229"/>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31"/>
      <c r="I1841" s="229"/>
      <c r="J1841" s="232"/>
      <c r="K1841" s="229"/>
      <c r="L1841" s="229"/>
      <c r="M1841" s="229"/>
      <c r="N1841" s="229"/>
      <c r="O1841" s="229"/>
      <c r="P1841" s="229"/>
      <c r="Q1841" s="229"/>
      <c r="R1841" s="229"/>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31"/>
      <c r="I1842" s="229"/>
      <c r="J1842" s="232"/>
      <c r="K1842" s="229"/>
      <c r="L1842" s="229"/>
      <c r="M1842" s="229"/>
      <c r="N1842" s="229"/>
      <c r="O1842" s="229"/>
      <c r="P1842" s="229"/>
      <c r="Q1842" s="229"/>
      <c r="R1842" s="229"/>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31"/>
      <c r="I1843" s="229"/>
      <c r="J1843" s="232"/>
      <c r="K1843" s="229"/>
      <c r="L1843" s="229"/>
      <c r="M1843" s="229"/>
      <c r="N1843" s="229"/>
      <c r="O1843" s="229"/>
      <c r="P1843" s="229"/>
      <c r="Q1843" s="229"/>
      <c r="R1843" s="229"/>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31"/>
      <c r="I1844" s="229"/>
      <c r="J1844" s="232"/>
      <c r="K1844" s="229"/>
      <c r="L1844" s="229"/>
      <c r="M1844" s="229"/>
      <c r="N1844" s="229"/>
      <c r="O1844" s="229"/>
      <c r="P1844" s="229"/>
      <c r="Q1844" s="229"/>
      <c r="R1844" s="229"/>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31"/>
      <c r="I1845" s="229"/>
      <c r="J1845" s="232"/>
      <c r="K1845" s="229"/>
      <c r="L1845" s="229"/>
      <c r="M1845" s="229"/>
      <c r="N1845" s="229"/>
      <c r="O1845" s="229"/>
      <c r="P1845" s="229"/>
      <c r="Q1845" s="229"/>
      <c r="R1845" s="229"/>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31"/>
      <c r="I1846" s="229"/>
      <c r="J1846" s="232"/>
      <c r="K1846" s="229"/>
      <c r="L1846" s="229"/>
      <c r="M1846" s="229"/>
      <c r="N1846" s="229"/>
      <c r="O1846" s="229"/>
      <c r="P1846" s="229"/>
      <c r="Q1846" s="229"/>
      <c r="R1846" s="229"/>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31"/>
      <c r="I1847" s="229"/>
      <c r="J1847" s="232"/>
      <c r="K1847" s="229"/>
      <c r="L1847" s="229"/>
      <c r="M1847" s="229"/>
      <c r="N1847" s="229"/>
      <c r="O1847" s="229"/>
      <c r="P1847" s="229"/>
      <c r="Q1847" s="229"/>
      <c r="R1847" s="229"/>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31"/>
      <c r="I1848" s="229"/>
      <c r="J1848" s="232"/>
      <c r="K1848" s="229"/>
      <c r="L1848" s="229"/>
      <c r="M1848" s="229"/>
      <c r="N1848" s="229"/>
      <c r="O1848" s="229"/>
      <c r="P1848" s="229"/>
      <c r="Q1848" s="229"/>
      <c r="R1848" s="229"/>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31"/>
      <c r="I1849" s="229"/>
      <c r="J1849" s="232"/>
      <c r="K1849" s="229"/>
      <c r="L1849" s="229"/>
      <c r="M1849" s="229"/>
      <c r="N1849" s="229"/>
      <c r="O1849" s="229"/>
      <c r="P1849" s="229"/>
      <c r="Q1849" s="229"/>
      <c r="R1849" s="229"/>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31"/>
      <c r="I1850" s="229"/>
      <c r="J1850" s="232"/>
      <c r="K1850" s="229"/>
      <c r="L1850" s="229"/>
      <c r="M1850" s="229"/>
      <c r="N1850" s="229"/>
      <c r="O1850" s="229"/>
      <c r="P1850" s="229"/>
      <c r="Q1850" s="229"/>
      <c r="R1850" s="229"/>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31"/>
      <c r="I1851" s="229"/>
      <c r="J1851" s="232"/>
      <c r="K1851" s="229"/>
      <c r="L1851" s="229"/>
      <c r="M1851" s="229"/>
      <c r="N1851" s="229"/>
      <c r="O1851" s="229"/>
      <c r="P1851" s="229"/>
      <c r="Q1851" s="229"/>
      <c r="R1851" s="229"/>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31"/>
      <c r="I1852" s="229"/>
      <c r="J1852" s="232"/>
      <c r="K1852" s="229"/>
      <c r="L1852" s="229"/>
      <c r="M1852" s="229"/>
      <c r="N1852" s="229"/>
      <c r="O1852" s="229"/>
      <c r="P1852" s="229"/>
      <c r="Q1852" s="229"/>
      <c r="R1852" s="229"/>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31"/>
      <c r="I1853" s="229"/>
      <c r="J1853" s="232"/>
      <c r="K1853" s="229"/>
      <c r="L1853" s="229"/>
      <c r="M1853" s="229"/>
      <c r="N1853" s="229"/>
      <c r="O1853" s="229"/>
      <c r="P1853" s="229"/>
      <c r="Q1853" s="229"/>
      <c r="R1853" s="229"/>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31"/>
      <c r="I1854" s="229"/>
      <c r="J1854" s="232"/>
      <c r="K1854" s="229"/>
      <c r="L1854" s="229"/>
      <c r="M1854" s="229"/>
      <c r="N1854" s="229"/>
      <c r="O1854" s="229"/>
      <c r="P1854" s="229"/>
      <c r="Q1854" s="229"/>
      <c r="R1854" s="229"/>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31"/>
      <c r="I1855" s="229"/>
      <c r="J1855" s="232"/>
      <c r="K1855" s="229"/>
      <c r="L1855" s="229"/>
      <c r="M1855" s="229"/>
      <c r="N1855" s="229"/>
      <c r="O1855" s="229"/>
      <c r="P1855" s="229"/>
      <c r="Q1855" s="229"/>
      <c r="R1855" s="229"/>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31"/>
      <c r="I1856" s="229"/>
      <c r="J1856" s="232"/>
      <c r="K1856" s="229"/>
      <c r="L1856" s="229"/>
      <c r="M1856" s="229"/>
      <c r="N1856" s="229"/>
      <c r="O1856" s="229"/>
      <c r="P1856" s="229"/>
      <c r="Q1856" s="229"/>
      <c r="R1856" s="229"/>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31"/>
      <c r="I1857" s="229"/>
      <c r="J1857" s="232"/>
      <c r="K1857" s="229"/>
      <c r="L1857" s="229"/>
      <c r="M1857" s="229"/>
      <c r="N1857" s="229"/>
      <c r="O1857" s="229"/>
      <c r="P1857" s="229"/>
      <c r="Q1857" s="229"/>
      <c r="R1857" s="229"/>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31"/>
      <c r="I1858" s="229"/>
      <c r="J1858" s="232"/>
      <c r="K1858" s="229"/>
      <c r="L1858" s="229"/>
      <c r="M1858" s="229"/>
      <c r="N1858" s="229"/>
      <c r="O1858" s="229"/>
      <c r="P1858" s="229"/>
      <c r="Q1858" s="229"/>
      <c r="R1858" s="229"/>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31"/>
      <c r="I1859" s="229"/>
      <c r="J1859" s="232"/>
      <c r="K1859" s="229"/>
      <c r="L1859" s="229"/>
      <c r="M1859" s="229"/>
      <c r="N1859" s="229"/>
      <c r="O1859" s="229"/>
      <c r="P1859" s="229"/>
      <c r="Q1859" s="229"/>
      <c r="R1859" s="229"/>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31"/>
      <c r="I1860" s="229"/>
      <c r="J1860" s="232"/>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31"/>
      <c r="I1861" s="229"/>
      <c r="J1861" s="232"/>
      <c r="K1861" s="229"/>
      <c r="L1861" s="229"/>
      <c r="M1861" s="229"/>
      <c r="N1861" s="229"/>
      <c r="O1861" s="229"/>
      <c r="P1861" s="229"/>
      <c r="Q1861" s="229"/>
      <c r="R1861" s="229"/>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31"/>
      <c r="I1862" s="229"/>
      <c r="J1862" s="232"/>
      <c r="K1862" s="229"/>
      <c r="L1862" s="229"/>
      <c r="M1862" s="229"/>
      <c r="N1862" s="229"/>
      <c r="O1862" s="229"/>
      <c r="P1862" s="229"/>
      <c r="Q1862" s="229"/>
      <c r="R1862" s="229"/>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31"/>
      <c r="I1863" s="229"/>
      <c r="J1863" s="232"/>
      <c r="K1863" s="229"/>
      <c r="L1863" s="229"/>
      <c r="M1863" s="229"/>
      <c r="N1863" s="229"/>
      <c r="O1863" s="229"/>
      <c r="P1863" s="229"/>
      <c r="Q1863" s="229"/>
      <c r="R1863" s="229"/>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31"/>
      <c r="I1864" s="229"/>
      <c r="J1864" s="232"/>
      <c r="K1864" s="229"/>
      <c r="L1864" s="229"/>
      <c r="M1864" s="229"/>
      <c r="N1864" s="229"/>
      <c r="O1864" s="229"/>
      <c r="P1864" s="229"/>
      <c r="Q1864" s="229"/>
      <c r="R1864" s="229"/>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31"/>
      <c r="I1865" s="229"/>
      <c r="J1865" s="232"/>
      <c r="K1865" s="229"/>
      <c r="L1865" s="229"/>
      <c r="M1865" s="229"/>
      <c r="N1865" s="229"/>
      <c r="O1865" s="229"/>
      <c r="P1865" s="229"/>
      <c r="Q1865" s="229"/>
      <c r="R1865" s="229"/>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31"/>
      <c r="I1866" s="229"/>
      <c r="J1866" s="232"/>
      <c r="K1866" s="229"/>
      <c r="L1866" s="229"/>
      <c r="M1866" s="229"/>
      <c r="N1866" s="229"/>
      <c r="O1866" s="229"/>
      <c r="P1866" s="229"/>
      <c r="Q1866" s="229"/>
      <c r="R1866" s="229"/>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31"/>
      <c r="I1867" s="229"/>
      <c r="J1867" s="232"/>
      <c r="K1867" s="229"/>
      <c r="L1867" s="229"/>
      <c r="M1867" s="229"/>
      <c r="N1867" s="229"/>
      <c r="O1867" s="229"/>
      <c r="P1867" s="229"/>
      <c r="Q1867" s="229"/>
      <c r="R1867" s="229"/>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31"/>
      <c r="I1868" s="229"/>
      <c r="J1868" s="232"/>
      <c r="K1868" s="229"/>
      <c r="L1868" s="229"/>
      <c r="M1868" s="229"/>
      <c r="N1868" s="229"/>
      <c r="O1868" s="229"/>
      <c r="P1868" s="229"/>
      <c r="Q1868" s="229"/>
      <c r="R1868" s="229"/>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31"/>
      <c r="I1869" s="229"/>
      <c r="J1869" s="232"/>
      <c r="K1869" s="229"/>
      <c r="L1869" s="229"/>
      <c r="M1869" s="229"/>
      <c r="N1869" s="229"/>
      <c r="O1869" s="229"/>
      <c r="P1869" s="229"/>
      <c r="Q1869" s="229"/>
      <c r="R1869" s="229"/>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31"/>
      <c r="I1870" s="229"/>
      <c r="J1870" s="232"/>
      <c r="K1870" s="229"/>
      <c r="L1870" s="229"/>
      <c r="M1870" s="229"/>
      <c r="N1870" s="229"/>
      <c r="O1870" s="229"/>
      <c r="P1870" s="229"/>
      <c r="Q1870" s="229"/>
      <c r="R1870" s="229"/>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31"/>
      <c r="I1871" s="229"/>
      <c r="J1871" s="232"/>
      <c r="K1871" s="229"/>
      <c r="L1871" s="229"/>
      <c r="M1871" s="229"/>
      <c r="N1871" s="229"/>
      <c r="O1871" s="229"/>
      <c r="P1871" s="229"/>
      <c r="Q1871" s="229"/>
      <c r="R1871" s="229"/>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31"/>
      <c r="I1872" s="229"/>
      <c r="J1872" s="232"/>
      <c r="K1872" s="229"/>
      <c r="L1872" s="229"/>
      <c r="M1872" s="229"/>
      <c r="N1872" s="229"/>
      <c r="O1872" s="229"/>
      <c r="P1872" s="229"/>
      <c r="Q1872" s="229"/>
      <c r="R1872" s="229"/>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31"/>
      <c r="I1873" s="229"/>
      <c r="J1873" s="232"/>
      <c r="K1873" s="229"/>
      <c r="L1873" s="229"/>
      <c r="M1873" s="229"/>
      <c r="N1873" s="229"/>
      <c r="O1873" s="229"/>
      <c r="P1873" s="229"/>
      <c r="Q1873" s="229"/>
      <c r="R1873" s="229"/>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31"/>
      <c r="I1874" s="229"/>
      <c r="J1874" s="232"/>
      <c r="K1874" s="229"/>
      <c r="L1874" s="229"/>
      <c r="M1874" s="229"/>
      <c r="N1874" s="229"/>
      <c r="O1874" s="229"/>
      <c r="P1874" s="229"/>
      <c r="Q1874" s="229"/>
      <c r="R1874" s="229"/>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31"/>
      <c r="I1875" s="229"/>
      <c r="J1875" s="232"/>
      <c r="K1875" s="229"/>
      <c r="L1875" s="229"/>
      <c r="M1875" s="229"/>
      <c r="N1875" s="229"/>
      <c r="O1875" s="229"/>
      <c r="P1875" s="229"/>
      <c r="Q1875" s="229"/>
      <c r="R1875" s="229"/>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31"/>
      <c r="I1876" s="229"/>
      <c r="J1876" s="232"/>
      <c r="K1876" s="229"/>
      <c r="L1876" s="229"/>
      <c r="M1876" s="229"/>
      <c r="N1876" s="229"/>
      <c r="O1876" s="229"/>
      <c r="P1876" s="229"/>
      <c r="Q1876" s="229"/>
      <c r="R1876" s="229"/>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31"/>
      <c r="I1877" s="229"/>
      <c r="J1877" s="232"/>
      <c r="K1877" s="229"/>
      <c r="L1877" s="229"/>
      <c r="M1877" s="229"/>
      <c r="N1877" s="229"/>
      <c r="O1877" s="229"/>
      <c r="P1877" s="229"/>
      <c r="Q1877" s="229"/>
      <c r="R1877" s="229"/>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31"/>
      <c r="I1878" s="229"/>
      <c r="J1878" s="232"/>
      <c r="K1878" s="229"/>
      <c r="L1878" s="229"/>
      <c r="M1878" s="229"/>
      <c r="N1878" s="229"/>
      <c r="O1878" s="229"/>
      <c r="P1878" s="229"/>
      <c r="Q1878" s="229"/>
      <c r="R1878" s="229"/>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31"/>
      <c r="I1879" s="229"/>
      <c r="J1879" s="232"/>
      <c r="K1879" s="229"/>
      <c r="L1879" s="229"/>
      <c r="M1879" s="229"/>
      <c r="N1879" s="229"/>
      <c r="O1879" s="229"/>
      <c r="P1879" s="229"/>
      <c r="Q1879" s="229"/>
      <c r="R1879" s="229"/>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31"/>
      <c r="I1880" s="229"/>
      <c r="J1880" s="232"/>
      <c r="K1880" s="229"/>
      <c r="L1880" s="229"/>
      <c r="M1880" s="229"/>
      <c r="N1880" s="229"/>
      <c r="O1880" s="229"/>
      <c r="P1880" s="229"/>
      <c r="Q1880" s="229"/>
      <c r="R1880" s="229"/>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31"/>
      <c r="I1881" s="229"/>
      <c r="J1881" s="232"/>
      <c r="K1881" s="229"/>
      <c r="L1881" s="229"/>
      <c r="M1881" s="229"/>
      <c r="N1881" s="229"/>
      <c r="O1881" s="229"/>
      <c r="P1881" s="229"/>
      <c r="Q1881" s="229"/>
      <c r="R1881" s="229"/>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31"/>
      <c r="I1882" s="229"/>
      <c r="J1882" s="232"/>
      <c r="K1882" s="229"/>
      <c r="L1882" s="229"/>
      <c r="M1882" s="229"/>
      <c r="N1882" s="229"/>
      <c r="O1882" s="229"/>
      <c r="P1882" s="229"/>
      <c r="Q1882" s="229"/>
      <c r="R1882" s="229"/>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31"/>
      <c r="I1883" s="229"/>
      <c r="J1883" s="232"/>
      <c r="K1883" s="229"/>
      <c r="L1883" s="229"/>
      <c r="M1883" s="229"/>
      <c r="N1883" s="229"/>
      <c r="O1883" s="229"/>
      <c r="P1883" s="229"/>
      <c r="Q1883" s="229"/>
      <c r="R1883" s="229"/>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31"/>
      <c r="I1884" s="229"/>
      <c r="J1884" s="232"/>
      <c r="K1884" s="229"/>
      <c r="L1884" s="229"/>
      <c r="M1884" s="229"/>
      <c r="N1884" s="229"/>
      <c r="O1884" s="229"/>
      <c r="P1884" s="229"/>
      <c r="Q1884" s="229"/>
      <c r="R1884" s="229"/>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31"/>
      <c r="I1885" s="229"/>
      <c r="J1885" s="232"/>
      <c r="K1885" s="229"/>
      <c r="L1885" s="229"/>
      <c r="M1885" s="229"/>
      <c r="N1885" s="229"/>
      <c r="O1885" s="229"/>
      <c r="P1885" s="229"/>
      <c r="Q1885" s="229"/>
      <c r="R1885" s="229"/>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31"/>
      <c r="I1886" s="229"/>
      <c r="J1886" s="232"/>
      <c r="K1886" s="229"/>
      <c r="L1886" s="229"/>
      <c r="M1886" s="229"/>
      <c r="N1886" s="229"/>
      <c r="O1886" s="229"/>
      <c r="P1886" s="229"/>
      <c r="Q1886" s="229"/>
      <c r="R1886" s="229"/>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31"/>
      <c r="I1887" s="229"/>
      <c r="J1887" s="232"/>
      <c r="K1887" s="229"/>
      <c r="L1887" s="229"/>
      <c r="M1887" s="229"/>
      <c r="N1887" s="229"/>
      <c r="O1887" s="229"/>
      <c r="P1887" s="229"/>
      <c r="Q1887" s="229"/>
      <c r="R1887" s="229"/>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31"/>
      <c r="I1888" s="229"/>
      <c r="J1888" s="232"/>
      <c r="K1888" s="229"/>
      <c r="L1888" s="229"/>
      <c r="M1888" s="229"/>
      <c r="N1888" s="229"/>
      <c r="O1888" s="229"/>
      <c r="P1888" s="229"/>
      <c r="Q1888" s="229"/>
      <c r="R1888" s="229"/>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31"/>
      <c r="I1889" s="229"/>
      <c r="J1889" s="232"/>
      <c r="K1889" s="229"/>
      <c r="L1889" s="229"/>
      <c r="M1889" s="229"/>
      <c r="N1889" s="229"/>
      <c r="O1889" s="229"/>
      <c r="P1889" s="229"/>
      <c r="Q1889" s="229"/>
      <c r="R1889" s="229"/>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31"/>
      <c r="I1890" s="229"/>
      <c r="J1890" s="232"/>
      <c r="K1890" s="229"/>
      <c r="L1890" s="229"/>
      <c r="M1890" s="229"/>
      <c r="N1890" s="229"/>
      <c r="O1890" s="229"/>
      <c r="P1890" s="229"/>
      <c r="Q1890" s="229"/>
      <c r="R1890" s="229"/>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31"/>
      <c r="I1891" s="229"/>
      <c r="J1891" s="232"/>
      <c r="K1891" s="229"/>
      <c r="L1891" s="229"/>
      <c r="M1891" s="229"/>
      <c r="N1891" s="229"/>
      <c r="O1891" s="229"/>
      <c r="P1891" s="229"/>
      <c r="Q1891" s="229"/>
      <c r="R1891" s="229"/>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31"/>
      <c r="I1892" s="229"/>
      <c r="J1892" s="232"/>
      <c r="K1892" s="229"/>
      <c r="L1892" s="229"/>
      <c r="M1892" s="229"/>
      <c r="N1892" s="229"/>
      <c r="O1892" s="229"/>
      <c r="P1892" s="229"/>
      <c r="Q1892" s="229"/>
      <c r="R1892" s="229"/>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31"/>
      <c r="I1893" s="229"/>
      <c r="J1893" s="232"/>
      <c r="K1893" s="229"/>
      <c r="L1893" s="229"/>
      <c r="M1893" s="229"/>
      <c r="N1893" s="229"/>
      <c r="O1893" s="229"/>
      <c r="P1893" s="229"/>
      <c r="Q1893" s="229"/>
      <c r="R1893" s="229"/>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31"/>
      <c r="I1894" s="229"/>
      <c r="J1894" s="232"/>
      <c r="K1894" s="229"/>
      <c r="L1894" s="229"/>
      <c r="M1894" s="229"/>
      <c r="N1894" s="229"/>
      <c r="O1894" s="229"/>
      <c r="P1894" s="229"/>
      <c r="Q1894" s="229"/>
      <c r="R1894" s="229"/>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31"/>
      <c r="I1895" s="229"/>
      <c r="J1895" s="232"/>
      <c r="K1895" s="229"/>
      <c r="L1895" s="229"/>
      <c r="M1895" s="229"/>
      <c r="N1895" s="229"/>
      <c r="O1895" s="229"/>
      <c r="P1895" s="229"/>
      <c r="Q1895" s="229"/>
      <c r="R1895" s="229"/>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31"/>
      <c r="I1896" s="229"/>
      <c r="J1896" s="232"/>
      <c r="K1896" s="229"/>
      <c r="L1896" s="229"/>
      <c r="M1896" s="229"/>
      <c r="N1896" s="229"/>
      <c r="O1896" s="229"/>
      <c r="P1896" s="229"/>
      <c r="Q1896" s="229"/>
      <c r="R1896" s="229"/>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31"/>
      <c r="I1897" s="229"/>
      <c r="J1897" s="232"/>
      <c r="K1897" s="229"/>
      <c r="L1897" s="229"/>
      <c r="M1897" s="229"/>
      <c r="N1897" s="229"/>
      <c r="O1897" s="229"/>
      <c r="P1897" s="229"/>
      <c r="Q1897" s="229"/>
      <c r="R1897" s="229"/>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31"/>
      <c r="I1898" s="229"/>
      <c r="J1898" s="232"/>
      <c r="K1898" s="229"/>
      <c r="L1898" s="229"/>
      <c r="M1898" s="229"/>
      <c r="N1898" s="229"/>
      <c r="O1898" s="229"/>
      <c r="P1898" s="229"/>
      <c r="Q1898" s="229"/>
      <c r="R1898" s="229"/>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31"/>
      <c r="I1899" s="229"/>
      <c r="J1899" s="232"/>
      <c r="K1899" s="229"/>
      <c r="L1899" s="229"/>
      <c r="M1899" s="229"/>
      <c r="N1899" s="229"/>
      <c r="O1899" s="229"/>
      <c r="P1899" s="229"/>
      <c r="Q1899" s="229"/>
      <c r="R1899" s="229"/>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31"/>
      <c r="I1900" s="229"/>
      <c r="J1900" s="232"/>
      <c r="K1900" s="229"/>
      <c r="L1900" s="229"/>
      <c r="M1900" s="229"/>
      <c r="N1900" s="229"/>
      <c r="O1900" s="229"/>
      <c r="P1900" s="229"/>
      <c r="Q1900" s="229"/>
      <c r="R1900" s="229"/>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31"/>
      <c r="I1901" s="229"/>
      <c r="J1901" s="232"/>
      <c r="K1901" s="229"/>
      <c r="L1901" s="229"/>
      <c r="M1901" s="229"/>
      <c r="N1901" s="229"/>
      <c r="O1901" s="229"/>
      <c r="P1901" s="229"/>
      <c r="Q1901" s="229"/>
      <c r="R1901" s="229"/>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31"/>
      <c r="I1902" s="229"/>
      <c r="J1902" s="232"/>
      <c r="K1902" s="229"/>
      <c r="L1902" s="229"/>
      <c r="M1902" s="229"/>
      <c r="N1902" s="229"/>
      <c r="O1902" s="229"/>
      <c r="P1902" s="229"/>
      <c r="Q1902" s="229"/>
      <c r="R1902" s="229"/>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31"/>
      <c r="I1903" s="229"/>
      <c r="J1903" s="232"/>
      <c r="K1903" s="229"/>
      <c r="L1903" s="229"/>
      <c r="M1903" s="229"/>
      <c r="N1903" s="229"/>
      <c r="O1903" s="229"/>
      <c r="P1903" s="229"/>
      <c r="Q1903" s="229"/>
      <c r="R1903" s="229"/>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31"/>
      <c r="I1904" s="229"/>
      <c r="J1904" s="232"/>
      <c r="K1904" s="229"/>
      <c r="L1904" s="229"/>
      <c r="M1904" s="229"/>
      <c r="N1904" s="229"/>
      <c r="O1904" s="229"/>
      <c r="P1904" s="229"/>
      <c r="Q1904" s="229"/>
      <c r="R1904" s="229"/>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31"/>
      <c r="I1905" s="229"/>
      <c r="J1905" s="232"/>
      <c r="K1905" s="229"/>
      <c r="L1905" s="229"/>
      <c r="M1905" s="229"/>
      <c r="N1905" s="229"/>
      <c r="O1905" s="229"/>
      <c r="P1905" s="229"/>
      <c r="Q1905" s="229"/>
      <c r="R1905" s="229"/>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31"/>
      <c r="I1906" s="229"/>
      <c r="J1906" s="232"/>
      <c r="K1906" s="229"/>
      <c r="L1906" s="229"/>
      <c r="M1906" s="229"/>
      <c r="N1906" s="229"/>
      <c r="O1906" s="229"/>
      <c r="P1906" s="229"/>
      <c r="Q1906" s="229"/>
      <c r="R1906" s="229"/>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31"/>
      <c r="I1907" s="229"/>
      <c r="J1907" s="232"/>
      <c r="K1907" s="229"/>
      <c r="L1907" s="229"/>
      <c r="M1907" s="229"/>
      <c r="N1907" s="229"/>
      <c r="O1907" s="229"/>
      <c r="P1907" s="229"/>
      <c r="Q1907" s="229"/>
      <c r="R1907" s="229"/>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31"/>
      <c r="I1908" s="229"/>
      <c r="J1908" s="232"/>
      <c r="K1908" s="229"/>
      <c r="L1908" s="229"/>
      <c r="M1908" s="229"/>
      <c r="N1908" s="229"/>
      <c r="O1908" s="229"/>
      <c r="P1908" s="229"/>
      <c r="Q1908" s="229"/>
      <c r="R1908" s="229"/>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31"/>
      <c r="I1909" s="229"/>
      <c r="J1909" s="232"/>
      <c r="K1909" s="229"/>
      <c r="L1909" s="229"/>
      <c r="M1909" s="229"/>
      <c r="N1909" s="229"/>
      <c r="O1909" s="229"/>
      <c r="P1909" s="229"/>
      <c r="Q1909" s="229"/>
      <c r="R1909" s="229"/>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31"/>
      <c r="I1910" s="229"/>
      <c r="J1910" s="232"/>
      <c r="K1910" s="229"/>
      <c r="L1910" s="229"/>
      <c r="M1910" s="229"/>
      <c r="N1910" s="229"/>
      <c r="O1910" s="229"/>
      <c r="P1910" s="229"/>
      <c r="Q1910" s="229"/>
      <c r="R1910" s="229"/>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31"/>
      <c r="I1911" s="229"/>
      <c r="J1911" s="232"/>
      <c r="K1911" s="229"/>
      <c r="L1911" s="229"/>
      <c r="M1911" s="229"/>
      <c r="N1911" s="229"/>
      <c r="O1911" s="229"/>
      <c r="P1911" s="229"/>
      <c r="Q1911" s="229"/>
      <c r="R1911" s="229"/>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31"/>
      <c r="I1912" s="229"/>
      <c r="J1912" s="232"/>
      <c r="K1912" s="229"/>
      <c r="L1912" s="229"/>
      <c r="M1912" s="229"/>
      <c r="N1912" s="229"/>
      <c r="O1912" s="229"/>
      <c r="P1912" s="229"/>
      <c r="Q1912" s="229"/>
      <c r="R1912" s="229"/>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31"/>
      <c r="I1913" s="229"/>
      <c r="J1913" s="232"/>
      <c r="K1913" s="229"/>
      <c r="L1913" s="229"/>
      <c r="M1913" s="229"/>
      <c r="N1913" s="229"/>
      <c r="O1913" s="229"/>
      <c r="P1913" s="229"/>
      <c r="Q1913" s="229"/>
      <c r="R1913" s="229"/>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31"/>
      <c r="I1914" s="229"/>
      <c r="J1914" s="232"/>
      <c r="K1914" s="229"/>
      <c r="L1914" s="229"/>
      <c r="M1914" s="229"/>
      <c r="N1914" s="229"/>
      <c r="O1914" s="229"/>
      <c r="P1914" s="229"/>
      <c r="Q1914" s="229"/>
      <c r="R1914" s="229"/>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31"/>
      <c r="I1915" s="229"/>
      <c r="J1915" s="232"/>
      <c r="K1915" s="229"/>
      <c r="L1915" s="229"/>
      <c r="M1915" s="229"/>
      <c r="N1915" s="229"/>
      <c r="O1915" s="229"/>
      <c r="P1915" s="229"/>
      <c r="Q1915" s="229"/>
      <c r="R1915" s="229"/>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31"/>
      <c r="I1916" s="229"/>
      <c r="J1916" s="232"/>
      <c r="K1916" s="229"/>
      <c r="L1916" s="229"/>
      <c r="M1916" s="229"/>
      <c r="N1916" s="229"/>
      <c r="O1916" s="229"/>
      <c r="P1916" s="229"/>
      <c r="Q1916" s="229"/>
      <c r="R1916" s="229"/>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31"/>
      <c r="I1917" s="229"/>
      <c r="J1917" s="232"/>
      <c r="K1917" s="229"/>
      <c r="L1917" s="229"/>
      <c r="M1917" s="229"/>
      <c r="N1917" s="229"/>
      <c r="O1917" s="229"/>
      <c r="P1917" s="229"/>
      <c r="Q1917" s="229"/>
      <c r="R1917" s="229"/>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31"/>
      <c r="I1918" s="229"/>
      <c r="J1918" s="232"/>
      <c r="K1918" s="229"/>
      <c r="L1918" s="229"/>
      <c r="M1918" s="229"/>
      <c r="N1918" s="229"/>
      <c r="O1918" s="229"/>
      <c r="P1918" s="229"/>
      <c r="Q1918" s="229"/>
      <c r="R1918" s="229"/>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31"/>
      <c r="I1919" s="229"/>
      <c r="J1919" s="232"/>
      <c r="K1919" s="229"/>
      <c r="L1919" s="229"/>
      <c r="M1919" s="229"/>
      <c r="N1919" s="229"/>
      <c r="O1919" s="229"/>
      <c r="P1919" s="229"/>
      <c r="Q1919" s="229"/>
      <c r="R1919" s="229"/>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31"/>
      <c r="I1920" s="229"/>
      <c r="J1920" s="232"/>
      <c r="K1920" s="229"/>
      <c r="L1920" s="229"/>
      <c r="M1920" s="229"/>
      <c r="N1920" s="229"/>
      <c r="O1920" s="229"/>
      <c r="P1920" s="229"/>
      <c r="Q1920" s="229"/>
      <c r="R1920" s="229"/>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31"/>
      <c r="I1921" s="229"/>
      <c r="J1921" s="232"/>
      <c r="K1921" s="229"/>
      <c r="L1921" s="229"/>
      <c r="M1921" s="229"/>
      <c r="N1921" s="229"/>
      <c r="O1921" s="229"/>
      <c r="P1921" s="229"/>
      <c r="Q1921" s="229"/>
      <c r="R1921" s="229"/>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31"/>
      <c r="I1922" s="229"/>
      <c r="J1922" s="232"/>
      <c r="K1922" s="229"/>
      <c r="L1922" s="229"/>
      <c r="M1922" s="229"/>
      <c r="N1922" s="229"/>
      <c r="O1922" s="229"/>
      <c r="P1922" s="229"/>
      <c r="Q1922" s="229"/>
      <c r="R1922" s="229"/>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31"/>
      <c r="I1923" s="229"/>
      <c r="J1923" s="232"/>
      <c r="K1923" s="229"/>
      <c r="L1923" s="229"/>
      <c r="M1923" s="229"/>
      <c r="N1923" s="229"/>
      <c r="O1923" s="229"/>
      <c r="P1923" s="229"/>
      <c r="Q1923" s="229"/>
      <c r="R1923" s="229"/>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31"/>
      <c r="I1924" s="229"/>
      <c r="J1924" s="232"/>
      <c r="K1924" s="229"/>
      <c r="L1924" s="229"/>
      <c r="M1924" s="229"/>
      <c r="N1924" s="229"/>
      <c r="O1924" s="229"/>
      <c r="P1924" s="229"/>
      <c r="Q1924" s="229"/>
      <c r="R1924" s="229"/>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31"/>
      <c r="I1925" s="229"/>
      <c r="J1925" s="232"/>
      <c r="K1925" s="229"/>
      <c r="L1925" s="229"/>
      <c r="M1925" s="229"/>
      <c r="N1925" s="229"/>
      <c r="O1925" s="229"/>
      <c r="P1925" s="229"/>
      <c r="Q1925" s="229"/>
      <c r="R1925" s="229"/>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31"/>
      <c r="I1926" s="229"/>
      <c r="J1926" s="232"/>
      <c r="K1926" s="229"/>
      <c r="L1926" s="229"/>
      <c r="M1926" s="229"/>
      <c r="N1926" s="229"/>
      <c r="O1926" s="229"/>
      <c r="P1926" s="229"/>
      <c r="Q1926" s="229"/>
      <c r="R1926" s="229"/>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31"/>
      <c r="I1927" s="229"/>
      <c r="J1927" s="232"/>
      <c r="K1927" s="229"/>
      <c r="L1927" s="229"/>
      <c r="M1927" s="229"/>
      <c r="N1927" s="229"/>
      <c r="O1927" s="229"/>
      <c r="P1927" s="229"/>
      <c r="Q1927" s="229"/>
      <c r="R1927" s="229"/>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31"/>
      <c r="I1928" s="229"/>
      <c r="J1928" s="232"/>
      <c r="K1928" s="229"/>
      <c r="L1928" s="229"/>
      <c r="M1928" s="229"/>
      <c r="N1928" s="229"/>
      <c r="O1928" s="229"/>
      <c r="P1928" s="229"/>
      <c r="Q1928" s="229"/>
      <c r="R1928" s="229"/>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31"/>
      <c r="I1929" s="229"/>
      <c r="J1929" s="232"/>
      <c r="K1929" s="229"/>
      <c r="L1929" s="229"/>
      <c r="M1929" s="229"/>
      <c r="N1929" s="229"/>
      <c r="O1929" s="229"/>
      <c r="P1929" s="229"/>
      <c r="Q1929" s="229"/>
      <c r="R1929" s="229"/>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31"/>
      <c r="I1930" s="229"/>
      <c r="J1930" s="232"/>
      <c r="K1930" s="229"/>
      <c r="L1930" s="229"/>
      <c r="M1930" s="229"/>
      <c r="N1930" s="229"/>
      <c r="O1930" s="229"/>
      <c r="P1930" s="229"/>
      <c r="Q1930" s="229"/>
      <c r="R1930" s="229"/>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31"/>
      <c r="I1931" s="229"/>
      <c r="J1931" s="232"/>
      <c r="K1931" s="229"/>
      <c r="L1931" s="229"/>
      <c r="M1931" s="229"/>
      <c r="N1931" s="229"/>
      <c r="O1931" s="229"/>
      <c r="P1931" s="229"/>
      <c r="Q1931" s="229"/>
      <c r="R1931" s="229"/>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31"/>
      <c r="I1932" s="229"/>
      <c r="J1932" s="232"/>
      <c r="K1932" s="229"/>
      <c r="L1932" s="229"/>
      <c r="M1932" s="229"/>
      <c r="N1932" s="229"/>
      <c r="O1932" s="229"/>
      <c r="P1932" s="229"/>
      <c r="Q1932" s="229"/>
      <c r="R1932" s="229"/>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31"/>
      <c r="I1933" s="229"/>
      <c r="J1933" s="232"/>
      <c r="K1933" s="229"/>
      <c r="L1933" s="229"/>
      <c r="M1933" s="229"/>
      <c r="N1933" s="229"/>
      <c r="O1933" s="229"/>
      <c r="P1933" s="229"/>
      <c r="Q1933" s="229"/>
      <c r="R1933" s="229"/>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31"/>
      <c r="I1934" s="229"/>
      <c r="J1934" s="232"/>
      <c r="K1934" s="229"/>
      <c r="L1934" s="229"/>
      <c r="M1934" s="229"/>
      <c r="N1934" s="229"/>
      <c r="O1934" s="229"/>
      <c r="P1934" s="229"/>
      <c r="Q1934" s="229"/>
      <c r="R1934" s="229"/>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31"/>
      <c r="I1935" s="229"/>
      <c r="J1935" s="232"/>
      <c r="K1935" s="229"/>
      <c r="L1935" s="229"/>
      <c r="M1935" s="229"/>
      <c r="N1935" s="229"/>
      <c r="O1935" s="229"/>
      <c r="P1935" s="229"/>
      <c r="Q1935" s="229"/>
      <c r="R1935" s="229"/>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31"/>
      <c r="I1936" s="229"/>
      <c r="J1936" s="232"/>
      <c r="K1936" s="229"/>
      <c r="L1936" s="229"/>
      <c r="M1936" s="229"/>
      <c r="N1936" s="229"/>
      <c r="O1936" s="229"/>
      <c r="P1936" s="229"/>
      <c r="Q1936" s="229"/>
      <c r="R1936" s="229"/>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31"/>
      <c r="I1937" s="229"/>
      <c r="J1937" s="232"/>
      <c r="K1937" s="229"/>
      <c r="L1937" s="229"/>
      <c r="M1937" s="229"/>
      <c r="N1937" s="229"/>
      <c r="O1937" s="229"/>
      <c r="P1937" s="229"/>
      <c r="Q1937" s="229"/>
      <c r="R1937" s="229"/>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31"/>
      <c r="I1938" s="229"/>
      <c r="J1938" s="232"/>
      <c r="K1938" s="229"/>
      <c r="L1938" s="229"/>
      <c r="M1938" s="229"/>
      <c r="N1938" s="229"/>
      <c r="O1938" s="229"/>
      <c r="P1938" s="229"/>
      <c r="Q1938" s="229"/>
      <c r="R1938" s="229"/>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31"/>
      <c r="I1939" s="229"/>
      <c r="J1939" s="232"/>
      <c r="K1939" s="229"/>
      <c r="L1939" s="229"/>
      <c r="M1939" s="229"/>
      <c r="N1939" s="229"/>
      <c r="O1939" s="229"/>
      <c r="P1939" s="229"/>
      <c r="Q1939" s="229"/>
      <c r="R1939" s="229"/>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31"/>
      <c r="I1940" s="229"/>
      <c r="J1940" s="232"/>
      <c r="K1940" s="229"/>
      <c r="L1940" s="229"/>
      <c r="M1940" s="229"/>
      <c r="N1940" s="229"/>
      <c r="O1940" s="229"/>
      <c r="P1940" s="229"/>
      <c r="Q1940" s="229"/>
      <c r="R1940" s="229"/>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31"/>
      <c r="I1941" s="229"/>
      <c r="J1941" s="232"/>
      <c r="K1941" s="229"/>
      <c r="L1941" s="229"/>
      <c r="M1941" s="229"/>
      <c r="N1941" s="229"/>
      <c r="O1941" s="229"/>
      <c r="P1941" s="229"/>
      <c r="Q1941" s="229"/>
      <c r="R1941" s="229"/>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31"/>
      <c r="I1942" s="229"/>
      <c r="J1942" s="232"/>
      <c r="K1942" s="229"/>
      <c r="L1942" s="229"/>
      <c r="M1942" s="229"/>
      <c r="N1942" s="229"/>
      <c r="O1942" s="229"/>
      <c r="P1942" s="229"/>
      <c r="Q1942" s="229"/>
      <c r="R1942" s="229"/>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31"/>
      <c r="I1943" s="229"/>
      <c r="J1943" s="232"/>
      <c r="K1943" s="229"/>
      <c r="L1943" s="229"/>
      <c r="M1943" s="229"/>
      <c r="N1943" s="229"/>
      <c r="O1943" s="229"/>
      <c r="P1943" s="229"/>
      <c r="Q1943" s="229"/>
      <c r="R1943" s="229"/>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31"/>
      <c r="I1944" s="229"/>
      <c r="J1944" s="232"/>
      <c r="K1944" s="229"/>
      <c r="L1944" s="229"/>
      <c r="M1944" s="229"/>
      <c r="N1944" s="229"/>
      <c r="O1944" s="229"/>
      <c r="P1944" s="229"/>
      <c r="Q1944" s="229"/>
      <c r="R1944" s="229"/>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31"/>
      <c r="I1945" s="229"/>
      <c r="J1945" s="232"/>
      <c r="K1945" s="229"/>
      <c r="L1945" s="229"/>
      <c r="M1945" s="229"/>
      <c r="N1945" s="229"/>
      <c r="O1945" s="229"/>
      <c r="P1945" s="229"/>
      <c r="Q1945" s="229"/>
      <c r="R1945" s="229"/>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31"/>
      <c r="I1946" s="229"/>
      <c r="J1946" s="232"/>
      <c r="K1946" s="229"/>
      <c r="L1946" s="229"/>
      <c r="M1946" s="229"/>
      <c r="N1946" s="229"/>
      <c r="O1946" s="229"/>
      <c r="P1946" s="229"/>
      <c r="Q1946" s="229"/>
      <c r="R1946" s="229"/>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31"/>
      <c r="I1947" s="229"/>
      <c r="J1947" s="232"/>
      <c r="K1947" s="229"/>
      <c r="L1947" s="229"/>
      <c r="M1947" s="229"/>
      <c r="N1947" s="229"/>
      <c r="O1947" s="229"/>
      <c r="P1947" s="229"/>
      <c r="Q1947" s="229"/>
      <c r="R1947" s="229"/>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31"/>
      <c r="I1948" s="229"/>
      <c r="J1948" s="232"/>
      <c r="K1948" s="229"/>
      <c r="L1948" s="229"/>
      <c r="M1948" s="229"/>
      <c r="N1948" s="229"/>
      <c r="O1948" s="229"/>
      <c r="P1948" s="229"/>
      <c r="Q1948" s="229"/>
      <c r="R1948" s="229"/>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31"/>
      <c r="I1949" s="229"/>
      <c r="J1949" s="232"/>
      <c r="K1949" s="229"/>
      <c r="L1949" s="229"/>
      <c r="M1949" s="229"/>
      <c r="N1949" s="229"/>
      <c r="O1949" s="229"/>
      <c r="P1949" s="229"/>
      <c r="Q1949" s="229"/>
      <c r="R1949" s="229"/>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31"/>
      <c r="I1950" s="229"/>
      <c r="J1950" s="232"/>
      <c r="K1950" s="229"/>
      <c r="L1950" s="229"/>
      <c r="M1950" s="229"/>
      <c r="N1950" s="229"/>
      <c r="O1950" s="229"/>
      <c r="P1950" s="229"/>
      <c r="Q1950" s="229"/>
      <c r="R1950" s="229"/>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31"/>
      <c r="I1951" s="229"/>
      <c r="J1951" s="232"/>
      <c r="K1951" s="229"/>
      <c r="L1951" s="229"/>
      <c r="M1951" s="229"/>
      <c r="N1951" s="229"/>
      <c r="O1951" s="229"/>
      <c r="P1951" s="229"/>
      <c r="Q1951" s="229"/>
      <c r="R1951" s="229"/>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31"/>
      <c r="I1952" s="229"/>
      <c r="J1952" s="232"/>
      <c r="K1952" s="229"/>
      <c r="L1952" s="229"/>
      <c r="M1952" s="229"/>
      <c r="N1952" s="229"/>
      <c r="O1952" s="229"/>
      <c r="P1952" s="229"/>
      <c r="Q1952" s="229"/>
      <c r="R1952" s="229"/>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31"/>
      <c r="I1953" s="229"/>
      <c r="J1953" s="232"/>
      <c r="K1953" s="229"/>
      <c r="L1953" s="229"/>
      <c r="M1953" s="229"/>
      <c r="N1953" s="229"/>
      <c r="O1953" s="229"/>
      <c r="P1953" s="229"/>
      <c r="Q1953" s="229"/>
      <c r="R1953" s="229"/>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31"/>
      <c r="I1954" s="229"/>
      <c r="J1954" s="232"/>
      <c r="K1954" s="229"/>
      <c r="L1954" s="229"/>
      <c r="M1954" s="229"/>
      <c r="N1954" s="229"/>
      <c r="O1954" s="229"/>
      <c r="P1954" s="229"/>
      <c r="Q1954" s="229"/>
      <c r="R1954" s="229"/>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31"/>
      <c r="I1955" s="229"/>
      <c r="J1955" s="232"/>
      <c r="K1955" s="229"/>
      <c r="L1955" s="229"/>
      <c r="M1955" s="229"/>
      <c r="N1955" s="229"/>
      <c r="O1955" s="229"/>
      <c r="P1955" s="229"/>
      <c r="Q1955" s="229"/>
      <c r="R1955" s="229"/>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31"/>
      <c r="I1956" s="229"/>
      <c r="J1956" s="232"/>
      <c r="K1956" s="229"/>
      <c r="L1956" s="229"/>
      <c r="M1956" s="229"/>
      <c r="N1956" s="229"/>
      <c r="O1956" s="229"/>
      <c r="P1956" s="229"/>
      <c r="Q1956" s="229"/>
      <c r="R1956" s="229"/>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31"/>
      <c r="I1957" s="229"/>
      <c r="J1957" s="232"/>
      <c r="K1957" s="229"/>
      <c r="L1957" s="229"/>
      <c r="M1957" s="229"/>
      <c r="N1957" s="229"/>
      <c r="O1957" s="229"/>
      <c r="P1957" s="229"/>
      <c r="Q1957" s="229"/>
      <c r="R1957" s="229"/>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31"/>
      <c r="I1958" s="229"/>
      <c r="J1958" s="232"/>
      <c r="K1958" s="229"/>
      <c r="L1958" s="229"/>
      <c r="M1958" s="229"/>
      <c r="N1958" s="229"/>
      <c r="O1958" s="229"/>
      <c r="P1958" s="229"/>
      <c r="Q1958" s="229"/>
      <c r="R1958" s="229"/>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31"/>
      <c r="I1959" s="229"/>
      <c r="J1959" s="232"/>
      <c r="K1959" s="229"/>
      <c r="L1959" s="229"/>
      <c r="M1959" s="229"/>
      <c r="N1959" s="229"/>
      <c r="O1959" s="229"/>
      <c r="P1959" s="229"/>
      <c r="Q1959" s="229"/>
      <c r="R1959" s="229"/>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31"/>
      <c r="I1960" s="229"/>
      <c r="J1960" s="232"/>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31"/>
      <c r="I1961" s="229"/>
      <c r="J1961" s="232"/>
      <c r="K1961" s="229"/>
      <c r="L1961" s="229"/>
      <c r="M1961" s="229"/>
      <c r="N1961" s="229"/>
      <c r="O1961" s="229"/>
      <c r="P1961" s="229"/>
      <c r="Q1961" s="229"/>
      <c r="R1961" s="229"/>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31"/>
      <c r="I1962" s="229"/>
      <c r="J1962" s="232"/>
      <c r="K1962" s="229"/>
      <c r="L1962" s="229"/>
      <c r="M1962" s="229"/>
      <c r="N1962" s="229"/>
      <c r="O1962" s="229"/>
      <c r="P1962" s="229"/>
      <c r="Q1962" s="229"/>
      <c r="R1962" s="229"/>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31"/>
      <c r="I1963" s="229"/>
      <c r="J1963" s="232"/>
      <c r="K1963" s="229"/>
      <c r="L1963" s="229"/>
      <c r="M1963" s="229"/>
      <c r="N1963" s="229"/>
      <c r="O1963" s="229"/>
      <c r="P1963" s="229"/>
      <c r="Q1963" s="229"/>
      <c r="R1963" s="229"/>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31"/>
      <c r="I1964" s="229"/>
      <c r="J1964" s="232"/>
      <c r="K1964" s="229"/>
      <c r="L1964" s="229"/>
      <c r="M1964" s="229"/>
      <c r="N1964" s="229"/>
      <c r="O1964" s="229"/>
      <c r="P1964" s="229"/>
      <c r="Q1964" s="229"/>
      <c r="R1964" s="229"/>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31"/>
      <c r="I1965" s="229"/>
      <c r="J1965" s="232"/>
      <c r="K1965" s="229"/>
      <c r="L1965" s="229"/>
      <c r="M1965" s="229"/>
      <c r="N1965" s="229"/>
      <c r="O1965" s="229"/>
      <c r="P1965" s="229"/>
      <c r="Q1965" s="229"/>
      <c r="R1965" s="229"/>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31"/>
      <c r="I1966" s="229"/>
      <c r="J1966" s="232"/>
      <c r="K1966" s="229"/>
      <c r="L1966" s="229"/>
      <c r="M1966" s="229"/>
      <c r="N1966" s="229"/>
      <c r="O1966" s="229"/>
      <c r="P1966" s="229"/>
      <c r="Q1966" s="229"/>
      <c r="R1966" s="229"/>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31"/>
      <c r="I1967" s="229"/>
      <c r="J1967" s="232"/>
      <c r="K1967" s="229"/>
      <c r="L1967" s="229"/>
      <c r="M1967" s="229"/>
      <c r="N1967" s="229"/>
      <c r="O1967" s="229"/>
      <c r="P1967" s="229"/>
      <c r="Q1967" s="229"/>
      <c r="R1967" s="229"/>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31"/>
      <c r="I1968" s="229"/>
      <c r="J1968" s="232"/>
      <c r="K1968" s="229"/>
      <c r="L1968" s="229"/>
      <c r="M1968" s="229"/>
      <c r="N1968" s="229"/>
      <c r="O1968" s="229"/>
      <c r="P1968" s="229"/>
      <c r="Q1968" s="229"/>
      <c r="R1968" s="229"/>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31"/>
      <c r="I1969" s="229"/>
      <c r="J1969" s="232"/>
      <c r="K1969" s="229"/>
      <c r="L1969" s="229"/>
      <c r="M1969" s="229"/>
      <c r="N1969" s="229"/>
      <c r="O1969" s="229"/>
      <c r="P1969" s="229"/>
      <c r="Q1969" s="229"/>
      <c r="R1969" s="229"/>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31"/>
      <c r="I1970" s="229"/>
      <c r="J1970" s="232"/>
      <c r="K1970" s="229"/>
      <c r="L1970" s="229"/>
      <c r="M1970" s="229"/>
      <c r="N1970" s="229"/>
      <c r="O1970" s="229"/>
      <c r="P1970" s="229"/>
      <c r="Q1970" s="229"/>
      <c r="R1970" s="229"/>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31"/>
      <c r="I1971" s="229"/>
      <c r="J1971" s="232"/>
      <c r="K1971" s="229"/>
      <c r="L1971" s="229"/>
      <c r="M1971" s="229"/>
      <c r="N1971" s="229"/>
      <c r="O1971" s="229"/>
      <c r="P1971" s="229"/>
      <c r="Q1971" s="229"/>
      <c r="R1971" s="229"/>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31"/>
      <c r="I1972" s="229"/>
      <c r="J1972" s="232"/>
      <c r="K1972" s="229"/>
      <c r="L1972" s="229"/>
      <c r="M1972" s="229"/>
      <c r="N1972" s="229"/>
      <c r="O1972" s="229"/>
      <c r="P1972" s="229"/>
      <c r="Q1972" s="229"/>
      <c r="R1972" s="229"/>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31"/>
      <c r="I1973" s="229"/>
      <c r="J1973" s="232"/>
      <c r="K1973" s="229"/>
      <c r="L1973" s="229"/>
      <c r="M1973" s="229"/>
      <c r="N1973" s="229"/>
      <c r="O1973" s="229"/>
      <c r="P1973" s="229"/>
      <c r="Q1973" s="229"/>
      <c r="R1973" s="229"/>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31"/>
      <c r="I1974" s="229"/>
      <c r="J1974" s="232"/>
      <c r="K1974" s="229"/>
      <c r="L1974" s="229"/>
      <c r="M1974" s="229"/>
      <c r="N1974" s="229"/>
      <c r="O1974" s="229"/>
      <c r="P1974" s="229"/>
      <c r="Q1974" s="229"/>
      <c r="R1974" s="229"/>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31"/>
      <c r="I1975" s="229"/>
      <c r="J1975" s="232"/>
      <c r="K1975" s="229"/>
      <c r="L1975" s="229"/>
      <c r="M1975" s="229"/>
      <c r="N1975" s="229"/>
      <c r="O1975" s="229"/>
      <c r="P1975" s="229"/>
      <c r="Q1975" s="229"/>
      <c r="R1975" s="229"/>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31"/>
      <c r="I1976" s="229"/>
      <c r="J1976" s="232"/>
      <c r="K1976" s="229"/>
      <c r="L1976" s="229"/>
      <c r="M1976" s="229"/>
      <c r="N1976" s="229"/>
      <c r="O1976" s="229"/>
      <c r="P1976" s="229"/>
      <c r="Q1976" s="229"/>
      <c r="R1976" s="229"/>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31"/>
      <c r="I1977" s="229"/>
      <c r="J1977" s="232"/>
      <c r="K1977" s="229"/>
      <c r="L1977" s="229"/>
      <c r="M1977" s="229"/>
      <c r="N1977" s="229"/>
      <c r="O1977" s="229"/>
      <c r="P1977" s="229"/>
      <c r="Q1977" s="229"/>
      <c r="R1977" s="229"/>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31"/>
      <c r="I1978" s="229"/>
      <c r="J1978" s="232"/>
      <c r="K1978" s="229"/>
      <c r="L1978" s="229"/>
      <c r="M1978" s="229"/>
      <c r="N1978" s="229"/>
      <c r="O1978" s="229"/>
      <c r="P1978" s="229"/>
      <c r="Q1978" s="229"/>
      <c r="R1978" s="229"/>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31"/>
      <c r="I1979" s="229"/>
      <c r="J1979" s="232"/>
      <c r="K1979" s="229"/>
      <c r="L1979" s="229"/>
      <c r="M1979" s="229"/>
      <c r="N1979" s="229"/>
      <c r="O1979" s="229"/>
      <c r="P1979" s="229"/>
      <c r="Q1979" s="229"/>
      <c r="R1979" s="229"/>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31"/>
      <c r="I1980" s="229"/>
      <c r="J1980" s="232"/>
      <c r="K1980" s="229"/>
      <c r="L1980" s="229"/>
      <c r="M1980" s="229"/>
      <c r="N1980" s="229"/>
      <c r="O1980" s="229"/>
      <c r="P1980" s="229"/>
      <c r="Q1980" s="229"/>
      <c r="R1980" s="229"/>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31"/>
      <c r="I1981" s="229"/>
      <c r="J1981" s="232"/>
      <c r="K1981" s="229"/>
      <c r="L1981" s="229"/>
      <c r="M1981" s="229"/>
      <c r="N1981" s="229"/>
      <c r="O1981" s="229"/>
      <c r="P1981" s="229"/>
      <c r="Q1981" s="229"/>
      <c r="R1981" s="229"/>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31"/>
      <c r="I1982" s="229"/>
      <c r="J1982" s="232"/>
      <c r="K1982" s="229"/>
      <c r="L1982" s="229"/>
      <c r="M1982" s="229"/>
      <c r="N1982" s="229"/>
      <c r="O1982" s="229"/>
      <c r="P1982" s="229"/>
      <c r="Q1982" s="229"/>
      <c r="R1982" s="229"/>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31"/>
      <c r="I1983" s="229"/>
      <c r="J1983" s="232"/>
      <c r="K1983" s="229"/>
      <c r="L1983" s="229"/>
      <c r="M1983" s="229"/>
      <c r="N1983" s="229"/>
      <c r="O1983" s="229"/>
      <c r="P1983" s="229"/>
      <c r="Q1983" s="229"/>
      <c r="R1983" s="229"/>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31"/>
      <c r="I1984" s="229"/>
      <c r="J1984" s="232"/>
      <c r="K1984" s="229"/>
      <c r="L1984" s="229"/>
      <c r="M1984" s="229"/>
      <c r="N1984" s="229"/>
      <c r="O1984" s="229"/>
      <c r="P1984" s="229"/>
      <c r="Q1984" s="229"/>
      <c r="R1984" s="229"/>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31"/>
      <c r="I1985" s="229"/>
      <c r="J1985" s="232"/>
      <c r="K1985" s="229"/>
      <c r="L1985" s="229"/>
      <c r="M1985" s="229"/>
      <c r="N1985" s="229"/>
      <c r="O1985" s="229"/>
      <c r="P1985" s="229"/>
      <c r="Q1985" s="229"/>
      <c r="R1985" s="229"/>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31"/>
      <c r="I1986" s="229"/>
      <c r="J1986" s="232"/>
      <c r="K1986" s="229"/>
      <c r="L1986" s="229"/>
      <c r="M1986" s="229"/>
      <c r="N1986" s="229"/>
      <c r="O1986" s="229"/>
      <c r="P1986" s="229"/>
      <c r="Q1986" s="229"/>
      <c r="R1986" s="229"/>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31"/>
      <c r="I1987" s="229"/>
      <c r="J1987" s="232"/>
      <c r="K1987" s="229"/>
      <c r="L1987" s="229"/>
      <c r="M1987" s="229"/>
      <c r="N1987" s="229"/>
      <c r="O1987" s="229"/>
      <c r="P1987" s="229"/>
      <c r="Q1987" s="229"/>
      <c r="R1987" s="229"/>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31"/>
      <c r="I1988" s="229"/>
      <c r="J1988" s="232"/>
      <c r="K1988" s="229"/>
      <c r="L1988" s="229"/>
      <c r="M1988" s="229"/>
      <c r="N1988" s="229"/>
      <c r="O1988" s="229"/>
      <c r="P1988" s="229"/>
      <c r="Q1988" s="229"/>
      <c r="R1988" s="229"/>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31"/>
      <c r="I1989" s="229"/>
      <c r="J1989" s="232"/>
      <c r="K1989" s="229"/>
      <c r="L1989" s="229"/>
      <c r="M1989" s="229"/>
      <c r="N1989" s="229"/>
      <c r="O1989" s="229"/>
      <c r="P1989" s="229"/>
      <c r="Q1989" s="229"/>
      <c r="R1989" s="229"/>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31"/>
      <c r="I1990" s="229"/>
      <c r="J1990" s="232"/>
      <c r="K1990" s="229"/>
      <c r="L1990" s="229"/>
      <c r="M1990" s="229"/>
      <c r="N1990" s="229"/>
      <c r="O1990" s="229"/>
      <c r="P1990" s="229"/>
      <c r="Q1990" s="229"/>
      <c r="R1990" s="229"/>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31"/>
      <c r="I1991" s="229"/>
      <c r="J1991" s="232"/>
      <c r="K1991" s="229"/>
      <c r="L1991" s="229"/>
      <c r="M1991" s="229"/>
      <c r="N1991" s="229"/>
      <c r="O1991" s="229"/>
      <c r="P1991" s="229"/>
      <c r="Q1991" s="229"/>
      <c r="R1991" s="229"/>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31"/>
      <c r="I1992" s="229"/>
      <c r="J1992" s="232"/>
      <c r="K1992" s="229"/>
      <c r="L1992" s="229"/>
      <c r="M1992" s="229"/>
      <c r="N1992" s="229"/>
      <c r="O1992" s="229"/>
      <c r="P1992" s="229"/>
      <c r="Q1992" s="229"/>
      <c r="R1992" s="229"/>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31"/>
      <c r="I1993" s="229"/>
      <c r="J1993" s="232"/>
      <c r="K1993" s="229"/>
      <c r="L1993" s="229"/>
      <c r="M1993" s="229"/>
      <c r="N1993" s="229"/>
      <c r="O1993" s="229"/>
      <c r="P1993" s="229"/>
      <c r="Q1993" s="229"/>
      <c r="R1993" s="229"/>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31"/>
      <c r="I1994" s="229"/>
      <c r="J1994" s="232"/>
      <c r="K1994" s="229"/>
      <c r="L1994" s="229"/>
      <c r="M1994" s="229"/>
      <c r="N1994" s="229"/>
      <c r="O1994" s="229"/>
      <c r="P1994" s="229"/>
      <c r="Q1994" s="229"/>
      <c r="R1994" s="229"/>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31"/>
      <c r="I1995" s="229"/>
      <c r="J1995" s="232"/>
      <c r="K1995" s="229"/>
      <c r="L1995" s="229"/>
      <c r="M1995" s="229"/>
      <c r="N1995" s="229"/>
      <c r="O1995" s="229"/>
      <c r="P1995" s="229"/>
      <c r="Q1995" s="229"/>
      <c r="R1995" s="229"/>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31"/>
      <c r="I1996" s="229"/>
      <c r="J1996" s="232"/>
      <c r="K1996" s="229"/>
      <c r="L1996" s="229"/>
      <c r="M1996" s="229"/>
      <c r="N1996" s="229"/>
      <c r="O1996" s="229"/>
      <c r="P1996" s="229"/>
      <c r="Q1996" s="229"/>
      <c r="R1996" s="229"/>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31"/>
      <c r="I1997" s="229"/>
      <c r="J1997" s="232"/>
      <c r="K1997" s="229"/>
      <c r="L1997" s="229"/>
      <c r="M1997" s="229"/>
      <c r="N1997" s="229"/>
      <c r="O1997" s="229"/>
      <c r="P1997" s="229"/>
      <c r="Q1997" s="229"/>
      <c r="R1997" s="229"/>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31"/>
      <c r="I1998" s="229"/>
      <c r="J1998" s="232"/>
      <c r="K1998" s="229"/>
      <c r="L1998" s="229"/>
      <c r="M1998" s="229"/>
      <c r="N1998" s="229"/>
      <c r="O1998" s="229"/>
      <c r="P1998" s="229"/>
      <c r="Q1998" s="229"/>
      <c r="R1998" s="229"/>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31"/>
      <c r="I1999" s="229"/>
      <c r="J1999" s="232"/>
      <c r="K1999" s="229"/>
      <c r="L1999" s="229"/>
      <c r="M1999" s="229"/>
      <c r="N1999" s="229"/>
      <c r="O1999" s="229"/>
      <c r="P1999" s="229"/>
      <c r="Q1999" s="229"/>
      <c r="R1999" s="229"/>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31"/>
      <c r="I2000" s="229"/>
      <c r="J2000" s="232"/>
      <c r="K2000" s="229"/>
      <c r="L2000" s="229"/>
      <c r="M2000" s="229"/>
      <c r="N2000" s="229"/>
      <c r="O2000" s="229"/>
      <c r="P2000" s="229"/>
      <c r="Q2000" s="229"/>
      <c r="R2000" s="229"/>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31"/>
      <c r="I2001" s="229"/>
      <c r="J2001" s="232"/>
      <c r="K2001" s="229"/>
      <c r="L2001" s="229"/>
      <c r="M2001" s="229"/>
      <c r="N2001" s="229"/>
      <c r="O2001" s="229"/>
      <c r="P2001" s="229"/>
      <c r="Q2001" s="229"/>
      <c r="R2001" s="229"/>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31"/>
      <c r="I2002" s="229"/>
      <c r="J2002" s="232"/>
      <c r="K2002" s="229"/>
      <c r="L2002" s="229"/>
      <c r="M2002" s="229"/>
      <c r="N2002" s="229"/>
      <c r="O2002" s="229"/>
      <c r="P2002" s="229"/>
      <c r="Q2002" s="229"/>
      <c r="R2002" s="229"/>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31"/>
      <c r="I2003" s="229"/>
      <c r="J2003" s="232"/>
      <c r="K2003" s="229"/>
      <c r="L2003" s="229"/>
      <c r="M2003" s="229"/>
      <c r="N2003" s="229"/>
      <c r="O2003" s="229"/>
      <c r="P2003" s="229"/>
      <c r="Q2003" s="229"/>
      <c r="R2003" s="229"/>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31"/>
      <c r="I2004" s="229"/>
      <c r="J2004" s="232"/>
      <c r="K2004" s="229"/>
      <c r="L2004" s="229"/>
      <c r="M2004" s="229"/>
      <c r="N2004" s="229"/>
      <c r="O2004" s="229"/>
      <c r="P2004" s="229"/>
      <c r="Q2004" s="229"/>
      <c r="R2004" s="229"/>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31"/>
      <c r="I2005" s="229"/>
      <c r="J2005" s="232"/>
      <c r="K2005" s="229"/>
      <c r="L2005" s="229"/>
      <c r="M2005" s="229"/>
      <c r="N2005" s="229"/>
      <c r="O2005" s="229"/>
      <c r="P2005" s="229"/>
      <c r="Q2005" s="229"/>
      <c r="R2005" s="229"/>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31"/>
      <c r="I2006" s="229"/>
      <c r="J2006" s="232"/>
      <c r="K2006" s="229"/>
      <c r="L2006" s="229"/>
      <c r="M2006" s="229"/>
      <c r="N2006" s="229"/>
      <c r="O2006" s="229"/>
      <c r="P2006" s="229"/>
      <c r="Q2006" s="229"/>
      <c r="R2006" s="229"/>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31"/>
      <c r="I2007" s="229"/>
      <c r="J2007" s="232"/>
      <c r="K2007" s="229"/>
      <c r="L2007" s="229"/>
      <c r="M2007" s="229"/>
      <c r="N2007" s="229"/>
      <c r="O2007" s="229"/>
      <c r="P2007" s="229"/>
      <c r="Q2007" s="229"/>
      <c r="R2007" s="229"/>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31"/>
      <c r="I2008" s="229"/>
      <c r="J2008" s="232"/>
      <c r="K2008" s="229"/>
      <c r="L2008" s="229"/>
      <c r="M2008" s="229"/>
      <c r="N2008" s="229"/>
      <c r="O2008" s="229"/>
      <c r="P2008" s="229"/>
      <c r="Q2008" s="229"/>
      <c r="R2008" s="229"/>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31"/>
      <c r="I2009" s="229"/>
      <c r="J2009" s="232"/>
      <c r="K2009" s="229"/>
      <c r="L2009" s="229"/>
      <c r="M2009" s="229"/>
      <c r="N2009" s="229"/>
      <c r="O2009" s="229"/>
      <c r="P2009" s="229"/>
      <c r="Q2009" s="229"/>
      <c r="R2009" s="229"/>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31"/>
      <c r="I2010" s="229"/>
      <c r="J2010" s="232"/>
      <c r="K2010" s="229"/>
      <c r="L2010" s="229"/>
      <c r="M2010" s="229"/>
      <c r="N2010" s="229"/>
      <c r="O2010" s="229"/>
      <c r="P2010" s="229"/>
      <c r="Q2010" s="229"/>
      <c r="R2010" s="229"/>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31"/>
      <c r="I2011" s="229"/>
      <c r="J2011" s="232"/>
      <c r="K2011" s="229"/>
      <c r="L2011" s="229"/>
      <c r="M2011" s="229"/>
      <c r="N2011" s="229"/>
      <c r="O2011" s="229"/>
      <c r="P2011" s="229"/>
      <c r="Q2011" s="229"/>
      <c r="R2011" s="229"/>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31"/>
      <c r="I2012" s="229"/>
      <c r="J2012" s="232"/>
      <c r="K2012" s="229"/>
      <c r="L2012" s="229"/>
      <c r="M2012" s="229"/>
      <c r="N2012" s="229"/>
      <c r="O2012" s="229"/>
      <c r="P2012" s="229"/>
      <c r="Q2012" s="229"/>
      <c r="R2012" s="229"/>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31"/>
      <c r="I2013" s="229"/>
      <c r="J2013" s="232"/>
      <c r="K2013" s="229"/>
      <c r="L2013" s="229"/>
      <c r="M2013" s="229"/>
      <c r="N2013" s="229"/>
      <c r="O2013" s="229"/>
      <c r="P2013" s="229"/>
      <c r="Q2013" s="229"/>
      <c r="R2013" s="229"/>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31"/>
      <c r="I2014" s="229"/>
      <c r="J2014" s="232"/>
      <c r="K2014" s="229"/>
      <c r="L2014" s="229"/>
      <c r="M2014" s="229"/>
      <c r="N2014" s="229"/>
      <c r="O2014" s="229"/>
      <c r="P2014" s="229"/>
      <c r="Q2014" s="229"/>
      <c r="R2014" s="229"/>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31"/>
      <c r="I2015" s="229"/>
      <c r="J2015" s="232"/>
      <c r="K2015" s="229"/>
      <c r="L2015" s="229"/>
      <c r="M2015" s="229"/>
      <c r="N2015" s="229"/>
      <c r="O2015" s="229"/>
      <c r="P2015" s="229"/>
      <c r="Q2015" s="229"/>
      <c r="R2015" s="229"/>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31"/>
      <c r="I2016" s="229"/>
      <c r="J2016" s="232"/>
      <c r="K2016" s="229"/>
      <c r="L2016" s="229"/>
      <c r="M2016" s="229"/>
      <c r="N2016" s="229"/>
      <c r="O2016" s="229"/>
      <c r="P2016" s="229"/>
      <c r="Q2016" s="229"/>
      <c r="R2016" s="229"/>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31"/>
      <c r="I2017" s="229"/>
      <c r="J2017" s="232"/>
      <c r="K2017" s="229"/>
      <c r="L2017" s="229"/>
      <c r="M2017" s="229"/>
      <c r="N2017" s="229"/>
      <c r="O2017" s="229"/>
      <c r="P2017" s="229"/>
      <c r="Q2017" s="229"/>
      <c r="R2017" s="229"/>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31"/>
      <c r="I2018" s="229"/>
      <c r="J2018" s="232"/>
      <c r="K2018" s="229"/>
      <c r="L2018" s="229"/>
      <c r="M2018" s="229"/>
      <c r="N2018" s="229"/>
      <c r="O2018" s="229"/>
      <c r="P2018" s="229"/>
      <c r="Q2018" s="229"/>
      <c r="R2018" s="229"/>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31"/>
      <c r="I2019" s="229"/>
      <c r="J2019" s="232"/>
      <c r="K2019" s="229"/>
      <c r="L2019" s="229"/>
      <c r="M2019" s="229"/>
      <c r="N2019" s="229"/>
      <c r="O2019" s="229"/>
      <c r="P2019" s="229"/>
      <c r="Q2019" s="229"/>
      <c r="R2019" s="229"/>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31"/>
      <c r="I2020" s="229"/>
      <c r="J2020" s="232"/>
      <c r="K2020" s="229"/>
      <c r="L2020" s="229"/>
      <c r="M2020" s="229"/>
      <c r="N2020" s="229"/>
      <c r="O2020" s="229"/>
      <c r="P2020" s="229"/>
      <c r="Q2020" s="229"/>
      <c r="R2020" s="229"/>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31"/>
      <c r="I2021" s="229"/>
      <c r="J2021" s="232"/>
      <c r="K2021" s="229"/>
      <c r="L2021" s="229"/>
      <c r="M2021" s="229"/>
      <c r="N2021" s="229"/>
      <c r="O2021" s="229"/>
      <c r="P2021" s="229"/>
      <c r="Q2021" s="229"/>
      <c r="R2021" s="229"/>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31"/>
      <c r="I2022" s="229"/>
      <c r="J2022" s="232"/>
      <c r="K2022" s="229"/>
      <c r="L2022" s="229"/>
      <c r="M2022" s="229"/>
      <c r="N2022" s="229"/>
      <c r="O2022" s="229"/>
      <c r="P2022" s="229"/>
      <c r="Q2022" s="229"/>
      <c r="R2022" s="229"/>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31"/>
      <c r="I2023" s="229"/>
      <c r="J2023" s="232"/>
      <c r="K2023" s="229"/>
      <c r="L2023" s="229"/>
      <c r="M2023" s="229"/>
      <c r="N2023" s="229"/>
      <c r="O2023" s="229"/>
      <c r="P2023" s="229"/>
      <c r="Q2023" s="229"/>
      <c r="R2023" s="229"/>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31"/>
      <c r="I2024" s="229"/>
      <c r="J2024" s="232"/>
      <c r="K2024" s="229"/>
      <c r="L2024" s="229"/>
      <c r="M2024" s="229"/>
      <c r="N2024" s="229"/>
      <c r="O2024" s="229"/>
      <c r="P2024" s="229"/>
      <c r="Q2024" s="229"/>
      <c r="R2024" s="229"/>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31"/>
      <c r="I2025" s="229"/>
      <c r="J2025" s="232"/>
      <c r="K2025" s="229"/>
      <c r="L2025" s="229"/>
      <c r="M2025" s="229"/>
      <c r="N2025" s="229"/>
      <c r="O2025" s="229"/>
      <c r="P2025" s="229"/>
      <c r="Q2025" s="229"/>
      <c r="R2025" s="229"/>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31"/>
      <c r="I2026" s="229"/>
      <c r="J2026" s="232"/>
      <c r="K2026" s="229"/>
      <c r="L2026" s="229"/>
      <c r="M2026" s="229"/>
      <c r="N2026" s="229"/>
      <c r="O2026" s="229"/>
      <c r="P2026" s="229"/>
      <c r="Q2026" s="229"/>
      <c r="R2026" s="229"/>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31"/>
      <c r="I2027" s="229"/>
      <c r="J2027" s="232"/>
      <c r="K2027" s="229"/>
      <c r="L2027" s="229"/>
      <c r="M2027" s="229"/>
      <c r="N2027" s="229"/>
      <c r="O2027" s="229"/>
      <c r="P2027" s="229"/>
      <c r="Q2027" s="229"/>
      <c r="R2027" s="229"/>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31"/>
      <c r="I2028" s="229"/>
      <c r="J2028" s="232"/>
      <c r="K2028" s="229"/>
      <c r="L2028" s="229"/>
      <c r="M2028" s="229"/>
      <c r="N2028" s="229"/>
      <c r="O2028" s="229"/>
      <c r="P2028" s="229"/>
      <c r="Q2028" s="229"/>
      <c r="R2028" s="229"/>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31"/>
      <c r="I2029" s="229"/>
      <c r="J2029" s="232"/>
      <c r="K2029" s="229"/>
      <c r="L2029" s="229"/>
      <c r="M2029" s="229"/>
      <c r="N2029" s="229"/>
      <c r="O2029" s="229"/>
      <c r="P2029" s="229"/>
      <c r="Q2029" s="229"/>
      <c r="R2029" s="229"/>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31"/>
      <c r="I2030" s="229"/>
      <c r="J2030" s="232"/>
      <c r="K2030" s="229"/>
      <c r="L2030" s="229"/>
      <c r="M2030" s="229"/>
      <c r="N2030" s="229"/>
      <c r="O2030" s="229"/>
      <c r="P2030" s="229"/>
      <c r="Q2030" s="229"/>
      <c r="R2030" s="229"/>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31"/>
      <c r="I2031" s="229"/>
      <c r="J2031" s="232"/>
      <c r="K2031" s="229"/>
      <c r="L2031" s="229"/>
      <c r="M2031" s="229"/>
      <c r="N2031" s="229"/>
      <c r="O2031" s="229"/>
      <c r="P2031" s="229"/>
      <c r="Q2031" s="229"/>
      <c r="R2031" s="229"/>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31"/>
      <c r="I2032" s="229"/>
      <c r="J2032" s="232"/>
      <c r="K2032" s="229"/>
      <c r="L2032" s="229"/>
      <c r="M2032" s="229"/>
      <c r="N2032" s="229"/>
      <c r="O2032" s="229"/>
      <c r="P2032" s="229"/>
      <c r="Q2032" s="229"/>
      <c r="R2032" s="229"/>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31"/>
      <c r="I2033" s="229"/>
      <c r="J2033" s="232"/>
      <c r="K2033" s="229"/>
      <c r="L2033" s="229"/>
      <c r="M2033" s="229"/>
      <c r="N2033" s="229"/>
      <c r="O2033" s="229"/>
      <c r="P2033" s="229"/>
      <c r="Q2033" s="229"/>
      <c r="R2033" s="229"/>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31"/>
      <c r="I2034" s="229"/>
      <c r="J2034" s="232"/>
      <c r="K2034" s="229"/>
      <c r="L2034" s="229"/>
      <c r="M2034" s="229"/>
      <c r="N2034" s="229"/>
      <c r="O2034" s="229"/>
      <c r="P2034" s="229"/>
      <c r="Q2034" s="229"/>
      <c r="R2034" s="229"/>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31"/>
      <c r="I2035" s="229"/>
      <c r="J2035" s="232"/>
      <c r="K2035" s="229"/>
      <c r="L2035" s="229"/>
      <c r="M2035" s="229"/>
      <c r="N2035" s="229"/>
      <c r="O2035" s="229"/>
      <c r="P2035" s="229"/>
      <c r="Q2035" s="229"/>
      <c r="R2035" s="229"/>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31"/>
      <c r="I2036" s="229"/>
      <c r="J2036" s="232"/>
      <c r="K2036" s="229"/>
      <c r="L2036" s="229"/>
      <c r="M2036" s="229"/>
      <c r="N2036" s="229"/>
      <c r="O2036" s="229"/>
      <c r="P2036" s="229"/>
      <c r="Q2036" s="229"/>
      <c r="R2036" s="229"/>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31"/>
      <c r="I2037" s="229"/>
      <c r="J2037" s="232"/>
      <c r="K2037" s="229"/>
      <c r="L2037" s="229"/>
      <c r="M2037" s="229"/>
      <c r="N2037" s="229"/>
      <c r="O2037" s="229"/>
      <c r="P2037" s="229"/>
      <c r="Q2037" s="229"/>
      <c r="R2037" s="229"/>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31"/>
      <c r="I2038" s="229"/>
      <c r="J2038" s="232"/>
      <c r="K2038" s="229"/>
      <c r="L2038" s="229"/>
      <c r="M2038" s="229"/>
      <c r="N2038" s="229"/>
      <c r="O2038" s="229"/>
      <c r="P2038" s="229"/>
      <c r="Q2038" s="229"/>
      <c r="R2038" s="229"/>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31"/>
      <c r="I2039" s="229"/>
      <c r="J2039" s="232"/>
      <c r="K2039" s="229"/>
      <c r="L2039" s="229"/>
      <c r="M2039" s="229"/>
      <c r="N2039" s="229"/>
      <c r="O2039" s="229"/>
      <c r="P2039" s="229"/>
      <c r="Q2039" s="229"/>
      <c r="R2039" s="229"/>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31"/>
      <c r="I2040" s="229"/>
      <c r="J2040" s="232"/>
      <c r="K2040" s="229"/>
      <c r="L2040" s="229"/>
      <c r="M2040" s="229"/>
      <c r="N2040" s="229"/>
      <c r="O2040" s="229"/>
      <c r="P2040" s="229"/>
      <c r="Q2040" s="229"/>
      <c r="R2040" s="229"/>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31"/>
      <c r="I2041" s="229"/>
      <c r="J2041" s="232"/>
      <c r="K2041" s="229"/>
      <c r="L2041" s="229"/>
      <c r="M2041" s="229"/>
      <c r="N2041" s="229"/>
      <c r="O2041" s="229"/>
      <c r="P2041" s="229"/>
      <c r="Q2041" s="229"/>
      <c r="R2041" s="229"/>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31"/>
      <c r="I2042" s="229"/>
      <c r="J2042" s="232"/>
      <c r="K2042" s="229"/>
      <c r="L2042" s="229"/>
      <c r="M2042" s="229"/>
      <c r="N2042" s="229"/>
      <c r="O2042" s="229"/>
      <c r="P2042" s="229"/>
      <c r="Q2042" s="229"/>
      <c r="R2042" s="229"/>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31"/>
      <c r="I2043" s="229"/>
      <c r="J2043" s="232"/>
      <c r="K2043" s="229"/>
      <c r="L2043" s="229"/>
      <c r="M2043" s="229"/>
      <c r="N2043" s="229"/>
      <c r="O2043" s="229"/>
      <c r="P2043" s="229"/>
      <c r="Q2043" s="229"/>
      <c r="R2043" s="229"/>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31"/>
      <c r="I2044" s="229"/>
      <c r="J2044" s="232"/>
      <c r="K2044" s="229"/>
      <c r="L2044" s="229"/>
      <c r="M2044" s="229"/>
      <c r="N2044" s="229"/>
      <c r="O2044" s="229"/>
      <c r="P2044" s="229"/>
      <c r="Q2044" s="229"/>
      <c r="R2044" s="229"/>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31"/>
      <c r="I2045" s="229"/>
      <c r="J2045" s="232"/>
      <c r="K2045" s="229"/>
      <c r="L2045" s="229"/>
      <c r="M2045" s="229"/>
      <c r="N2045" s="229"/>
      <c r="O2045" s="229"/>
      <c r="P2045" s="229"/>
      <c r="Q2045" s="229"/>
      <c r="R2045" s="229"/>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31"/>
      <c r="I2046" s="229"/>
      <c r="J2046" s="232"/>
      <c r="K2046" s="229"/>
      <c r="L2046" s="229"/>
      <c r="M2046" s="229"/>
      <c r="N2046" s="229"/>
      <c r="O2046" s="229"/>
      <c r="P2046" s="229"/>
      <c r="Q2046" s="229"/>
      <c r="R2046" s="229"/>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31"/>
      <c r="I2047" s="229"/>
      <c r="J2047" s="232"/>
      <c r="K2047" s="229"/>
      <c r="L2047" s="229"/>
      <c r="M2047" s="229"/>
      <c r="N2047" s="229"/>
      <c r="O2047" s="229"/>
      <c r="P2047" s="229"/>
      <c r="Q2047" s="229"/>
      <c r="R2047" s="229"/>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31"/>
      <c r="I2048" s="229"/>
      <c r="J2048" s="232"/>
      <c r="K2048" s="229"/>
      <c r="L2048" s="229"/>
      <c r="M2048" s="229"/>
      <c r="N2048" s="229"/>
      <c r="O2048" s="229"/>
      <c r="P2048" s="229"/>
      <c r="Q2048" s="229"/>
      <c r="R2048" s="229"/>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31"/>
      <c r="I2049" s="229"/>
      <c r="J2049" s="232"/>
      <c r="K2049" s="229"/>
      <c r="L2049" s="229"/>
      <c r="M2049" s="229"/>
      <c r="N2049" s="229"/>
      <c r="O2049" s="229"/>
      <c r="P2049" s="229"/>
      <c r="Q2049" s="229"/>
      <c r="R2049" s="229"/>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31"/>
      <c r="I2050" s="229"/>
      <c r="J2050" s="232"/>
      <c r="K2050" s="229"/>
      <c r="L2050" s="229"/>
      <c r="M2050" s="229"/>
      <c r="N2050" s="229"/>
      <c r="O2050" s="229"/>
      <c r="P2050" s="229"/>
      <c r="Q2050" s="229"/>
      <c r="R2050" s="229"/>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31"/>
      <c r="I2051" s="229"/>
      <c r="J2051" s="232"/>
      <c r="K2051" s="229"/>
      <c r="L2051" s="229"/>
      <c r="M2051" s="229"/>
      <c r="N2051" s="229"/>
      <c r="O2051" s="229"/>
      <c r="P2051" s="229"/>
      <c r="Q2051" s="229"/>
      <c r="R2051" s="229"/>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31"/>
      <c r="I2052" s="229"/>
      <c r="J2052" s="232"/>
      <c r="K2052" s="229"/>
      <c r="L2052" s="229"/>
      <c r="M2052" s="229"/>
      <c r="N2052" s="229"/>
      <c r="O2052" s="229"/>
      <c r="P2052" s="229"/>
      <c r="Q2052" s="229"/>
      <c r="R2052" s="229"/>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31"/>
      <c r="I2053" s="229"/>
      <c r="J2053" s="232"/>
      <c r="K2053" s="229"/>
      <c r="L2053" s="229"/>
      <c r="M2053" s="229"/>
      <c r="N2053" s="229"/>
      <c r="O2053" s="229"/>
      <c r="P2053" s="229"/>
      <c r="Q2053" s="229"/>
      <c r="R2053" s="229"/>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31"/>
      <c r="I2054" s="229"/>
      <c r="J2054" s="232"/>
      <c r="K2054" s="229"/>
      <c r="L2054" s="229"/>
      <c r="M2054" s="229"/>
      <c r="N2054" s="229"/>
      <c r="O2054" s="229"/>
      <c r="P2054" s="229"/>
      <c r="Q2054" s="229"/>
      <c r="R2054" s="229"/>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31"/>
      <c r="I2055" s="229"/>
      <c r="J2055" s="232"/>
      <c r="K2055" s="229"/>
      <c r="L2055" s="229"/>
      <c r="M2055" s="229"/>
      <c r="N2055" s="229"/>
      <c r="O2055" s="229"/>
      <c r="P2055" s="229"/>
      <c r="Q2055" s="229"/>
      <c r="R2055" s="229"/>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31"/>
      <c r="I2056" s="229"/>
      <c r="J2056" s="232"/>
      <c r="K2056" s="229"/>
      <c r="L2056" s="229"/>
      <c r="M2056" s="229"/>
      <c r="N2056" s="229"/>
      <c r="O2056" s="229"/>
      <c r="P2056" s="229"/>
      <c r="Q2056" s="229"/>
      <c r="R2056" s="229"/>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31"/>
      <c r="I2057" s="229"/>
      <c r="J2057" s="232"/>
      <c r="K2057" s="229"/>
      <c r="L2057" s="229"/>
      <c r="M2057" s="229"/>
      <c r="N2057" s="229"/>
      <c r="O2057" s="229"/>
      <c r="P2057" s="229"/>
      <c r="Q2057" s="229"/>
      <c r="R2057" s="229"/>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31"/>
      <c r="I2058" s="229"/>
      <c r="J2058" s="232"/>
      <c r="K2058" s="229"/>
      <c r="L2058" s="229"/>
      <c r="M2058" s="229"/>
      <c r="N2058" s="229"/>
      <c r="O2058" s="229"/>
      <c r="P2058" s="229"/>
      <c r="Q2058" s="229"/>
      <c r="R2058" s="229"/>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31"/>
      <c r="I2059" s="229"/>
      <c r="J2059" s="232"/>
      <c r="K2059" s="229"/>
      <c r="L2059" s="229"/>
      <c r="M2059" s="229"/>
      <c r="N2059" s="229"/>
      <c r="O2059" s="229"/>
      <c r="P2059" s="229"/>
      <c r="Q2059" s="229"/>
      <c r="R2059" s="229"/>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31"/>
      <c r="I2060" s="229"/>
      <c r="J2060" s="232"/>
      <c r="K2060" s="229"/>
      <c r="L2060" s="229"/>
      <c r="M2060" s="229"/>
      <c r="N2060" s="229"/>
      <c r="O2060" s="229"/>
      <c r="P2060" s="229"/>
      <c r="Q2060" s="229"/>
      <c r="R2060" s="229"/>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31"/>
      <c r="I2061" s="229"/>
      <c r="J2061" s="232"/>
      <c r="K2061" s="229"/>
      <c r="L2061" s="229"/>
      <c r="M2061" s="229"/>
      <c r="N2061" s="229"/>
      <c r="O2061" s="229"/>
      <c r="P2061" s="229"/>
      <c r="Q2061" s="229"/>
      <c r="R2061" s="229"/>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31"/>
      <c r="I2062" s="229"/>
      <c r="J2062" s="232"/>
      <c r="K2062" s="229"/>
      <c r="L2062" s="229"/>
      <c r="M2062" s="229"/>
      <c r="N2062" s="229"/>
      <c r="O2062" s="229"/>
      <c r="P2062" s="229"/>
      <c r="Q2062" s="229"/>
      <c r="R2062" s="229"/>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31"/>
      <c r="I2063" s="229"/>
      <c r="J2063" s="232"/>
      <c r="K2063" s="229"/>
      <c r="L2063" s="229"/>
      <c r="M2063" s="229"/>
      <c r="N2063" s="229"/>
      <c r="O2063" s="229"/>
      <c r="P2063" s="229"/>
      <c r="Q2063" s="229"/>
      <c r="R2063" s="229"/>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31"/>
      <c r="I2064" s="229"/>
      <c r="J2064" s="232"/>
      <c r="K2064" s="229"/>
      <c r="L2064" s="229"/>
      <c r="M2064" s="229"/>
      <c r="N2064" s="229"/>
      <c r="O2064" s="229"/>
      <c r="P2064" s="229"/>
      <c r="Q2064" s="229"/>
      <c r="R2064" s="229"/>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31"/>
      <c r="I2065" s="229"/>
      <c r="J2065" s="232"/>
      <c r="K2065" s="229"/>
      <c r="L2065" s="229"/>
      <c r="M2065" s="229"/>
      <c r="N2065" s="229"/>
      <c r="O2065" s="229"/>
      <c r="P2065" s="229"/>
      <c r="Q2065" s="229"/>
      <c r="R2065" s="229"/>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31"/>
      <c r="I2066" s="229"/>
      <c r="J2066" s="232"/>
      <c r="K2066" s="229"/>
      <c r="L2066" s="229"/>
      <c r="M2066" s="229"/>
      <c r="N2066" s="229"/>
      <c r="O2066" s="229"/>
      <c r="P2066" s="229"/>
      <c r="Q2066" s="229"/>
      <c r="R2066" s="229"/>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31"/>
      <c r="I2067" s="229"/>
      <c r="J2067" s="232"/>
      <c r="K2067" s="229"/>
      <c r="L2067" s="229"/>
      <c r="M2067" s="229"/>
      <c r="N2067" s="229"/>
      <c r="O2067" s="229"/>
      <c r="P2067" s="229"/>
      <c r="Q2067" s="229"/>
      <c r="R2067" s="229"/>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31"/>
      <c r="I2068" s="229"/>
      <c r="J2068" s="232"/>
      <c r="K2068" s="229"/>
      <c r="L2068" s="229"/>
      <c r="M2068" s="229"/>
      <c r="N2068" s="229"/>
      <c r="O2068" s="229"/>
      <c r="P2068" s="229"/>
      <c r="Q2068" s="229"/>
      <c r="R2068" s="229"/>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31"/>
      <c r="I2069" s="229"/>
      <c r="J2069" s="232"/>
      <c r="K2069" s="229"/>
      <c r="L2069" s="229"/>
      <c r="M2069" s="229"/>
      <c r="N2069" s="229"/>
      <c r="O2069" s="229"/>
      <c r="P2069" s="229"/>
      <c r="Q2069" s="229"/>
      <c r="R2069" s="229"/>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31"/>
      <c r="I2070" s="229"/>
      <c r="J2070" s="232"/>
      <c r="K2070" s="229"/>
      <c r="L2070" s="229"/>
      <c r="M2070" s="229"/>
      <c r="N2070" s="229"/>
      <c r="O2070" s="229"/>
      <c r="P2070" s="229"/>
      <c r="Q2070" s="229"/>
      <c r="R2070" s="229"/>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31"/>
      <c r="I2071" s="229"/>
      <c r="J2071" s="232"/>
      <c r="K2071" s="229"/>
      <c r="L2071" s="229"/>
      <c r="M2071" s="229"/>
      <c r="N2071" s="229"/>
      <c r="O2071" s="229"/>
      <c r="P2071" s="229"/>
      <c r="Q2071" s="229"/>
      <c r="R2071" s="229"/>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31"/>
      <c r="I2072" s="229"/>
      <c r="J2072" s="232"/>
      <c r="K2072" s="229"/>
      <c r="L2072" s="229"/>
      <c r="M2072" s="229"/>
      <c r="N2072" s="229"/>
      <c r="O2072" s="229"/>
      <c r="P2072" s="229"/>
      <c r="Q2072" s="229"/>
      <c r="R2072" s="229"/>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31"/>
      <c r="I2073" s="229"/>
      <c r="J2073" s="232"/>
      <c r="K2073" s="229"/>
      <c r="L2073" s="229"/>
      <c r="M2073" s="229"/>
      <c r="N2073" s="229"/>
      <c r="O2073" s="229"/>
      <c r="P2073" s="229"/>
      <c r="Q2073" s="229"/>
      <c r="R2073" s="229"/>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31"/>
      <c r="I2074" s="229"/>
      <c r="J2074" s="232"/>
      <c r="K2074" s="229"/>
      <c r="L2074" s="229"/>
      <c r="M2074" s="229"/>
      <c r="N2074" s="229"/>
      <c r="O2074" s="229"/>
      <c r="P2074" s="229"/>
      <c r="Q2074" s="229"/>
      <c r="R2074" s="229"/>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31"/>
      <c r="I2075" s="229"/>
      <c r="J2075" s="232"/>
      <c r="K2075" s="229"/>
      <c r="L2075" s="229"/>
      <c r="M2075" s="229"/>
      <c r="N2075" s="229"/>
      <c r="O2075" s="229"/>
      <c r="P2075" s="229"/>
      <c r="Q2075" s="229"/>
      <c r="R2075" s="229"/>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31"/>
      <c r="I2076" s="229"/>
      <c r="J2076" s="232"/>
      <c r="K2076" s="229"/>
      <c r="L2076" s="229"/>
      <c r="M2076" s="229"/>
      <c r="N2076" s="229"/>
      <c r="O2076" s="229"/>
      <c r="P2076" s="229"/>
      <c r="Q2076" s="229"/>
      <c r="R2076" s="229"/>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31"/>
      <c r="I2077" s="229"/>
      <c r="J2077" s="232"/>
      <c r="K2077" s="229"/>
      <c r="L2077" s="229"/>
      <c r="M2077" s="229"/>
      <c r="N2077" s="229"/>
      <c r="O2077" s="229"/>
      <c r="P2077" s="229"/>
      <c r="Q2077" s="229"/>
      <c r="R2077" s="229"/>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31"/>
      <c r="I2078" s="229"/>
      <c r="J2078" s="232"/>
      <c r="K2078" s="229"/>
      <c r="L2078" s="229"/>
      <c r="M2078" s="229"/>
      <c r="N2078" s="229"/>
      <c r="O2078" s="229"/>
      <c r="P2078" s="229"/>
      <c r="Q2078" s="229"/>
      <c r="R2078" s="229"/>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31"/>
      <c r="I2079" s="229"/>
      <c r="J2079" s="232"/>
      <c r="K2079" s="229"/>
      <c r="L2079" s="229"/>
      <c r="M2079" s="229"/>
      <c r="N2079" s="229"/>
      <c r="O2079" s="229"/>
      <c r="P2079" s="229"/>
      <c r="Q2079" s="229"/>
      <c r="R2079" s="229"/>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31"/>
      <c r="I2080" s="229"/>
      <c r="J2080" s="232"/>
      <c r="K2080" s="229"/>
      <c r="L2080" s="229"/>
      <c r="M2080" s="229"/>
      <c r="N2080" s="229"/>
      <c r="O2080" s="229"/>
      <c r="P2080" s="229"/>
      <c r="Q2080" s="229"/>
      <c r="R2080" s="229"/>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31"/>
      <c r="I2081" s="229"/>
      <c r="J2081" s="232"/>
      <c r="K2081" s="229"/>
      <c r="L2081" s="229"/>
      <c r="M2081" s="229"/>
      <c r="N2081" s="229"/>
      <c r="O2081" s="229"/>
      <c r="P2081" s="229"/>
      <c r="Q2081" s="229"/>
      <c r="R2081" s="229"/>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31"/>
      <c r="I2082" s="229"/>
      <c r="J2082" s="232"/>
      <c r="K2082" s="229"/>
      <c r="L2082" s="229"/>
      <c r="M2082" s="229"/>
      <c r="N2082" s="229"/>
      <c r="O2082" s="229"/>
      <c r="P2082" s="229"/>
      <c r="Q2082" s="229"/>
      <c r="R2082" s="229"/>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31"/>
      <c r="I2083" s="229"/>
      <c r="J2083" s="232"/>
      <c r="K2083" s="229"/>
      <c r="L2083" s="229"/>
      <c r="M2083" s="229"/>
      <c r="N2083" s="229"/>
      <c r="O2083" s="229"/>
      <c r="P2083" s="229"/>
      <c r="Q2083" s="229"/>
      <c r="R2083" s="229"/>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31"/>
      <c r="I2084" s="229"/>
      <c r="J2084" s="232"/>
      <c r="K2084" s="229"/>
      <c r="L2084" s="229"/>
      <c r="M2084" s="229"/>
      <c r="N2084" s="229"/>
      <c r="O2084" s="229"/>
      <c r="P2084" s="229"/>
      <c r="Q2084" s="229"/>
      <c r="R2084" s="229"/>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31"/>
      <c r="I2085" s="229"/>
      <c r="J2085" s="232"/>
      <c r="K2085" s="229"/>
      <c r="L2085" s="229"/>
      <c r="M2085" s="229"/>
      <c r="N2085" s="229"/>
      <c r="O2085" s="229"/>
      <c r="P2085" s="229"/>
      <c r="Q2085" s="229"/>
      <c r="R2085" s="229"/>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31"/>
      <c r="I2086" s="229"/>
      <c r="J2086" s="232"/>
      <c r="K2086" s="229"/>
      <c r="L2086" s="229"/>
      <c r="M2086" s="229"/>
      <c r="N2086" s="229"/>
      <c r="O2086" s="229"/>
      <c r="P2086" s="229"/>
      <c r="Q2086" s="229"/>
      <c r="R2086" s="229"/>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31"/>
      <c r="I2087" s="229"/>
      <c r="J2087" s="232"/>
      <c r="K2087" s="229"/>
      <c r="L2087" s="229"/>
      <c r="M2087" s="229"/>
      <c r="N2087" s="229"/>
      <c r="O2087" s="229"/>
      <c r="P2087" s="229"/>
      <c r="Q2087" s="229"/>
      <c r="R2087" s="229"/>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31"/>
      <c r="I2088" s="229"/>
      <c r="J2088" s="232"/>
      <c r="K2088" s="229"/>
      <c r="L2088" s="229"/>
      <c r="M2088" s="229"/>
      <c r="N2088" s="229"/>
      <c r="O2088" s="229"/>
      <c r="P2088" s="229"/>
      <c r="Q2088" s="229"/>
      <c r="R2088" s="229"/>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31"/>
      <c r="I2089" s="229"/>
      <c r="J2089" s="232"/>
      <c r="K2089" s="229"/>
      <c r="L2089" s="229"/>
      <c r="M2089" s="229"/>
      <c r="N2089" s="229"/>
      <c r="O2089" s="229"/>
      <c r="P2089" s="229"/>
      <c r="Q2089" s="229"/>
      <c r="R2089" s="229"/>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31"/>
      <c r="I2090" s="229"/>
      <c r="J2090" s="232"/>
      <c r="K2090" s="229"/>
      <c r="L2090" s="229"/>
      <c r="M2090" s="229"/>
      <c r="N2090" s="229"/>
      <c r="O2090" s="229"/>
      <c r="P2090" s="229"/>
      <c r="Q2090" s="229"/>
      <c r="R2090" s="229"/>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31"/>
      <c r="I2091" s="229"/>
      <c r="J2091" s="232"/>
      <c r="K2091" s="229"/>
      <c r="L2091" s="229"/>
      <c r="M2091" s="229"/>
      <c r="N2091" s="229"/>
      <c r="O2091" s="229"/>
      <c r="P2091" s="229"/>
      <c r="Q2091" s="229"/>
      <c r="R2091" s="229"/>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31"/>
      <c r="I2092" s="229"/>
      <c r="J2092" s="232"/>
      <c r="K2092" s="229"/>
      <c r="L2092" s="229"/>
      <c r="M2092" s="229"/>
      <c r="N2092" s="229"/>
      <c r="O2092" s="229"/>
      <c r="P2092" s="229"/>
      <c r="Q2092" s="229"/>
      <c r="R2092" s="229"/>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31"/>
      <c r="I2093" s="229"/>
      <c r="J2093" s="232"/>
      <c r="K2093" s="229"/>
      <c r="L2093" s="229"/>
      <c r="M2093" s="229"/>
      <c r="N2093" s="229"/>
      <c r="O2093" s="229"/>
      <c r="P2093" s="229"/>
      <c r="Q2093" s="229"/>
      <c r="R2093" s="229"/>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31"/>
      <c r="I2094" s="229"/>
      <c r="J2094" s="232"/>
      <c r="K2094" s="229"/>
      <c r="L2094" s="229"/>
      <c r="M2094" s="229"/>
      <c r="N2094" s="229"/>
      <c r="O2094" s="229"/>
      <c r="P2094" s="229"/>
      <c r="Q2094" s="229"/>
      <c r="R2094" s="229"/>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31"/>
      <c r="I2095" s="229"/>
      <c r="J2095" s="232"/>
      <c r="K2095" s="229"/>
      <c r="L2095" s="229"/>
      <c r="M2095" s="229"/>
      <c r="N2095" s="229"/>
      <c r="O2095" s="229"/>
      <c r="P2095" s="229"/>
      <c r="Q2095" s="229"/>
      <c r="R2095" s="229"/>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31"/>
      <c r="I2096" s="229"/>
      <c r="J2096" s="232"/>
      <c r="K2096" s="229"/>
      <c r="L2096" s="229"/>
      <c r="M2096" s="229"/>
      <c r="N2096" s="229"/>
      <c r="O2096" s="229"/>
      <c r="P2096" s="229"/>
      <c r="Q2096" s="229"/>
      <c r="R2096" s="229"/>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31"/>
      <c r="I2097" s="229"/>
      <c r="J2097" s="232"/>
      <c r="K2097" s="229"/>
      <c r="L2097" s="229"/>
      <c r="M2097" s="229"/>
      <c r="N2097" s="229"/>
      <c r="O2097" s="229"/>
      <c r="P2097" s="229"/>
      <c r="Q2097" s="229"/>
      <c r="R2097" s="229"/>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31"/>
      <c r="I2098" s="229"/>
      <c r="J2098" s="232"/>
      <c r="K2098" s="229"/>
      <c r="L2098" s="229"/>
      <c r="M2098" s="229"/>
      <c r="N2098" s="229"/>
      <c r="O2098" s="229"/>
      <c r="P2098" s="229"/>
      <c r="Q2098" s="229"/>
      <c r="R2098" s="229"/>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31"/>
      <c r="I2099" s="229"/>
      <c r="J2099" s="232"/>
      <c r="K2099" s="229"/>
      <c r="L2099" s="229"/>
      <c r="M2099" s="229"/>
      <c r="N2099" s="229"/>
      <c r="O2099" s="229"/>
      <c r="P2099" s="229"/>
      <c r="Q2099" s="229"/>
      <c r="R2099" s="229"/>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31"/>
      <c r="I2100" s="229"/>
      <c r="J2100" s="232"/>
      <c r="K2100" s="229"/>
      <c r="L2100" s="229"/>
      <c r="M2100" s="229"/>
      <c r="N2100" s="229"/>
      <c r="O2100" s="229"/>
      <c r="P2100" s="229"/>
      <c r="Q2100" s="229"/>
      <c r="R2100" s="229"/>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31"/>
      <c r="I2101" s="229"/>
      <c r="J2101" s="232"/>
      <c r="K2101" s="229"/>
      <c r="L2101" s="229"/>
      <c r="M2101" s="229"/>
      <c r="N2101" s="229"/>
      <c r="O2101" s="229"/>
      <c r="P2101" s="229"/>
      <c r="Q2101" s="229"/>
      <c r="R2101" s="229"/>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31"/>
      <c r="I2102" s="229"/>
      <c r="J2102" s="232"/>
      <c r="K2102" s="229"/>
      <c r="L2102" s="229"/>
      <c r="M2102" s="229"/>
      <c r="N2102" s="229"/>
      <c r="O2102" s="229"/>
      <c r="P2102" s="229"/>
      <c r="Q2102" s="229"/>
      <c r="R2102" s="229"/>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31"/>
      <c r="I2103" s="229"/>
      <c r="J2103" s="232"/>
      <c r="K2103" s="229"/>
      <c r="L2103" s="229"/>
      <c r="M2103" s="229"/>
      <c r="N2103" s="229"/>
      <c r="O2103" s="229"/>
      <c r="P2103" s="229"/>
      <c r="Q2103" s="229"/>
      <c r="R2103" s="229"/>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31"/>
      <c r="I2104" s="229"/>
      <c r="J2104" s="232"/>
      <c r="K2104" s="229"/>
      <c r="L2104" s="229"/>
      <c r="M2104" s="229"/>
      <c r="N2104" s="229"/>
      <c r="O2104" s="229"/>
      <c r="P2104" s="229"/>
      <c r="Q2104" s="229"/>
      <c r="R2104" s="229"/>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31"/>
      <c r="I2105" s="229"/>
      <c r="J2105" s="232"/>
      <c r="K2105" s="229"/>
      <c r="L2105" s="229"/>
      <c r="M2105" s="229"/>
      <c r="N2105" s="229"/>
      <c r="O2105" s="229"/>
      <c r="P2105" s="229"/>
      <c r="Q2105" s="229"/>
      <c r="R2105" s="229"/>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31"/>
      <c r="I2106" s="229"/>
      <c r="J2106" s="232"/>
      <c r="K2106" s="229"/>
      <c r="L2106" s="229"/>
      <c r="M2106" s="229"/>
      <c r="N2106" s="229"/>
      <c r="O2106" s="229"/>
      <c r="P2106" s="229"/>
      <c r="Q2106" s="229"/>
      <c r="R2106" s="229"/>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31"/>
      <c r="I2107" s="229"/>
      <c r="J2107" s="232"/>
      <c r="K2107" s="229"/>
      <c r="L2107" s="229"/>
      <c r="M2107" s="229"/>
      <c r="N2107" s="229"/>
      <c r="O2107" s="229"/>
      <c r="P2107" s="229"/>
      <c r="Q2107" s="229"/>
      <c r="R2107" s="229"/>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31"/>
      <c r="I2108" s="229"/>
      <c r="J2108" s="232"/>
      <c r="K2108" s="229"/>
      <c r="L2108" s="229"/>
      <c r="M2108" s="229"/>
      <c r="N2108" s="229"/>
      <c r="O2108" s="229"/>
      <c r="P2108" s="229"/>
      <c r="Q2108" s="229"/>
      <c r="R2108" s="229"/>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31"/>
      <c r="I2109" s="229"/>
      <c r="J2109" s="232"/>
      <c r="K2109" s="229"/>
      <c r="L2109" s="229"/>
      <c r="M2109" s="229"/>
      <c r="N2109" s="229"/>
      <c r="O2109" s="229"/>
      <c r="P2109" s="229"/>
      <c r="Q2109" s="229"/>
      <c r="R2109" s="229"/>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31"/>
      <c r="I2110" s="229"/>
      <c r="J2110" s="232"/>
      <c r="K2110" s="229"/>
      <c r="L2110" s="229"/>
      <c r="M2110" s="229"/>
      <c r="N2110" s="229"/>
      <c r="O2110" s="229"/>
      <c r="P2110" s="229"/>
      <c r="Q2110" s="229"/>
      <c r="R2110" s="229"/>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31"/>
      <c r="I2111" s="229"/>
      <c r="J2111" s="232"/>
      <c r="K2111" s="229"/>
      <c r="L2111" s="229"/>
      <c r="M2111" s="229"/>
      <c r="N2111" s="229"/>
      <c r="O2111" s="229"/>
      <c r="P2111" s="229"/>
      <c r="Q2111" s="229"/>
      <c r="R2111" s="229"/>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31"/>
      <c r="I2112" s="229"/>
      <c r="J2112" s="232"/>
      <c r="K2112" s="229"/>
      <c r="L2112" s="229"/>
      <c r="M2112" s="229"/>
      <c r="N2112" s="229"/>
      <c r="O2112" s="229"/>
      <c r="P2112" s="229"/>
      <c r="Q2112" s="229"/>
      <c r="R2112" s="229"/>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31"/>
      <c r="I2113" s="229"/>
      <c r="J2113" s="232"/>
      <c r="K2113" s="229"/>
      <c r="L2113" s="229"/>
      <c r="M2113" s="229"/>
      <c r="N2113" s="229"/>
      <c r="O2113" s="229"/>
      <c r="P2113" s="229"/>
      <c r="Q2113" s="229"/>
      <c r="R2113" s="229"/>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31"/>
      <c r="I2114" s="229"/>
      <c r="J2114" s="232"/>
      <c r="K2114" s="229"/>
      <c r="L2114" s="229"/>
      <c r="M2114" s="229"/>
      <c r="N2114" s="229"/>
      <c r="O2114" s="229"/>
      <c r="P2114" s="229"/>
      <c r="Q2114" s="229"/>
      <c r="R2114" s="229"/>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31"/>
      <c r="I2115" s="229"/>
      <c r="J2115" s="232"/>
      <c r="K2115" s="229"/>
      <c r="L2115" s="229"/>
      <c r="M2115" s="229"/>
      <c r="N2115" s="229"/>
      <c r="O2115" s="229"/>
      <c r="P2115" s="229"/>
      <c r="Q2115" s="229"/>
      <c r="R2115" s="229"/>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31"/>
      <c r="I2116" s="229"/>
      <c r="J2116" s="232"/>
      <c r="K2116" s="229"/>
      <c r="L2116" s="229"/>
      <c r="M2116" s="229"/>
      <c r="N2116" s="229"/>
      <c r="O2116" s="229"/>
      <c r="P2116" s="229"/>
      <c r="Q2116" s="229"/>
      <c r="R2116" s="229"/>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31"/>
      <c r="I2117" s="229"/>
      <c r="J2117" s="232"/>
      <c r="K2117" s="229"/>
      <c r="L2117" s="229"/>
      <c r="M2117" s="229"/>
      <c r="N2117" s="229"/>
      <c r="O2117" s="229"/>
      <c r="P2117" s="229"/>
      <c r="Q2117" s="229"/>
      <c r="R2117" s="229"/>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31"/>
      <c r="I2118" s="229"/>
      <c r="J2118" s="232"/>
      <c r="K2118" s="229"/>
      <c r="L2118" s="229"/>
      <c r="M2118" s="229"/>
      <c r="N2118" s="229"/>
      <c r="O2118" s="229"/>
      <c r="P2118" s="229"/>
      <c r="Q2118" s="229"/>
      <c r="R2118" s="229"/>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31"/>
      <c r="I2119" s="229"/>
      <c r="J2119" s="232"/>
      <c r="K2119" s="229"/>
      <c r="L2119" s="229"/>
      <c r="M2119" s="229"/>
      <c r="N2119" s="229"/>
      <c r="O2119" s="229"/>
      <c r="P2119" s="229"/>
      <c r="Q2119" s="229"/>
      <c r="R2119" s="229"/>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31"/>
      <c r="I2120" s="229"/>
      <c r="J2120" s="232"/>
      <c r="K2120" s="229"/>
      <c r="L2120" s="229"/>
      <c r="M2120" s="229"/>
      <c r="N2120" s="229"/>
      <c r="O2120" s="229"/>
      <c r="P2120" s="229"/>
      <c r="Q2120" s="229"/>
      <c r="R2120" s="229"/>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31"/>
      <c r="I2121" s="229"/>
      <c r="J2121" s="232"/>
      <c r="K2121" s="229"/>
      <c r="L2121" s="229"/>
      <c r="M2121" s="229"/>
      <c r="N2121" s="229"/>
      <c r="O2121" s="229"/>
      <c r="P2121" s="229"/>
      <c r="Q2121" s="229"/>
      <c r="R2121" s="229"/>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31"/>
      <c r="I2122" s="229"/>
      <c r="J2122" s="232"/>
      <c r="K2122" s="229"/>
      <c r="L2122" s="229"/>
      <c r="M2122" s="229"/>
      <c r="N2122" s="229"/>
      <c r="O2122" s="229"/>
      <c r="P2122" s="229"/>
      <c r="Q2122" s="229"/>
      <c r="R2122" s="229"/>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31"/>
      <c r="I2123" s="229"/>
      <c r="J2123" s="232"/>
      <c r="K2123" s="229"/>
      <c r="L2123" s="229"/>
      <c r="M2123" s="229"/>
      <c r="N2123" s="229"/>
      <c r="O2123" s="229"/>
      <c r="P2123" s="229"/>
      <c r="Q2123" s="229"/>
      <c r="R2123" s="229"/>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31"/>
      <c r="I2124" s="229"/>
      <c r="J2124" s="232"/>
      <c r="K2124" s="229"/>
      <c r="L2124" s="229"/>
      <c r="M2124" s="229"/>
      <c r="N2124" s="229"/>
      <c r="O2124" s="229"/>
      <c r="P2124" s="229"/>
      <c r="Q2124" s="229"/>
      <c r="R2124" s="229"/>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31"/>
      <c r="I2125" s="229"/>
      <c r="J2125" s="232"/>
      <c r="K2125" s="229"/>
      <c r="L2125" s="229"/>
      <c r="M2125" s="229"/>
      <c r="N2125" s="229"/>
      <c r="O2125" s="229"/>
      <c r="P2125" s="229"/>
      <c r="Q2125" s="229"/>
      <c r="R2125" s="229"/>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31"/>
      <c r="I2126" s="229"/>
      <c r="J2126" s="232"/>
      <c r="K2126" s="229"/>
      <c r="L2126" s="229"/>
      <c r="M2126" s="229"/>
      <c r="N2126" s="229"/>
      <c r="O2126" s="229"/>
      <c r="P2126" s="229"/>
      <c r="Q2126" s="229"/>
      <c r="R2126" s="229"/>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31"/>
      <c r="I2127" s="229"/>
      <c r="J2127" s="232"/>
      <c r="K2127" s="229"/>
      <c r="L2127" s="229"/>
      <c r="M2127" s="229"/>
      <c r="N2127" s="229"/>
      <c r="O2127" s="229"/>
      <c r="P2127" s="229"/>
      <c r="Q2127" s="229"/>
      <c r="R2127" s="229"/>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31"/>
      <c r="I2128" s="229"/>
      <c r="J2128" s="232"/>
      <c r="K2128" s="229"/>
      <c r="L2128" s="229"/>
      <c r="M2128" s="229"/>
      <c r="N2128" s="229"/>
      <c r="O2128" s="229"/>
      <c r="P2128" s="229"/>
      <c r="Q2128" s="229"/>
      <c r="R2128" s="229"/>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31"/>
      <c r="I2129" s="229"/>
      <c r="J2129" s="232"/>
      <c r="K2129" s="229"/>
      <c r="L2129" s="229"/>
      <c r="M2129" s="229"/>
      <c r="N2129" s="229"/>
      <c r="O2129" s="229"/>
      <c r="P2129" s="229"/>
      <c r="Q2129" s="229"/>
      <c r="R2129" s="229"/>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31"/>
      <c r="I2130" s="229"/>
      <c r="J2130" s="232"/>
      <c r="K2130" s="229"/>
      <c r="L2130" s="229"/>
      <c r="M2130" s="229"/>
      <c r="N2130" s="229"/>
      <c r="O2130" s="229"/>
      <c r="P2130" s="229"/>
      <c r="Q2130" s="229"/>
      <c r="R2130" s="229"/>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31"/>
      <c r="I2131" s="229"/>
      <c r="J2131" s="232"/>
      <c r="K2131" s="229"/>
      <c r="L2131" s="229"/>
      <c r="M2131" s="229"/>
      <c r="N2131" s="229"/>
      <c r="O2131" s="229"/>
      <c r="P2131" s="229"/>
      <c r="Q2131" s="229"/>
      <c r="R2131" s="229"/>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31"/>
      <c r="I2132" s="229"/>
      <c r="J2132" s="232"/>
      <c r="K2132" s="229"/>
      <c r="L2132" s="229"/>
      <c r="M2132" s="229"/>
      <c r="N2132" s="229"/>
      <c r="O2132" s="229"/>
      <c r="P2132" s="229"/>
      <c r="Q2132" s="229"/>
      <c r="R2132" s="229"/>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31"/>
      <c r="I2133" s="229"/>
      <c r="J2133" s="232"/>
      <c r="K2133" s="229"/>
      <c r="L2133" s="229"/>
      <c r="M2133" s="229"/>
      <c r="N2133" s="229"/>
      <c r="O2133" s="229"/>
      <c r="P2133" s="229"/>
      <c r="Q2133" s="229"/>
      <c r="R2133" s="229"/>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31"/>
      <c r="I2134" s="229"/>
      <c r="J2134" s="232"/>
      <c r="K2134" s="229"/>
      <c r="L2134" s="229"/>
      <c r="M2134" s="229"/>
      <c r="N2134" s="229"/>
      <c r="O2134" s="229"/>
      <c r="P2134" s="229"/>
      <c r="Q2134" s="229"/>
      <c r="R2134" s="229"/>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31"/>
      <c r="I2135" s="229"/>
      <c r="J2135" s="232"/>
      <c r="K2135" s="229"/>
      <c r="L2135" s="229"/>
      <c r="M2135" s="229"/>
      <c r="N2135" s="229"/>
      <c r="O2135" s="229"/>
      <c r="P2135" s="229"/>
      <c r="Q2135" s="229"/>
      <c r="R2135" s="229"/>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31"/>
      <c r="I2136" s="229"/>
      <c r="J2136" s="232"/>
      <c r="K2136" s="229"/>
      <c r="L2136" s="229"/>
      <c r="M2136" s="229"/>
      <c r="N2136" s="229"/>
      <c r="O2136" s="229"/>
      <c r="P2136" s="229"/>
      <c r="Q2136" s="229"/>
      <c r="R2136" s="229"/>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31"/>
      <c r="I2137" s="229"/>
      <c r="J2137" s="232"/>
      <c r="K2137" s="229"/>
      <c r="L2137" s="229"/>
      <c r="M2137" s="229"/>
      <c r="N2137" s="229"/>
      <c r="O2137" s="229"/>
      <c r="P2137" s="229"/>
      <c r="Q2137" s="229"/>
      <c r="R2137" s="229"/>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31"/>
      <c r="I2138" s="229"/>
      <c r="J2138" s="232"/>
      <c r="K2138" s="229"/>
      <c r="L2138" s="229"/>
      <c r="M2138" s="229"/>
      <c r="N2138" s="229"/>
      <c r="O2138" s="229"/>
      <c r="P2138" s="229"/>
      <c r="Q2138" s="229"/>
      <c r="R2138" s="229"/>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31"/>
      <c r="I2139" s="229"/>
      <c r="J2139" s="232"/>
      <c r="K2139" s="229"/>
      <c r="L2139" s="229"/>
      <c r="M2139" s="229"/>
      <c r="N2139" s="229"/>
      <c r="O2139" s="229"/>
      <c r="P2139" s="229"/>
      <c r="Q2139" s="229"/>
      <c r="R2139" s="229"/>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31"/>
      <c r="I2140" s="229"/>
      <c r="J2140" s="232"/>
      <c r="K2140" s="229"/>
      <c r="L2140" s="229"/>
      <c r="M2140" s="229"/>
      <c r="N2140" s="229"/>
      <c r="O2140" s="229"/>
      <c r="P2140" s="229"/>
      <c r="Q2140" s="229"/>
      <c r="R2140" s="229"/>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31"/>
      <c r="I2141" s="229"/>
      <c r="J2141" s="232"/>
      <c r="K2141" s="229"/>
      <c r="L2141" s="229"/>
      <c r="M2141" s="229"/>
      <c r="N2141" s="229"/>
      <c r="O2141" s="229"/>
      <c r="P2141" s="229"/>
      <c r="Q2141" s="229"/>
      <c r="R2141" s="229"/>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31"/>
      <c r="I2142" s="229"/>
      <c r="J2142" s="232"/>
      <c r="K2142" s="229"/>
      <c r="L2142" s="229"/>
      <c r="M2142" s="229"/>
      <c r="N2142" s="229"/>
      <c r="O2142" s="229"/>
      <c r="P2142" s="229"/>
      <c r="Q2142" s="229"/>
      <c r="R2142" s="229"/>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31"/>
      <c r="I2143" s="229"/>
      <c r="J2143" s="232"/>
      <c r="K2143" s="229"/>
      <c r="L2143" s="229"/>
      <c r="M2143" s="229"/>
      <c r="N2143" s="229"/>
      <c r="O2143" s="229"/>
      <c r="P2143" s="229"/>
      <c r="Q2143" s="229"/>
      <c r="R2143" s="229"/>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31"/>
      <c r="I2144" s="229"/>
      <c r="J2144" s="232"/>
      <c r="K2144" s="229"/>
      <c r="L2144" s="229"/>
      <c r="M2144" s="229"/>
      <c r="N2144" s="229"/>
      <c r="O2144" s="229"/>
      <c r="P2144" s="229"/>
      <c r="Q2144" s="229"/>
      <c r="R2144" s="229"/>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31"/>
      <c r="I2145" s="229"/>
      <c r="J2145" s="232"/>
      <c r="K2145" s="229"/>
      <c r="L2145" s="229"/>
      <c r="M2145" s="229"/>
      <c r="N2145" s="229"/>
      <c r="O2145" s="229"/>
      <c r="P2145" s="229"/>
      <c r="Q2145" s="229"/>
      <c r="R2145" s="229"/>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31"/>
      <c r="I2146" s="229"/>
      <c r="J2146" s="232"/>
      <c r="K2146" s="229"/>
      <c r="L2146" s="229"/>
      <c r="M2146" s="229"/>
      <c r="N2146" s="229"/>
      <c r="O2146" s="229"/>
      <c r="P2146" s="229"/>
      <c r="Q2146" s="229"/>
      <c r="R2146" s="229"/>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31"/>
      <c r="I2147" s="229"/>
      <c r="J2147" s="232"/>
      <c r="K2147" s="229"/>
      <c r="L2147" s="229"/>
      <c r="M2147" s="229"/>
      <c r="N2147" s="229"/>
      <c r="O2147" s="229"/>
      <c r="P2147" s="229"/>
      <c r="Q2147" s="229"/>
      <c r="R2147" s="229"/>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31"/>
      <c r="I2148" s="229"/>
      <c r="J2148" s="232"/>
      <c r="K2148" s="229"/>
      <c r="L2148" s="229"/>
      <c r="M2148" s="229"/>
      <c r="N2148" s="229"/>
      <c r="O2148" s="229"/>
      <c r="P2148" s="229"/>
      <c r="Q2148" s="229"/>
      <c r="R2148" s="229"/>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31"/>
      <c r="I2149" s="229"/>
      <c r="J2149" s="232"/>
      <c r="K2149" s="229"/>
      <c r="L2149" s="229"/>
      <c r="M2149" s="229"/>
      <c r="N2149" s="229"/>
      <c r="O2149" s="229"/>
      <c r="P2149" s="229"/>
      <c r="Q2149" s="229"/>
      <c r="R2149" s="229"/>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31"/>
      <c r="I2150" s="229"/>
      <c r="J2150" s="232"/>
      <c r="K2150" s="229"/>
      <c r="L2150" s="229"/>
      <c r="M2150" s="229"/>
      <c r="N2150" s="229"/>
      <c r="O2150" s="229"/>
      <c r="P2150" s="229"/>
      <c r="Q2150" s="229"/>
      <c r="R2150" s="229"/>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31"/>
      <c r="I2151" s="229"/>
      <c r="J2151" s="232"/>
      <c r="K2151" s="229"/>
      <c r="L2151" s="229"/>
      <c r="M2151" s="229"/>
      <c r="N2151" s="229"/>
      <c r="O2151" s="229"/>
      <c r="P2151" s="229"/>
      <c r="Q2151" s="229"/>
      <c r="R2151" s="229"/>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31"/>
      <c r="I2152" s="229"/>
      <c r="J2152" s="232"/>
      <c r="K2152" s="229"/>
      <c r="L2152" s="229"/>
      <c r="M2152" s="229"/>
      <c r="N2152" s="229"/>
      <c r="O2152" s="229"/>
      <c r="P2152" s="229"/>
      <c r="Q2152" s="229"/>
      <c r="R2152" s="229"/>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31"/>
      <c r="I2153" s="229"/>
      <c r="J2153" s="232"/>
      <c r="K2153" s="229"/>
      <c r="L2153" s="229"/>
      <c r="M2153" s="229"/>
      <c r="N2153" s="229"/>
      <c r="O2153" s="229"/>
      <c r="P2153" s="229"/>
      <c r="Q2153" s="229"/>
      <c r="R2153" s="229"/>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31"/>
      <c r="I2154" s="229"/>
      <c r="J2154" s="232"/>
      <c r="K2154" s="229"/>
      <c r="L2154" s="229"/>
      <c r="M2154" s="229"/>
      <c r="N2154" s="229"/>
      <c r="O2154" s="229"/>
      <c r="P2154" s="229"/>
      <c r="Q2154" s="229"/>
      <c r="R2154" s="229"/>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31"/>
      <c r="I2155" s="229"/>
      <c r="J2155" s="232"/>
      <c r="K2155" s="229"/>
      <c r="L2155" s="229"/>
      <c r="M2155" s="229"/>
      <c r="N2155" s="229"/>
      <c r="O2155" s="229"/>
      <c r="P2155" s="229"/>
      <c r="Q2155" s="229"/>
      <c r="R2155" s="229"/>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31"/>
      <c r="I2156" s="229"/>
      <c r="J2156" s="232"/>
      <c r="K2156" s="229"/>
      <c r="L2156" s="229"/>
      <c r="M2156" s="229"/>
      <c r="N2156" s="229"/>
      <c r="O2156" s="229"/>
      <c r="P2156" s="229"/>
      <c r="Q2156" s="229"/>
      <c r="R2156" s="229"/>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31"/>
      <c r="I2157" s="229"/>
      <c r="J2157" s="232"/>
      <c r="K2157" s="229"/>
      <c r="L2157" s="229"/>
      <c r="M2157" s="229"/>
      <c r="N2157" s="229"/>
      <c r="O2157" s="229"/>
      <c r="P2157" s="229"/>
      <c r="Q2157" s="229"/>
      <c r="R2157" s="229"/>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31"/>
      <c r="I2158" s="229"/>
      <c r="J2158" s="232"/>
      <c r="K2158" s="229"/>
      <c r="L2158" s="229"/>
      <c r="M2158" s="229"/>
      <c r="N2158" s="229"/>
      <c r="O2158" s="229"/>
      <c r="P2158" s="229"/>
      <c r="Q2158" s="229"/>
      <c r="R2158" s="229"/>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31"/>
      <c r="I2159" s="229"/>
      <c r="J2159" s="232"/>
      <c r="K2159" s="229"/>
      <c r="L2159" s="229"/>
      <c r="M2159" s="229"/>
      <c r="N2159" s="229"/>
      <c r="O2159" s="229"/>
      <c r="P2159" s="229"/>
      <c r="Q2159" s="229"/>
      <c r="R2159" s="229"/>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31"/>
      <c r="I2160" s="229"/>
      <c r="J2160" s="232"/>
      <c r="K2160" s="229"/>
      <c r="L2160" s="229"/>
      <c r="M2160" s="229"/>
      <c r="N2160" s="229"/>
      <c r="O2160" s="229"/>
      <c r="P2160" s="229"/>
      <c r="Q2160" s="229"/>
      <c r="R2160" s="229"/>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31"/>
      <c r="I2161" s="229"/>
      <c r="J2161" s="232"/>
      <c r="K2161" s="229"/>
      <c r="L2161" s="229"/>
      <c r="M2161" s="229"/>
      <c r="N2161" s="229"/>
      <c r="O2161" s="229"/>
      <c r="P2161" s="229"/>
      <c r="Q2161" s="229"/>
      <c r="R2161" s="229"/>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31"/>
      <c r="I2162" s="229"/>
      <c r="J2162" s="232"/>
      <c r="K2162" s="229"/>
      <c r="L2162" s="229"/>
      <c r="M2162" s="229"/>
      <c r="N2162" s="229"/>
      <c r="O2162" s="229"/>
      <c r="P2162" s="229"/>
      <c r="Q2162" s="229"/>
      <c r="R2162" s="229"/>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31"/>
      <c r="I2163" s="229"/>
      <c r="J2163" s="232"/>
      <c r="K2163" s="229"/>
      <c r="L2163" s="229"/>
      <c r="M2163" s="229"/>
      <c r="N2163" s="229"/>
      <c r="O2163" s="229"/>
      <c r="P2163" s="229"/>
      <c r="Q2163" s="229"/>
      <c r="R2163" s="229"/>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31"/>
      <c r="I2164" s="229"/>
      <c r="J2164" s="232"/>
      <c r="K2164" s="229"/>
      <c r="L2164" s="229"/>
      <c r="M2164" s="229"/>
      <c r="N2164" s="229"/>
      <c r="O2164" s="229"/>
      <c r="P2164" s="229"/>
      <c r="Q2164" s="229"/>
      <c r="R2164" s="229"/>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31"/>
      <c r="I2165" s="229"/>
      <c r="J2165" s="232"/>
      <c r="K2165" s="229"/>
      <c r="L2165" s="229"/>
      <c r="M2165" s="229"/>
      <c r="N2165" s="229"/>
      <c r="O2165" s="229"/>
      <c r="P2165" s="229"/>
      <c r="Q2165" s="229"/>
      <c r="R2165" s="229"/>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31"/>
      <c r="I2166" s="229"/>
      <c r="J2166" s="232"/>
      <c r="K2166" s="229"/>
      <c r="L2166" s="229"/>
      <c r="M2166" s="229"/>
      <c r="N2166" s="229"/>
      <c r="O2166" s="229"/>
      <c r="P2166" s="229"/>
      <c r="Q2166" s="229"/>
      <c r="R2166" s="229"/>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31"/>
      <c r="I2167" s="229"/>
      <c r="J2167" s="232"/>
      <c r="K2167" s="229"/>
      <c r="L2167" s="229"/>
      <c r="M2167" s="229"/>
      <c r="N2167" s="229"/>
      <c r="O2167" s="229"/>
      <c r="P2167" s="229"/>
      <c r="Q2167" s="229"/>
      <c r="R2167" s="229"/>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31"/>
      <c r="I2168" s="229"/>
      <c r="J2168" s="232"/>
      <c r="K2168" s="229"/>
      <c r="L2168" s="229"/>
      <c r="M2168" s="229"/>
      <c r="N2168" s="229"/>
      <c r="O2168" s="229"/>
      <c r="P2168" s="229"/>
      <c r="Q2168" s="229"/>
      <c r="R2168" s="229"/>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31"/>
      <c r="I2169" s="229"/>
      <c r="J2169" s="232"/>
      <c r="K2169" s="229"/>
      <c r="L2169" s="229"/>
      <c r="M2169" s="229"/>
      <c r="N2169" s="229"/>
      <c r="O2169" s="229"/>
      <c r="P2169" s="229"/>
      <c r="Q2169" s="229"/>
      <c r="R2169" s="229"/>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31"/>
      <c r="I2170" s="229"/>
      <c r="J2170" s="232"/>
      <c r="K2170" s="229"/>
      <c r="L2170" s="229"/>
      <c r="M2170" s="229"/>
      <c r="N2170" s="229"/>
      <c r="O2170" s="229"/>
      <c r="P2170" s="229"/>
      <c r="Q2170" s="229"/>
      <c r="R2170" s="229"/>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31"/>
      <c r="I2171" s="229"/>
      <c r="J2171" s="232"/>
      <c r="K2171" s="229"/>
      <c r="L2171" s="229"/>
      <c r="M2171" s="229"/>
      <c r="N2171" s="229"/>
      <c r="O2171" s="229"/>
      <c r="P2171" s="229"/>
      <c r="Q2171" s="229"/>
      <c r="R2171" s="229"/>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31"/>
      <c r="I2172" s="229"/>
      <c r="J2172" s="232"/>
      <c r="K2172" s="229"/>
      <c r="L2172" s="229"/>
      <c r="M2172" s="229"/>
      <c r="N2172" s="229"/>
      <c r="O2172" s="229"/>
      <c r="P2172" s="229"/>
      <c r="Q2172" s="229"/>
      <c r="R2172" s="229"/>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31"/>
      <c r="I2173" s="229"/>
      <c r="J2173" s="232"/>
      <c r="K2173" s="229"/>
      <c r="L2173" s="229"/>
      <c r="M2173" s="229"/>
      <c r="N2173" s="229"/>
      <c r="O2173" s="229"/>
      <c r="P2173" s="229"/>
      <c r="Q2173" s="229"/>
      <c r="R2173" s="229"/>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31"/>
      <c r="I2174" s="229"/>
      <c r="J2174" s="232"/>
      <c r="K2174" s="229"/>
      <c r="L2174" s="229"/>
      <c r="M2174" s="229"/>
      <c r="N2174" s="229"/>
      <c r="O2174" s="229"/>
      <c r="P2174" s="229"/>
      <c r="Q2174" s="229"/>
      <c r="R2174" s="229"/>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31"/>
      <c r="I2175" s="229"/>
      <c r="J2175" s="232"/>
      <c r="K2175" s="229"/>
      <c r="L2175" s="229"/>
      <c r="M2175" s="229"/>
      <c r="N2175" s="229"/>
      <c r="O2175" s="229"/>
      <c r="P2175" s="229"/>
      <c r="Q2175" s="229"/>
      <c r="R2175" s="229"/>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31"/>
      <c r="I2176" s="229"/>
      <c r="J2176" s="232"/>
      <c r="K2176" s="229"/>
      <c r="L2176" s="229"/>
      <c r="M2176" s="229"/>
      <c r="N2176" s="229"/>
      <c r="O2176" s="229"/>
      <c r="P2176" s="229"/>
      <c r="Q2176" s="229"/>
      <c r="R2176" s="229"/>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31"/>
      <c r="I2177" s="229"/>
      <c r="J2177" s="232"/>
      <c r="K2177" s="229"/>
      <c r="L2177" s="229"/>
      <c r="M2177" s="229"/>
      <c r="N2177" s="229"/>
      <c r="O2177" s="229"/>
      <c r="P2177" s="229"/>
      <c r="Q2177" s="229"/>
      <c r="R2177" s="229"/>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31"/>
      <c r="I2178" s="229"/>
      <c r="J2178" s="232"/>
      <c r="K2178" s="229"/>
      <c r="L2178" s="229"/>
      <c r="M2178" s="229"/>
      <c r="N2178" s="229"/>
      <c r="O2178" s="229"/>
      <c r="P2178" s="229"/>
      <c r="Q2178" s="229"/>
      <c r="R2178" s="229"/>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31"/>
      <c r="I2179" s="229"/>
      <c r="J2179" s="232"/>
      <c r="K2179" s="229"/>
      <c r="L2179" s="229"/>
      <c r="M2179" s="229"/>
      <c r="N2179" s="229"/>
      <c r="O2179" s="229"/>
      <c r="P2179" s="229"/>
      <c r="Q2179" s="229"/>
      <c r="R2179" s="229"/>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31"/>
      <c r="I2180" s="229"/>
      <c r="J2180" s="232"/>
      <c r="K2180" s="229"/>
      <c r="L2180" s="229"/>
      <c r="M2180" s="229"/>
      <c r="N2180" s="229"/>
      <c r="O2180" s="229"/>
      <c r="P2180" s="229"/>
      <c r="Q2180" s="229"/>
      <c r="R2180" s="229"/>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31"/>
      <c r="I2181" s="229"/>
      <c r="J2181" s="232"/>
      <c r="K2181" s="229"/>
      <c r="L2181" s="229"/>
      <c r="M2181" s="229"/>
      <c r="N2181" s="229"/>
      <c r="O2181" s="229"/>
      <c r="P2181" s="229"/>
      <c r="Q2181" s="229"/>
      <c r="R2181" s="229"/>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31"/>
      <c r="I2182" s="229"/>
      <c r="J2182" s="232"/>
      <c r="K2182" s="229"/>
      <c r="L2182" s="229"/>
      <c r="M2182" s="229"/>
      <c r="N2182" s="229"/>
      <c r="O2182" s="229"/>
      <c r="P2182" s="229"/>
      <c r="Q2182" s="229"/>
      <c r="R2182" s="229"/>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31"/>
      <c r="I2183" s="229"/>
      <c r="J2183" s="232"/>
      <c r="K2183" s="229"/>
      <c r="L2183" s="229"/>
      <c r="M2183" s="229"/>
      <c r="N2183" s="229"/>
      <c r="O2183" s="229"/>
      <c r="P2183" s="229"/>
      <c r="Q2183" s="229"/>
      <c r="R2183" s="229"/>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31"/>
      <c r="I2184" s="229"/>
      <c r="J2184" s="232"/>
      <c r="K2184" s="229"/>
      <c r="L2184" s="229"/>
      <c r="M2184" s="229"/>
      <c r="N2184" s="229"/>
      <c r="O2184" s="229"/>
      <c r="P2184" s="229"/>
      <c r="Q2184" s="229"/>
      <c r="R2184" s="229"/>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31"/>
      <c r="I2185" s="229"/>
      <c r="J2185" s="232"/>
      <c r="K2185" s="229"/>
      <c r="L2185" s="229"/>
      <c r="M2185" s="229"/>
      <c r="N2185" s="229"/>
      <c r="O2185" s="229"/>
      <c r="P2185" s="229"/>
      <c r="Q2185" s="229"/>
      <c r="R2185" s="229"/>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31"/>
      <c r="I2186" s="229"/>
      <c r="J2186" s="232"/>
      <c r="K2186" s="229"/>
      <c r="L2186" s="229"/>
      <c r="M2186" s="229"/>
      <c r="N2186" s="229"/>
      <c r="O2186" s="229"/>
      <c r="P2186" s="229"/>
      <c r="Q2186" s="229"/>
      <c r="R2186" s="229"/>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31"/>
      <c r="I2187" s="229"/>
      <c r="J2187" s="232"/>
      <c r="K2187" s="229"/>
      <c r="L2187" s="229"/>
      <c r="M2187" s="229"/>
      <c r="N2187" s="229"/>
      <c r="O2187" s="229"/>
      <c r="P2187" s="229"/>
      <c r="Q2187" s="229"/>
      <c r="R2187" s="229"/>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31"/>
      <c r="I2188" s="229"/>
      <c r="J2188" s="232"/>
      <c r="K2188" s="229"/>
      <c r="L2188" s="229"/>
      <c r="M2188" s="229"/>
      <c r="N2188" s="229"/>
      <c r="O2188" s="229"/>
      <c r="P2188" s="229"/>
      <c r="Q2188" s="229"/>
      <c r="R2188" s="229"/>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31"/>
      <c r="I2189" s="229"/>
      <c r="J2189" s="232"/>
      <c r="K2189" s="229"/>
      <c r="L2189" s="229"/>
      <c r="M2189" s="229"/>
      <c r="N2189" s="229"/>
      <c r="O2189" s="229"/>
      <c r="P2189" s="229"/>
      <c r="Q2189" s="229"/>
      <c r="R2189" s="229"/>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31"/>
      <c r="I2190" s="229"/>
      <c r="J2190" s="232"/>
      <c r="K2190" s="229"/>
      <c r="L2190" s="229"/>
      <c r="M2190" s="229"/>
      <c r="N2190" s="229"/>
      <c r="O2190" s="229"/>
      <c r="P2190" s="229"/>
      <c r="Q2190" s="229"/>
      <c r="R2190" s="229"/>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31"/>
      <c r="I2191" s="229"/>
      <c r="J2191" s="232"/>
      <c r="K2191" s="229"/>
      <c r="L2191" s="229"/>
      <c r="M2191" s="229"/>
      <c r="N2191" s="229"/>
      <c r="O2191" s="229"/>
      <c r="P2191" s="229"/>
      <c r="Q2191" s="229"/>
      <c r="R2191" s="229"/>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31"/>
      <c r="I2192" s="229"/>
      <c r="J2192" s="232"/>
      <c r="K2192" s="229"/>
      <c r="L2192" s="229"/>
      <c r="M2192" s="229"/>
      <c r="N2192" s="229"/>
      <c r="O2192" s="229"/>
      <c r="P2192" s="229"/>
      <c r="Q2192" s="229"/>
      <c r="R2192" s="229"/>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31"/>
      <c r="I2193" s="229"/>
      <c r="J2193" s="232"/>
      <c r="K2193" s="229"/>
      <c r="L2193" s="229"/>
      <c r="M2193" s="229"/>
      <c r="N2193" s="229"/>
      <c r="O2193" s="229"/>
      <c r="P2193" s="229"/>
      <c r="Q2193" s="229"/>
      <c r="R2193" s="229"/>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31"/>
      <c r="I2194" s="229"/>
      <c r="J2194" s="232"/>
      <c r="K2194" s="229"/>
      <c r="L2194" s="229"/>
      <c r="M2194" s="229"/>
      <c r="N2194" s="229"/>
      <c r="O2194" s="229"/>
      <c r="P2194" s="229"/>
      <c r="Q2194" s="229"/>
      <c r="R2194" s="229"/>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31"/>
      <c r="I2195" s="229"/>
      <c r="J2195" s="232"/>
      <c r="K2195" s="229"/>
      <c r="L2195" s="229"/>
      <c r="M2195" s="229"/>
      <c r="N2195" s="229"/>
      <c r="O2195" s="229"/>
      <c r="P2195" s="229"/>
      <c r="Q2195" s="229"/>
      <c r="R2195" s="229"/>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31"/>
      <c r="I2196" s="229"/>
      <c r="J2196" s="232"/>
      <c r="K2196" s="229"/>
      <c r="L2196" s="229"/>
      <c r="M2196" s="229"/>
      <c r="N2196" s="229"/>
      <c r="O2196" s="229"/>
      <c r="P2196" s="229"/>
      <c r="Q2196" s="229"/>
      <c r="R2196" s="229"/>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31"/>
      <c r="I2197" s="229"/>
      <c r="J2197" s="232"/>
      <c r="K2197" s="229"/>
      <c r="L2197" s="229"/>
      <c r="M2197" s="229"/>
      <c r="N2197" s="229"/>
      <c r="O2197" s="229"/>
      <c r="P2197" s="229"/>
      <c r="Q2197" s="229"/>
      <c r="R2197" s="229"/>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31"/>
      <c r="I2198" s="229"/>
      <c r="J2198" s="232"/>
      <c r="K2198" s="229"/>
      <c r="L2198" s="229"/>
      <c r="M2198" s="229"/>
      <c r="N2198" s="229"/>
      <c r="O2198" s="229"/>
      <c r="P2198" s="229"/>
      <c r="Q2198" s="229"/>
      <c r="R2198" s="229"/>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31"/>
      <c r="I2199" s="229"/>
      <c r="J2199" s="232"/>
      <c r="K2199" s="229"/>
      <c r="L2199" s="229"/>
      <c r="M2199" s="229"/>
      <c r="N2199" s="229"/>
      <c r="O2199" s="229"/>
      <c r="P2199" s="229"/>
      <c r="Q2199" s="229"/>
      <c r="R2199" s="229"/>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31"/>
      <c r="I2200" s="229"/>
      <c r="J2200" s="232"/>
      <c r="K2200" s="229"/>
      <c r="L2200" s="229"/>
      <c r="M2200" s="229"/>
      <c r="N2200" s="229"/>
      <c r="O2200" s="229"/>
      <c r="P2200" s="229"/>
      <c r="Q2200" s="229"/>
      <c r="R2200" s="229"/>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31"/>
      <c r="I2201" s="229"/>
      <c r="J2201" s="232"/>
      <c r="K2201" s="229"/>
      <c r="L2201" s="229"/>
      <c r="M2201" s="229"/>
      <c r="N2201" s="229"/>
      <c r="O2201" s="229"/>
      <c r="P2201" s="229"/>
      <c r="Q2201" s="229"/>
      <c r="R2201" s="229"/>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31"/>
      <c r="I2202" s="229"/>
      <c r="J2202" s="232"/>
      <c r="K2202" s="229"/>
      <c r="L2202" s="229"/>
      <c r="M2202" s="229"/>
      <c r="N2202" s="229"/>
      <c r="O2202" s="229"/>
      <c r="P2202" s="229"/>
      <c r="Q2202" s="229"/>
      <c r="R2202" s="229"/>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31"/>
      <c r="I2203" s="229"/>
      <c r="J2203" s="232"/>
      <c r="K2203" s="229"/>
      <c r="L2203" s="229"/>
      <c r="M2203" s="229"/>
      <c r="N2203" s="229"/>
      <c r="O2203" s="229"/>
      <c r="P2203" s="229"/>
      <c r="Q2203" s="229"/>
      <c r="R2203" s="229"/>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31"/>
      <c r="I2204" s="229"/>
      <c r="J2204" s="232"/>
      <c r="K2204" s="229"/>
      <c r="L2204" s="229"/>
      <c r="M2204" s="229"/>
      <c r="N2204" s="229"/>
      <c r="O2204" s="229"/>
      <c r="P2204" s="229"/>
      <c r="Q2204" s="229"/>
      <c r="R2204" s="229"/>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31"/>
      <c r="I2205" s="229"/>
      <c r="J2205" s="232"/>
      <c r="K2205" s="229"/>
      <c r="L2205" s="229"/>
      <c r="M2205" s="229"/>
      <c r="N2205" s="229"/>
      <c r="O2205" s="229"/>
      <c r="P2205" s="229"/>
      <c r="Q2205" s="229"/>
      <c r="R2205" s="229"/>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31"/>
      <c r="I2206" s="229"/>
      <c r="J2206" s="232"/>
      <c r="K2206" s="229"/>
      <c r="L2206" s="229"/>
      <c r="M2206" s="229"/>
      <c r="N2206" s="229"/>
      <c r="O2206" s="229"/>
      <c r="P2206" s="229"/>
      <c r="Q2206" s="229"/>
      <c r="R2206" s="229"/>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31"/>
      <c r="I2207" s="229"/>
      <c r="J2207" s="232"/>
      <c r="K2207" s="229"/>
      <c r="L2207" s="229"/>
      <c r="M2207" s="229"/>
      <c r="N2207" s="229"/>
      <c r="O2207" s="229"/>
      <c r="P2207" s="229"/>
      <c r="Q2207" s="229"/>
      <c r="R2207" s="229"/>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31"/>
      <c r="I2208" s="229"/>
      <c r="J2208" s="232"/>
      <c r="K2208" s="229"/>
      <c r="L2208" s="229"/>
      <c r="M2208" s="229"/>
      <c r="N2208" s="229"/>
      <c r="O2208" s="229"/>
      <c r="P2208" s="229"/>
      <c r="Q2208" s="229"/>
      <c r="R2208" s="229"/>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31"/>
      <c r="I2209" s="229"/>
      <c r="J2209" s="232"/>
      <c r="K2209" s="229"/>
      <c r="L2209" s="229"/>
      <c r="M2209" s="229"/>
      <c r="N2209" s="229"/>
      <c r="O2209" s="229"/>
      <c r="P2209" s="229"/>
      <c r="Q2209" s="229"/>
      <c r="R2209" s="229"/>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31"/>
      <c r="I2210" s="229"/>
      <c r="J2210" s="232"/>
      <c r="K2210" s="229"/>
      <c r="L2210" s="229"/>
      <c r="M2210" s="229"/>
      <c r="N2210" s="229"/>
      <c r="O2210" s="229"/>
      <c r="P2210" s="229"/>
      <c r="Q2210" s="229"/>
      <c r="R2210" s="229"/>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31"/>
      <c r="I2211" s="229"/>
      <c r="J2211" s="232"/>
      <c r="K2211" s="229"/>
      <c r="L2211" s="229"/>
      <c r="M2211" s="229"/>
      <c r="N2211" s="229"/>
      <c r="O2211" s="229"/>
      <c r="P2211" s="229"/>
      <c r="Q2211" s="229"/>
      <c r="R2211" s="229"/>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31"/>
      <c r="I2212" s="229"/>
      <c r="J2212" s="232"/>
      <c r="K2212" s="229"/>
      <c r="L2212" s="229"/>
      <c r="M2212" s="229"/>
      <c r="N2212" s="229"/>
      <c r="O2212" s="229"/>
      <c r="P2212" s="229"/>
      <c r="Q2212" s="229"/>
      <c r="R2212" s="229"/>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31"/>
      <c r="I2213" s="229"/>
      <c r="J2213" s="232"/>
      <c r="K2213" s="229"/>
      <c r="L2213" s="229"/>
      <c r="M2213" s="229"/>
      <c r="N2213" s="229"/>
      <c r="O2213" s="229"/>
      <c r="P2213" s="229"/>
      <c r="Q2213" s="229"/>
      <c r="R2213" s="229"/>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31"/>
      <c r="I2214" s="229"/>
      <c r="J2214" s="232"/>
      <c r="K2214" s="229"/>
      <c r="L2214" s="229"/>
      <c r="M2214" s="229"/>
      <c r="N2214" s="229"/>
      <c r="O2214" s="229"/>
      <c r="P2214" s="229"/>
      <c r="Q2214" s="229"/>
      <c r="R2214" s="229"/>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31"/>
      <c r="I2215" s="229"/>
      <c r="J2215" s="232"/>
      <c r="K2215" s="229"/>
      <c r="L2215" s="229"/>
      <c r="M2215" s="229"/>
      <c r="N2215" s="229"/>
      <c r="O2215" s="229"/>
      <c r="P2215" s="229"/>
      <c r="Q2215" s="229"/>
      <c r="R2215" s="229"/>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31"/>
      <c r="I2216" s="229"/>
      <c r="J2216" s="232"/>
      <c r="K2216" s="229"/>
      <c r="L2216" s="229"/>
      <c r="M2216" s="229"/>
      <c r="N2216" s="229"/>
      <c r="O2216" s="229"/>
      <c r="P2216" s="229"/>
      <c r="Q2216" s="229"/>
      <c r="R2216" s="229"/>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31"/>
      <c r="I2217" s="229"/>
      <c r="J2217" s="232"/>
      <c r="K2217" s="229"/>
      <c r="L2217" s="229"/>
      <c r="M2217" s="229"/>
      <c r="N2217" s="229"/>
      <c r="O2217" s="229"/>
      <c r="P2217" s="229"/>
      <c r="Q2217" s="229"/>
      <c r="R2217" s="229"/>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31"/>
      <c r="I2218" s="229"/>
      <c r="J2218" s="232"/>
      <c r="K2218" s="229"/>
      <c r="L2218" s="229"/>
      <c r="M2218" s="229"/>
      <c r="N2218" s="229"/>
      <c r="O2218" s="229"/>
      <c r="P2218" s="229"/>
      <c r="Q2218" s="229"/>
      <c r="R2218" s="229"/>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31"/>
      <c r="I2219" s="229"/>
      <c r="J2219" s="232"/>
      <c r="K2219" s="229"/>
      <c r="L2219" s="229"/>
      <c r="M2219" s="229"/>
      <c r="N2219" s="229"/>
      <c r="O2219" s="229"/>
      <c r="P2219" s="229"/>
      <c r="Q2219" s="229"/>
      <c r="R2219" s="229"/>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31"/>
      <c r="I2220" s="229"/>
      <c r="J2220" s="232"/>
      <c r="K2220" s="229"/>
      <c r="L2220" s="229"/>
      <c r="M2220" s="229"/>
      <c r="N2220" s="229"/>
      <c r="O2220" s="229"/>
      <c r="P2220" s="229"/>
      <c r="Q2220" s="229"/>
      <c r="R2220" s="229"/>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31"/>
      <c r="I2221" s="229"/>
      <c r="J2221" s="232"/>
      <c r="K2221" s="229"/>
      <c r="L2221" s="229"/>
      <c r="M2221" s="229"/>
      <c r="N2221" s="229"/>
      <c r="O2221" s="229"/>
      <c r="P2221" s="229"/>
      <c r="Q2221" s="229"/>
      <c r="R2221" s="229"/>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31"/>
      <c r="I2222" s="229"/>
      <c r="J2222" s="232"/>
      <c r="K2222" s="229"/>
      <c r="L2222" s="229"/>
      <c r="M2222" s="229"/>
      <c r="N2222" s="229"/>
      <c r="O2222" s="229"/>
      <c r="P2222" s="229"/>
      <c r="Q2222" s="229"/>
      <c r="R2222" s="229"/>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31"/>
      <c r="I2223" s="229"/>
      <c r="J2223" s="232"/>
      <c r="K2223" s="229"/>
      <c r="L2223" s="229"/>
      <c r="M2223" s="229"/>
      <c r="N2223" s="229"/>
      <c r="O2223" s="229"/>
      <c r="P2223" s="229"/>
      <c r="Q2223" s="229"/>
      <c r="R2223" s="229"/>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31"/>
      <c r="I2224" s="229"/>
      <c r="J2224" s="232"/>
      <c r="K2224" s="229"/>
      <c r="L2224" s="229"/>
      <c r="M2224" s="229"/>
      <c r="N2224" s="229"/>
      <c r="O2224" s="229"/>
      <c r="P2224" s="229"/>
      <c r="Q2224" s="229"/>
      <c r="R2224" s="229"/>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31"/>
      <c r="I2225" s="229"/>
      <c r="J2225" s="232"/>
      <c r="K2225" s="229"/>
      <c r="L2225" s="229"/>
      <c r="M2225" s="229"/>
      <c r="N2225" s="229"/>
      <c r="O2225" s="229"/>
      <c r="P2225" s="229"/>
      <c r="Q2225" s="229"/>
      <c r="R2225" s="229"/>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31"/>
      <c r="I2226" s="229"/>
      <c r="J2226" s="232"/>
      <c r="K2226" s="229"/>
      <c r="L2226" s="229"/>
      <c r="M2226" s="229"/>
      <c r="N2226" s="229"/>
      <c r="O2226" s="229"/>
      <c r="P2226" s="229"/>
      <c r="Q2226" s="229"/>
      <c r="R2226" s="229"/>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31"/>
      <c r="I2227" s="229"/>
      <c r="J2227" s="232"/>
      <c r="K2227" s="229"/>
      <c r="L2227" s="229"/>
      <c r="M2227" s="229"/>
      <c r="N2227" s="229"/>
      <c r="O2227" s="229"/>
      <c r="P2227" s="229"/>
      <c r="Q2227" s="229"/>
      <c r="R2227" s="229"/>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31"/>
      <c r="I2228" s="229"/>
      <c r="J2228" s="232"/>
      <c r="K2228" s="229"/>
      <c r="L2228" s="229"/>
      <c r="M2228" s="229"/>
      <c r="N2228" s="229"/>
      <c r="O2228" s="229"/>
      <c r="P2228" s="229"/>
      <c r="Q2228" s="229"/>
      <c r="R2228" s="229"/>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31"/>
      <c r="I2229" s="229"/>
      <c r="J2229" s="232"/>
      <c r="K2229" s="229"/>
      <c r="L2229" s="229"/>
      <c r="M2229" s="229"/>
      <c r="N2229" s="229"/>
      <c r="O2229" s="229"/>
      <c r="P2229" s="229"/>
      <c r="Q2229" s="229"/>
      <c r="R2229" s="229"/>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31"/>
      <c r="I2230" s="229"/>
      <c r="J2230" s="232"/>
      <c r="K2230" s="229"/>
      <c r="L2230" s="229"/>
      <c r="M2230" s="229"/>
      <c r="N2230" s="229"/>
      <c r="O2230" s="229"/>
      <c r="P2230" s="229"/>
      <c r="Q2230" s="229"/>
      <c r="R2230" s="229"/>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31"/>
      <c r="I2231" s="229"/>
      <c r="J2231" s="232"/>
      <c r="K2231" s="229"/>
      <c r="L2231" s="229"/>
      <c r="M2231" s="229"/>
      <c r="N2231" s="229"/>
      <c r="O2231" s="229"/>
      <c r="P2231" s="229"/>
      <c r="Q2231" s="229"/>
      <c r="R2231" s="229"/>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31"/>
      <c r="I2232" s="229"/>
      <c r="J2232" s="232"/>
      <c r="K2232" s="229"/>
      <c r="L2232" s="229"/>
      <c r="M2232" s="229"/>
      <c r="N2232" s="229"/>
      <c r="O2232" s="229"/>
      <c r="P2232" s="229"/>
      <c r="Q2232" s="229"/>
      <c r="R2232" s="229"/>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31"/>
      <c r="I2233" s="229"/>
      <c r="J2233" s="232"/>
      <c r="K2233" s="229"/>
      <c r="L2233" s="229"/>
      <c r="M2233" s="229"/>
      <c r="N2233" s="229"/>
      <c r="O2233" s="229"/>
      <c r="P2233" s="229"/>
      <c r="Q2233" s="229"/>
      <c r="R2233" s="229"/>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31"/>
      <c r="I2234" s="229"/>
      <c r="J2234" s="232"/>
      <c r="K2234" s="229"/>
      <c r="L2234" s="229"/>
      <c r="M2234" s="229"/>
      <c r="N2234" s="229"/>
      <c r="O2234" s="229"/>
      <c r="P2234" s="229"/>
      <c r="Q2234" s="229"/>
      <c r="R2234" s="229"/>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31"/>
      <c r="I2235" s="229"/>
      <c r="J2235" s="232"/>
      <c r="K2235" s="229"/>
      <c r="L2235" s="229"/>
      <c r="M2235" s="229"/>
      <c r="N2235" s="229"/>
      <c r="O2235" s="229"/>
      <c r="P2235" s="229"/>
      <c r="Q2235" s="229"/>
      <c r="R2235" s="229"/>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31"/>
      <c r="I2236" s="229"/>
      <c r="J2236" s="232"/>
      <c r="K2236" s="229"/>
      <c r="L2236" s="229"/>
      <c r="M2236" s="229"/>
      <c r="N2236" s="229"/>
      <c r="O2236" s="229"/>
      <c r="P2236" s="229"/>
      <c r="Q2236" s="229"/>
      <c r="R2236" s="229"/>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31"/>
      <c r="I2237" s="229"/>
      <c r="J2237" s="232"/>
      <c r="K2237" s="229"/>
      <c r="L2237" s="229"/>
      <c r="M2237" s="229"/>
      <c r="N2237" s="229"/>
      <c r="O2237" s="229"/>
      <c r="P2237" s="229"/>
      <c r="Q2237" s="229"/>
      <c r="R2237" s="229"/>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31"/>
      <c r="I2238" s="229"/>
      <c r="J2238" s="232"/>
      <c r="K2238" s="229"/>
      <c r="L2238" s="229"/>
      <c r="M2238" s="229"/>
      <c r="N2238" s="229"/>
      <c r="O2238" s="229"/>
      <c r="P2238" s="229"/>
      <c r="Q2238" s="229"/>
      <c r="R2238" s="229"/>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31"/>
      <c r="I2239" s="229"/>
      <c r="J2239" s="232"/>
      <c r="K2239" s="229"/>
      <c r="L2239" s="229"/>
      <c r="M2239" s="229"/>
      <c r="N2239" s="229"/>
      <c r="O2239" s="229"/>
      <c r="P2239" s="229"/>
      <c r="Q2239" s="229"/>
      <c r="R2239" s="229"/>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31"/>
      <c r="I2240" s="229"/>
      <c r="J2240" s="232"/>
      <c r="K2240" s="229"/>
      <c r="L2240" s="229"/>
      <c r="M2240" s="229"/>
      <c r="N2240" s="229"/>
      <c r="O2240" s="229"/>
      <c r="P2240" s="229"/>
      <c r="Q2240" s="229"/>
      <c r="R2240" s="229"/>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31"/>
      <c r="I2241" s="229"/>
      <c r="J2241" s="232"/>
      <c r="K2241" s="229"/>
      <c r="L2241" s="229"/>
      <c r="M2241" s="229"/>
      <c r="N2241" s="229"/>
      <c r="O2241" s="229"/>
      <c r="P2241" s="229"/>
      <c r="Q2241" s="229"/>
      <c r="R2241" s="229"/>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31"/>
      <c r="I2242" s="229"/>
      <c r="J2242" s="232"/>
      <c r="K2242" s="229"/>
      <c r="L2242" s="229"/>
      <c r="M2242" s="229"/>
      <c r="N2242" s="229"/>
      <c r="O2242" s="229"/>
      <c r="P2242" s="229"/>
      <c r="Q2242" s="229"/>
      <c r="R2242" s="229"/>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31"/>
      <c r="I2243" s="229"/>
      <c r="J2243" s="232"/>
      <c r="K2243" s="229"/>
      <c r="L2243" s="229"/>
      <c r="M2243" s="229"/>
      <c r="N2243" s="229"/>
      <c r="O2243" s="229"/>
      <c r="P2243" s="229"/>
      <c r="Q2243" s="229"/>
      <c r="R2243" s="229"/>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31"/>
      <c r="I2244" s="229"/>
      <c r="J2244" s="232"/>
      <c r="K2244" s="229"/>
      <c r="L2244" s="229"/>
      <c r="M2244" s="229"/>
      <c r="N2244" s="229"/>
      <c r="O2244" s="229"/>
      <c r="P2244" s="229"/>
      <c r="Q2244" s="229"/>
      <c r="R2244" s="229"/>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31"/>
      <c r="I2245" s="229"/>
      <c r="J2245" s="232"/>
      <c r="K2245" s="229"/>
      <c r="L2245" s="229"/>
      <c r="M2245" s="229"/>
      <c r="N2245" s="229"/>
      <c r="O2245" s="229"/>
      <c r="P2245" s="229"/>
      <c r="Q2245" s="229"/>
      <c r="R2245" s="229"/>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31"/>
      <c r="I2246" s="229"/>
      <c r="J2246" s="232"/>
      <c r="K2246" s="229"/>
      <c r="L2246" s="229"/>
      <c r="M2246" s="229"/>
      <c r="N2246" s="229"/>
      <c r="O2246" s="229"/>
      <c r="P2246" s="229"/>
      <c r="Q2246" s="229"/>
      <c r="R2246" s="229"/>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31"/>
      <c r="I2247" s="229"/>
      <c r="J2247" s="232"/>
      <c r="K2247" s="229"/>
      <c r="L2247" s="229"/>
      <c r="M2247" s="229"/>
      <c r="N2247" s="229"/>
      <c r="O2247" s="229"/>
      <c r="P2247" s="229"/>
      <c r="Q2247" s="229"/>
      <c r="R2247" s="229"/>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31"/>
      <c r="I2248" s="229"/>
      <c r="J2248" s="232"/>
      <c r="K2248" s="229"/>
      <c r="L2248" s="229"/>
      <c r="M2248" s="229"/>
      <c r="N2248" s="229"/>
      <c r="O2248" s="229"/>
      <c r="P2248" s="229"/>
      <c r="Q2248" s="229"/>
      <c r="R2248" s="229"/>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31"/>
      <c r="I2249" s="229"/>
      <c r="J2249" s="232"/>
      <c r="K2249" s="229"/>
      <c r="L2249" s="229"/>
      <c r="M2249" s="229"/>
      <c r="N2249" s="229"/>
      <c r="O2249" s="229"/>
      <c r="P2249" s="229"/>
      <c r="Q2249" s="229"/>
      <c r="R2249" s="229"/>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31"/>
      <c r="I2250" s="229"/>
      <c r="J2250" s="232"/>
      <c r="K2250" s="229"/>
      <c r="L2250" s="229"/>
      <c r="M2250" s="229"/>
      <c r="N2250" s="229"/>
      <c r="O2250" s="229"/>
      <c r="P2250" s="229"/>
      <c r="Q2250" s="229"/>
      <c r="R2250" s="229"/>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31"/>
      <c r="I2251" s="229"/>
      <c r="J2251" s="232"/>
      <c r="K2251" s="229"/>
      <c r="L2251" s="229"/>
      <c r="M2251" s="229"/>
      <c r="N2251" s="229"/>
      <c r="O2251" s="229"/>
      <c r="P2251" s="229"/>
      <c r="Q2251" s="229"/>
      <c r="R2251" s="229"/>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31"/>
      <c r="I2252" s="229"/>
      <c r="J2252" s="232"/>
      <c r="K2252" s="229"/>
      <c r="L2252" s="229"/>
      <c r="M2252" s="229"/>
      <c r="N2252" s="229"/>
      <c r="O2252" s="229"/>
      <c r="P2252" s="229"/>
      <c r="Q2252" s="229"/>
      <c r="R2252" s="229"/>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31"/>
      <c r="I2253" s="229"/>
      <c r="J2253" s="232"/>
      <c r="K2253" s="229"/>
      <c r="L2253" s="229"/>
      <c r="M2253" s="229"/>
      <c r="N2253" s="229"/>
      <c r="O2253" s="229"/>
      <c r="P2253" s="229"/>
      <c r="Q2253" s="229"/>
      <c r="R2253" s="229"/>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31"/>
      <c r="I2254" s="229"/>
      <c r="J2254" s="232"/>
      <c r="K2254" s="229"/>
      <c r="L2254" s="229"/>
      <c r="M2254" s="229"/>
      <c r="N2254" s="229"/>
      <c r="O2254" s="229"/>
      <c r="P2254" s="229"/>
      <c r="Q2254" s="229"/>
      <c r="R2254" s="229"/>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31"/>
      <c r="I2255" s="229"/>
      <c r="J2255" s="232"/>
      <c r="K2255" s="229"/>
      <c r="L2255" s="229"/>
      <c r="M2255" s="229"/>
      <c r="N2255" s="229"/>
      <c r="O2255" s="229"/>
      <c r="P2255" s="229"/>
      <c r="Q2255" s="229"/>
      <c r="R2255" s="229"/>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31"/>
      <c r="I2256" s="229"/>
      <c r="J2256" s="232"/>
      <c r="K2256" s="229"/>
      <c r="L2256" s="229"/>
      <c r="M2256" s="229"/>
      <c r="N2256" s="229"/>
      <c r="O2256" s="229"/>
      <c r="P2256" s="229"/>
      <c r="Q2256" s="229"/>
      <c r="R2256" s="229"/>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31"/>
      <c r="I2257" s="229"/>
      <c r="J2257" s="232"/>
      <c r="K2257" s="229"/>
      <c r="L2257" s="229"/>
      <c r="M2257" s="229"/>
      <c r="N2257" s="229"/>
      <c r="O2257" s="229"/>
      <c r="P2257" s="229"/>
      <c r="Q2257" s="229"/>
      <c r="R2257" s="229"/>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31"/>
      <c r="I2258" s="229"/>
      <c r="J2258" s="232"/>
      <c r="K2258" s="229"/>
      <c r="L2258" s="229"/>
      <c r="M2258" s="229"/>
      <c r="N2258" s="229"/>
      <c r="O2258" s="229"/>
      <c r="P2258" s="229"/>
      <c r="Q2258" s="229"/>
      <c r="R2258" s="229"/>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31"/>
      <c r="I2259" s="229"/>
      <c r="J2259" s="232"/>
      <c r="K2259" s="229"/>
      <c r="L2259" s="229"/>
      <c r="M2259" s="229"/>
      <c r="N2259" s="229"/>
      <c r="O2259" s="229"/>
      <c r="P2259" s="229"/>
      <c r="Q2259" s="229"/>
      <c r="R2259" s="229"/>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31"/>
      <c r="I2260" s="229"/>
      <c r="J2260" s="232"/>
      <c r="K2260" s="229"/>
      <c r="L2260" s="229"/>
      <c r="M2260" s="229"/>
      <c r="N2260" s="229"/>
      <c r="O2260" s="229"/>
      <c r="P2260" s="229"/>
      <c r="Q2260" s="229"/>
      <c r="R2260" s="229"/>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31"/>
      <c r="I2261" s="229"/>
      <c r="J2261" s="232"/>
      <c r="K2261" s="229"/>
      <c r="L2261" s="229"/>
      <c r="M2261" s="229"/>
      <c r="N2261" s="229"/>
      <c r="O2261" s="229"/>
      <c r="P2261" s="229"/>
      <c r="Q2261" s="229"/>
      <c r="R2261" s="229"/>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31"/>
      <c r="I2262" s="229"/>
      <c r="J2262" s="232"/>
      <c r="K2262" s="229"/>
      <c r="L2262" s="229"/>
      <c r="M2262" s="229"/>
      <c r="N2262" s="229"/>
      <c r="O2262" s="229"/>
      <c r="P2262" s="229"/>
      <c r="Q2262" s="229"/>
      <c r="R2262" s="229"/>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31"/>
      <c r="I2263" s="229"/>
      <c r="J2263" s="232"/>
      <c r="K2263" s="229"/>
      <c r="L2263" s="229"/>
      <c r="M2263" s="229"/>
      <c r="N2263" s="229"/>
      <c r="O2263" s="229"/>
      <c r="P2263" s="229"/>
      <c r="Q2263" s="229"/>
      <c r="R2263" s="229"/>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31"/>
      <c r="I2264" s="229"/>
      <c r="J2264" s="232"/>
      <c r="K2264" s="229"/>
      <c r="L2264" s="229"/>
      <c r="M2264" s="229"/>
      <c r="N2264" s="229"/>
      <c r="O2264" s="229"/>
      <c r="P2264" s="229"/>
      <c r="Q2264" s="229"/>
      <c r="R2264" s="229"/>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31"/>
      <c r="I2265" s="229"/>
      <c r="J2265" s="232"/>
      <c r="K2265" s="229"/>
      <c r="L2265" s="229"/>
      <c r="M2265" s="229"/>
      <c r="N2265" s="229"/>
      <c r="O2265" s="229"/>
      <c r="P2265" s="229"/>
      <c r="Q2265" s="229"/>
      <c r="R2265" s="229"/>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31"/>
      <c r="I2266" s="229"/>
      <c r="J2266" s="232"/>
      <c r="K2266" s="229"/>
      <c r="L2266" s="229"/>
      <c r="M2266" s="229"/>
      <c r="N2266" s="229"/>
      <c r="O2266" s="229"/>
      <c r="P2266" s="229"/>
      <c r="Q2266" s="229"/>
      <c r="R2266" s="229"/>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31"/>
      <c r="I2267" s="229"/>
      <c r="J2267" s="232"/>
      <c r="K2267" s="229"/>
      <c r="L2267" s="229"/>
      <c r="M2267" s="229"/>
      <c r="N2267" s="229"/>
      <c r="O2267" s="229"/>
      <c r="P2267" s="229"/>
      <c r="Q2267" s="229"/>
      <c r="R2267" s="229"/>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31"/>
      <c r="I2268" s="229"/>
      <c r="J2268" s="232"/>
      <c r="K2268" s="229"/>
      <c r="L2268" s="229"/>
      <c r="M2268" s="229"/>
      <c r="N2268" s="229"/>
      <c r="O2268" s="229"/>
      <c r="P2268" s="229"/>
      <c r="Q2268" s="229"/>
      <c r="R2268" s="229"/>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31"/>
      <c r="I2269" s="229"/>
      <c r="J2269" s="232"/>
      <c r="K2269" s="229"/>
      <c r="L2269" s="229"/>
      <c r="M2269" s="229"/>
      <c r="N2269" s="229"/>
      <c r="O2269" s="229"/>
      <c r="P2269" s="229"/>
      <c r="Q2269" s="229"/>
      <c r="R2269" s="229"/>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31"/>
      <c r="I2270" s="229"/>
      <c r="J2270" s="232"/>
      <c r="K2270" s="229"/>
      <c r="L2270" s="229"/>
      <c r="M2270" s="229"/>
      <c r="N2270" s="229"/>
      <c r="O2270" s="229"/>
      <c r="P2270" s="229"/>
      <c r="Q2270" s="229"/>
      <c r="R2270" s="229"/>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31"/>
      <c r="I2271" s="229"/>
      <c r="J2271" s="232"/>
      <c r="K2271" s="229"/>
      <c r="L2271" s="229"/>
      <c r="M2271" s="229"/>
      <c r="N2271" s="229"/>
      <c r="O2271" s="229"/>
      <c r="P2271" s="229"/>
      <c r="Q2271" s="229"/>
      <c r="R2271" s="229"/>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31"/>
      <c r="I2272" s="229"/>
      <c r="J2272" s="232"/>
      <c r="K2272" s="229"/>
      <c r="L2272" s="229"/>
      <c r="M2272" s="229"/>
      <c r="N2272" s="229"/>
      <c r="O2272" s="229"/>
      <c r="P2272" s="229"/>
      <c r="Q2272" s="229"/>
      <c r="R2272" s="229"/>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31"/>
      <c r="I2273" s="229"/>
      <c r="J2273" s="232"/>
      <c r="K2273" s="229"/>
      <c r="L2273" s="229"/>
      <c r="M2273" s="229"/>
      <c r="N2273" s="229"/>
      <c r="O2273" s="229"/>
      <c r="P2273" s="229"/>
      <c r="Q2273" s="229"/>
      <c r="R2273" s="229"/>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31"/>
      <c r="I2274" s="229"/>
      <c r="J2274" s="232"/>
      <c r="K2274" s="229"/>
      <c r="L2274" s="229"/>
      <c r="M2274" s="229"/>
      <c r="N2274" s="229"/>
      <c r="O2274" s="229"/>
      <c r="P2274" s="229"/>
      <c r="Q2274" s="229"/>
      <c r="R2274" s="229"/>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31"/>
      <c r="I2275" s="229"/>
      <c r="J2275" s="232"/>
      <c r="K2275" s="229"/>
      <c r="L2275" s="229"/>
      <c r="M2275" s="229"/>
      <c r="N2275" s="229"/>
      <c r="O2275" s="229"/>
      <c r="P2275" s="229"/>
      <c r="Q2275" s="229"/>
      <c r="R2275" s="229"/>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31"/>
      <c r="I2276" s="229"/>
      <c r="J2276" s="232"/>
      <c r="K2276" s="229"/>
      <c r="L2276" s="229"/>
      <c r="M2276" s="229"/>
      <c r="N2276" s="229"/>
      <c r="O2276" s="229"/>
      <c r="P2276" s="229"/>
      <c r="Q2276" s="229"/>
      <c r="R2276" s="229"/>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31"/>
      <c r="I2277" s="229"/>
      <c r="J2277" s="232"/>
      <c r="K2277" s="229"/>
      <c r="L2277" s="229"/>
      <c r="M2277" s="229"/>
      <c r="N2277" s="229"/>
      <c r="O2277" s="229"/>
      <c r="P2277" s="229"/>
      <c r="Q2277" s="229"/>
      <c r="R2277" s="229"/>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31"/>
      <c r="I2278" s="229"/>
      <c r="J2278" s="232"/>
      <c r="K2278" s="229"/>
      <c r="L2278" s="229"/>
      <c r="M2278" s="229"/>
      <c r="N2278" s="229"/>
      <c r="O2278" s="229"/>
      <c r="P2278" s="229"/>
      <c r="Q2278" s="229"/>
      <c r="R2278" s="229"/>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31"/>
      <c r="I2279" s="229"/>
      <c r="J2279" s="232"/>
      <c r="K2279" s="229"/>
      <c r="L2279" s="229"/>
      <c r="M2279" s="229"/>
      <c r="N2279" s="229"/>
      <c r="O2279" s="229"/>
      <c r="P2279" s="229"/>
      <c r="Q2279" s="229"/>
      <c r="R2279" s="229"/>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31"/>
      <c r="I2280" s="229"/>
      <c r="J2280" s="232"/>
      <c r="K2280" s="229"/>
      <c r="L2280" s="229"/>
      <c r="M2280" s="229"/>
      <c r="N2280" s="229"/>
      <c r="O2280" s="229"/>
      <c r="P2280" s="229"/>
      <c r="Q2280" s="229"/>
      <c r="R2280" s="229"/>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31"/>
      <c r="I2281" s="229"/>
      <c r="J2281" s="232"/>
      <c r="K2281" s="229"/>
      <c r="L2281" s="229"/>
      <c r="M2281" s="229"/>
      <c r="N2281" s="229"/>
      <c r="O2281" s="229"/>
      <c r="P2281" s="229"/>
      <c r="Q2281" s="229"/>
      <c r="R2281" s="229"/>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31"/>
      <c r="I2282" s="229"/>
      <c r="J2282" s="232"/>
      <c r="K2282" s="229"/>
      <c r="L2282" s="229"/>
      <c r="M2282" s="229"/>
      <c r="N2282" s="229"/>
      <c r="O2282" s="229"/>
      <c r="P2282" s="229"/>
      <c r="Q2282" s="229"/>
      <c r="R2282" s="229"/>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31"/>
      <c r="I2283" s="229"/>
      <c r="J2283" s="232"/>
      <c r="K2283" s="229"/>
      <c r="L2283" s="229"/>
      <c r="M2283" s="229"/>
      <c r="N2283" s="229"/>
      <c r="O2283" s="229"/>
      <c r="P2283" s="229"/>
      <c r="Q2283" s="229"/>
      <c r="R2283" s="229"/>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31"/>
      <c r="I2284" s="229"/>
      <c r="J2284" s="232"/>
      <c r="K2284" s="229"/>
      <c r="L2284" s="229"/>
      <c r="M2284" s="229"/>
      <c r="N2284" s="229"/>
      <c r="O2284" s="229"/>
      <c r="P2284" s="229"/>
      <c r="Q2284" s="229"/>
      <c r="R2284" s="229"/>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31"/>
      <c r="I2285" s="229"/>
      <c r="J2285" s="232"/>
      <c r="K2285" s="229"/>
      <c r="L2285" s="229"/>
      <c r="M2285" s="229"/>
      <c r="N2285" s="229"/>
      <c r="O2285" s="229"/>
      <c r="P2285" s="229"/>
      <c r="Q2285" s="229"/>
      <c r="R2285" s="229"/>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31"/>
      <c r="I2286" s="229"/>
      <c r="J2286" s="232"/>
      <c r="K2286" s="229"/>
      <c r="L2286" s="229"/>
      <c r="M2286" s="229"/>
      <c r="N2286" s="229"/>
      <c r="O2286" s="229"/>
      <c r="P2286" s="229"/>
      <c r="Q2286" s="229"/>
      <c r="R2286" s="229"/>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31"/>
      <c r="I2287" s="229"/>
      <c r="J2287" s="232"/>
      <c r="K2287" s="229"/>
      <c r="L2287" s="229"/>
      <c r="M2287" s="229"/>
      <c r="N2287" s="229"/>
      <c r="O2287" s="229"/>
      <c r="P2287" s="229"/>
      <c r="Q2287" s="229"/>
      <c r="R2287" s="229"/>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31"/>
      <c r="I2288" s="229"/>
      <c r="J2288" s="232"/>
      <c r="K2288" s="229"/>
      <c r="L2288" s="229"/>
      <c r="M2288" s="229"/>
      <c r="N2288" s="229"/>
      <c r="O2288" s="229"/>
      <c r="P2288" s="229"/>
      <c r="Q2288" s="229"/>
      <c r="R2288" s="229"/>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31"/>
      <c r="I2289" s="229"/>
      <c r="J2289" s="232"/>
      <c r="K2289" s="229"/>
      <c r="L2289" s="229"/>
      <c r="M2289" s="229"/>
      <c r="N2289" s="229"/>
      <c r="O2289" s="229"/>
      <c r="P2289" s="229"/>
      <c r="Q2289" s="229"/>
      <c r="R2289" s="229"/>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31"/>
      <c r="I2290" s="229"/>
      <c r="J2290" s="232"/>
      <c r="K2290" s="229"/>
      <c r="L2290" s="229"/>
      <c r="M2290" s="229"/>
      <c r="N2290" s="229"/>
      <c r="O2290" s="229"/>
      <c r="P2290" s="229"/>
      <c r="Q2290" s="229"/>
      <c r="R2290" s="229"/>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31"/>
      <c r="I2291" s="229"/>
      <c r="J2291" s="232"/>
      <c r="K2291" s="229"/>
      <c r="L2291" s="229"/>
      <c r="M2291" s="229"/>
      <c r="N2291" s="229"/>
      <c r="O2291" s="229"/>
      <c r="P2291" s="229"/>
      <c r="Q2291" s="229"/>
      <c r="R2291" s="229"/>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31"/>
      <c r="I2292" s="229"/>
      <c r="J2292" s="232"/>
      <c r="K2292" s="229"/>
      <c r="L2292" s="229"/>
      <c r="M2292" s="229"/>
      <c r="N2292" s="229"/>
      <c r="O2292" s="229"/>
      <c r="P2292" s="229"/>
      <c r="Q2292" s="229"/>
      <c r="R2292" s="229"/>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31"/>
      <c r="I2293" s="229"/>
      <c r="J2293" s="232"/>
      <c r="K2293" s="229"/>
      <c r="L2293" s="229"/>
      <c r="M2293" s="229"/>
      <c r="N2293" s="229"/>
      <c r="O2293" s="229"/>
      <c r="P2293" s="229"/>
      <c r="Q2293" s="229"/>
      <c r="R2293" s="229"/>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31"/>
      <c r="I2294" s="229"/>
      <c r="J2294" s="232"/>
      <c r="K2294" s="229"/>
      <c r="L2294" s="229"/>
      <c r="M2294" s="229"/>
      <c r="N2294" s="229"/>
      <c r="O2294" s="229"/>
      <c r="P2294" s="229"/>
      <c r="Q2294" s="229"/>
      <c r="R2294" s="229"/>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31"/>
      <c r="I2295" s="229"/>
      <c r="J2295" s="232"/>
      <c r="K2295" s="229"/>
      <c r="L2295" s="229"/>
      <c r="M2295" s="229"/>
      <c r="N2295" s="229"/>
      <c r="O2295" s="229"/>
      <c r="P2295" s="229"/>
      <c r="Q2295" s="229"/>
      <c r="R2295" s="229"/>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31"/>
      <c r="I2296" s="229"/>
      <c r="J2296" s="232"/>
      <c r="K2296" s="229"/>
      <c r="L2296" s="229"/>
      <c r="M2296" s="229"/>
      <c r="N2296" s="229"/>
      <c r="O2296" s="229"/>
      <c r="P2296" s="229"/>
      <c r="Q2296" s="229"/>
      <c r="R2296" s="229"/>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31"/>
      <c r="I2297" s="229"/>
      <c r="J2297" s="232"/>
      <c r="K2297" s="229"/>
      <c r="L2297" s="229"/>
      <c r="M2297" s="229"/>
      <c r="N2297" s="229"/>
      <c r="O2297" s="229"/>
      <c r="P2297" s="229"/>
      <c r="Q2297" s="229"/>
      <c r="R2297" s="229"/>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31"/>
      <c r="I2298" s="229"/>
      <c r="J2298" s="232"/>
      <c r="K2298" s="229"/>
      <c r="L2298" s="229"/>
      <c r="M2298" s="229"/>
      <c r="N2298" s="229"/>
      <c r="O2298" s="229"/>
      <c r="P2298" s="229"/>
      <c r="Q2298" s="229"/>
      <c r="R2298" s="229"/>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31"/>
      <c r="I2299" s="229"/>
      <c r="J2299" s="232"/>
      <c r="K2299" s="229"/>
      <c r="L2299" s="229"/>
      <c r="M2299" s="229"/>
      <c r="N2299" s="229"/>
      <c r="O2299" s="229"/>
      <c r="P2299" s="229"/>
      <c r="Q2299" s="229"/>
      <c r="R2299" s="229"/>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31"/>
      <c r="I2300" s="229"/>
      <c r="J2300" s="232"/>
      <c r="K2300" s="229"/>
      <c r="L2300" s="229"/>
      <c r="M2300" s="229"/>
      <c r="N2300" s="229"/>
      <c r="O2300" s="229"/>
      <c r="P2300" s="229"/>
      <c r="Q2300" s="229"/>
      <c r="R2300" s="229"/>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31"/>
      <c r="I2301" s="229"/>
      <c r="J2301" s="232"/>
      <c r="K2301" s="229"/>
      <c r="L2301" s="229"/>
      <c r="M2301" s="229"/>
      <c r="N2301" s="229"/>
      <c r="O2301" s="229"/>
      <c r="P2301" s="229"/>
      <c r="Q2301" s="229"/>
      <c r="R2301" s="229"/>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31"/>
      <c r="I2302" s="229"/>
      <c r="J2302" s="232"/>
      <c r="K2302" s="229"/>
      <c r="L2302" s="229"/>
      <c r="M2302" s="229"/>
      <c r="N2302" s="229"/>
      <c r="O2302" s="229"/>
      <c r="P2302" s="229"/>
      <c r="Q2302" s="229"/>
      <c r="R2302" s="229"/>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31"/>
      <c r="I2303" s="229"/>
      <c r="J2303" s="232"/>
      <c r="K2303" s="229"/>
      <c r="L2303" s="229"/>
      <c r="M2303" s="229"/>
      <c r="N2303" s="229"/>
      <c r="O2303" s="229"/>
      <c r="P2303" s="229"/>
      <c r="Q2303" s="229"/>
      <c r="R2303" s="229"/>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31"/>
      <c r="I2304" s="229"/>
      <c r="J2304" s="232"/>
      <c r="K2304" s="229"/>
      <c r="L2304" s="229"/>
      <c r="M2304" s="229"/>
      <c r="N2304" s="229"/>
      <c r="O2304" s="229"/>
      <c r="P2304" s="229"/>
      <c r="Q2304" s="229"/>
      <c r="R2304" s="229"/>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31"/>
      <c r="I2305" s="229"/>
      <c r="J2305" s="232"/>
      <c r="K2305" s="229"/>
      <c r="L2305" s="229"/>
      <c r="M2305" s="229"/>
      <c r="N2305" s="229"/>
      <c r="O2305" s="229"/>
      <c r="P2305" s="229"/>
      <c r="Q2305" s="229"/>
      <c r="R2305" s="229"/>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31"/>
      <c r="I2306" s="229"/>
      <c r="J2306" s="232"/>
      <c r="K2306" s="229"/>
      <c r="L2306" s="229"/>
      <c r="M2306" s="229"/>
      <c r="N2306" s="229"/>
      <c r="O2306" s="229"/>
      <c r="P2306" s="229"/>
      <c r="Q2306" s="229"/>
      <c r="R2306" s="229"/>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31"/>
      <c r="I2307" s="229"/>
      <c r="J2307" s="232"/>
      <c r="K2307" s="229"/>
      <c r="L2307" s="229"/>
      <c r="M2307" s="229"/>
      <c r="N2307" s="229"/>
      <c r="O2307" s="229"/>
      <c r="P2307" s="229"/>
      <c r="Q2307" s="229"/>
      <c r="R2307" s="229"/>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31"/>
      <c r="I2308" s="229"/>
      <c r="J2308" s="232"/>
      <c r="K2308" s="229"/>
      <c r="L2308" s="229"/>
      <c r="M2308" s="229"/>
      <c r="N2308" s="229"/>
      <c r="O2308" s="229"/>
      <c r="P2308" s="229"/>
      <c r="Q2308" s="229"/>
      <c r="R2308" s="229"/>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31"/>
      <c r="I2309" s="229"/>
      <c r="J2309" s="232"/>
      <c r="K2309" s="229"/>
      <c r="L2309" s="229"/>
      <c r="M2309" s="229"/>
      <c r="N2309" s="229"/>
      <c r="O2309" s="229"/>
      <c r="P2309" s="229"/>
      <c r="Q2309" s="229"/>
      <c r="R2309" s="229"/>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31"/>
      <c r="I2310" s="229"/>
      <c r="J2310" s="232"/>
      <c r="K2310" s="229"/>
      <c r="L2310" s="229"/>
      <c r="M2310" s="229"/>
      <c r="N2310" s="229"/>
      <c r="O2310" s="229"/>
      <c r="P2310" s="229"/>
      <c r="Q2310" s="229"/>
      <c r="R2310" s="229"/>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31"/>
      <c r="I2311" s="229"/>
      <c r="J2311" s="232"/>
      <c r="K2311" s="229"/>
      <c r="L2311" s="229"/>
      <c r="M2311" s="229"/>
      <c r="N2311" s="229"/>
      <c r="O2311" s="229"/>
      <c r="P2311" s="229"/>
      <c r="Q2311" s="229"/>
      <c r="R2311" s="229"/>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31"/>
      <c r="I2312" s="229"/>
      <c r="J2312" s="232"/>
      <c r="K2312" s="229"/>
      <c r="L2312" s="229"/>
      <c r="M2312" s="229"/>
      <c r="N2312" s="229"/>
      <c r="O2312" s="229"/>
      <c r="P2312" s="229"/>
      <c r="Q2312" s="229"/>
      <c r="R2312" s="229"/>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31"/>
      <c r="I2313" s="229"/>
      <c r="J2313" s="232"/>
      <c r="K2313" s="229"/>
      <c r="L2313" s="229"/>
      <c r="M2313" s="229"/>
      <c r="N2313" s="229"/>
      <c r="O2313" s="229"/>
      <c r="P2313" s="229"/>
      <c r="Q2313" s="229"/>
      <c r="R2313" s="229"/>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31"/>
      <c r="I2314" s="229"/>
      <c r="J2314" s="232"/>
      <c r="K2314" s="229"/>
      <c r="L2314" s="229"/>
      <c r="M2314" s="229"/>
      <c r="N2314" s="229"/>
      <c r="O2314" s="229"/>
      <c r="P2314" s="229"/>
      <c r="Q2314" s="229"/>
      <c r="R2314" s="229"/>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31"/>
      <c r="I2315" s="229"/>
      <c r="J2315" s="232"/>
      <c r="K2315" s="229"/>
      <c r="L2315" s="229"/>
      <c r="M2315" s="229"/>
      <c r="N2315" s="229"/>
      <c r="O2315" s="229"/>
      <c r="P2315" s="229"/>
      <c r="Q2315" s="229"/>
      <c r="R2315" s="229"/>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31"/>
      <c r="I2316" s="229"/>
      <c r="J2316" s="232"/>
      <c r="K2316" s="229"/>
      <c r="L2316" s="229"/>
      <c r="M2316" s="229"/>
      <c r="N2316" s="229"/>
      <c r="O2316" s="229"/>
      <c r="P2316" s="229"/>
      <c r="Q2316" s="229"/>
      <c r="R2316" s="229"/>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31"/>
      <c r="I2317" s="229"/>
      <c r="J2317" s="232"/>
      <c r="K2317" s="229"/>
      <c r="L2317" s="229"/>
      <c r="M2317" s="229"/>
      <c r="N2317" s="229"/>
      <c r="O2317" s="229"/>
      <c r="P2317" s="229"/>
      <c r="Q2317" s="229"/>
      <c r="R2317" s="229"/>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31"/>
      <c r="I2318" s="229"/>
      <c r="J2318" s="232"/>
      <c r="K2318" s="229"/>
      <c r="L2318" s="229"/>
      <c r="M2318" s="229"/>
      <c r="N2318" s="229"/>
      <c r="O2318" s="229"/>
      <c r="P2318" s="229"/>
      <c r="Q2318" s="229"/>
      <c r="R2318" s="229"/>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31"/>
      <c r="I2319" s="229"/>
      <c r="J2319" s="232"/>
      <c r="K2319" s="229"/>
      <c r="L2319" s="229"/>
      <c r="M2319" s="229"/>
      <c r="N2319" s="229"/>
      <c r="O2319" s="229"/>
      <c r="P2319" s="229"/>
      <c r="Q2319" s="229"/>
      <c r="R2319" s="229"/>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31"/>
      <c r="I2320" s="229"/>
      <c r="J2320" s="232"/>
      <c r="K2320" s="229"/>
      <c r="L2320" s="229"/>
      <c r="M2320" s="229"/>
      <c r="N2320" s="229"/>
      <c r="O2320" s="229"/>
      <c r="P2320" s="229"/>
      <c r="Q2320" s="229"/>
      <c r="R2320" s="229"/>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31"/>
      <c r="I2321" s="229"/>
      <c r="J2321" s="232"/>
      <c r="K2321" s="229"/>
      <c r="L2321" s="229"/>
      <c r="M2321" s="229"/>
      <c r="N2321" s="229"/>
      <c r="O2321" s="229"/>
      <c r="P2321" s="229"/>
      <c r="Q2321" s="229"/>
      <c r="R2321" s="229"/>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31"/>
      <c r="I2322" s="229"/>
      <c r="J2322" s="232"/>
      <c r="K2322" s="229"/>
      <c r="L2322" s="229"/>
      <c r="M2322" s="229"/>
      <c r="N2322" s="229"/>
      <c r="O2322" s="229"/>
      <c r="P2322" s="229"/>
      <c r="Q2322" s="229"/>
      <c r="R2322" s="229"/>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31"/>
      <c r="I2323" s="229"/>
      <c r="J2323" s="232"/>
      <c r="K2323" s="229"/>
      <c r="L2323" s="229"/>
      <c r="M2323" s="229"/>
      <c r="N2323" s="229"/>
      <c r="O2323" s="229"/>
      <c r="P2323" s="229"/>
      <c r="Q2323" s="229"/>
      <c r="R2323" s="229"/>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31"/>
      <c r="I2324" s="229"/>
      <c r="J2324" s="232"/>
      <c r="K2324" s="229"/>
      <c r="L2324" s="229"/>
      <c r="M2324" s="229"/>
      <c r="N2324" s="229"/>
      <c r="O2324" s="229"/>
      <c r="P2324" s="229"/>
      <c r="Q2324" s="229"/>
      <c r="R2324" s="229"/>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31"/>
      <c r="I2325" s="229"/>
      <c r="J2325" s="232"/>
      <c r="K2325" s="229"/>
      <c r="L2325" s="229"/>
      <c r="M2325" s="229"/>
      <c r="N2325" s="229"/>
      <c r="O2325" s="229"/>
      <c r="P2325" s="229"/>
      <c r="Q2325" s="229"/>
      <c r="R2325" s="229"/>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31"/>
      <c r="I2326" s="229"/>
      <c r="J2326" s="232"/>
      <c r="K2326" s="229"/>
      <c r="L2326" s="229"/>
      <c r="M2326" s="229"/>
      <c r="N2326" s="229"/>
      <c r="O2326" s="229"/>
      <c r="P2326" s="229"/>
      <c r="Q2326" s="229"/>
      <c r="R2326" s="229"/>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31"/>
      <c r="I2327" s="229"/>
      <c r="J2327" s="232"/>
      <c r="K2327" s="229"/>
      <c r="L2327" s="229"/>
      <c r="M2327" s="229"/>
      <c r="N2327" s="229"/>
      <c r="O2327" s="229"/>
      <c r="P2327" s="229"/>
      <c r="Q2327" s="229"/>
      <c r="R2327" s="229"/>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31"/>
      <c r="I2328" s="229"/>
      <c r="J2328" s="232"/>
      <c r="K2328" s="229"/>
      <c r="L2328" s="229"/>
      <c r="M2328" s="229"/>
      <c r="N2328" s="229"/>
      <c r="O2328" s="229"/>
      <c r="P2328" s="229"/>
      <c r="Q2328" s="229"/>
      <c r="R2328" s="229"/>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31"/>
      <c r="I2329" s="229"/>
      <c r="J2329" s="232"/>
      <c r="K2329" s="229"/>
      <c r="L2329" s="229"/>
      <c r="M2329" s="229"/>
      <c r="N2329" s="229"/>
      <c r="O2329" s="229"/>
      <c r="P2329" s="229"/>
      <c r="Q2329" s="229"/>
      <c r="R2329" s="229"/>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31"/>
      <c r="I2330" s="229"/>
      <c r="J2330" s="232"/>
      <c r="K2330" s="229"/>
      <c r="L2330" s="229"/>
      <c r="M2330" s="229"/>
      <c r="N2330" s="229"/>
      <c r="O2330" s="229"/>
      <c r="P2330" s="229"/>
      <c r="Q2330" s="229"/>
      <c r="R2330" s="229"/>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31"/>
      <c r="I2331" s="229"/>
      <c r="J2331" s="232"/>
      <c r="K2331" s="229"/>
      <c r="L2331" s="229"/>
      <c r="M2331" s="229"/>
      <c r="N2331" s="229"/>
      <c r="O2331" s="229"/>
      <c r="P2331" s="229"/>
      <c r="Q2331" s="229"/>
      <c r="R2331" s="229"/>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31"/>
      <c r="I2332" s="229"/>
      <c r="J2332" s="232"/>
      <c r="K2332" s="229"/>
      <c r="L2332" s="229"/>
      <c r="M2332" s="229"/>
      <c r="N2332" s="229"/>
      <c r="O2332" s="229"/>
      <c r="P2332" s="229"/>
      <c r="Q2332" s="229"/>
      <c r="R2332" s="229"/>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31"/>
      <c r="I2333" s="229"/>
      <c r="J2333" s="232"/>
      <c r="K2333" s="229"/>
      <c r="L2333" s="229"/>
      <c r="M2333" s="229"/>
      <c r="N2333" s="229"/>
      <c r="O2333" s="229"/>
      <c r="P2333" s="229"/>
      <c r="Q2333" s="229"/>
      <c r="R2333" s="229"/>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31"/>
      <c r="I2334" s="229"/>
      <c r="J2334" s="232"/>
      <c r="K2334" s="229"/>
      <c r="L2334" s="229"/>
      <c r="M2334" s="229"/>
      <c r="N2334" s="229"/>
      <c r="O2334" s="229"/>
      <c r="P2334" s="229"/>
      <c r="Q2334" s="229"/>
      <c r="R2334" s="229"/>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31"/>
      <c r="I2335" s="229"/>
      <c r="J2335" s="232"/>
      <c r="K2335" s="229"/>
      <c r="L2335" s="229"/>
      <c r="M2335" s="229"/>
      <c r="N2335" s="229"/>
      <c r="O2335" s="229"/>
      <c r="P2335" s="229"/>
      <c r="Q2335" s="229"/>
      <c r="R2335" s="229"/>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31"/>
      <c r="I2336" s="229"/>
      <c r="J2336" s="232"/>
      <c r="K2336" s="229"/>
      <c r="L2336" s="229"/>
      <c r="M2336" s="229"/>
      <c r="N2336" s="229"/>
      <c r="O2336" s="229"/>
      <c r="P2336" s="229"/>
      <c r="Q2336" s="229"/>
      <c r="R2336" s="229"/>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31"/>
      <c r="I2337" s="229"/>
      <c r="J2337" s="232"/>
      <c r="K2337" s="229"/>
      <c r="L2337" s="229"/>
      <c r="M2337" s="229"/>
      <c r="N2337" s="229"/>
      <c r="O2337" s="229"/>
      <c r="P2337" s="229"/>
      <c r="Q2337" s="229"/>
      <c r="R2337" s="229"/>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31"/>
      <c r="I2338" s="229"/>
      <c r="J2338" s="232"/>
      <c r="K2338" s="229"/>
      <c r="L2338" s="229"/>
      <c r="M2338" s="229"/>
      <c r="N2338" s="229"/>
      <c r="O2338" s="229"/>
      <c r="P2338" s="229"/>
      <c r="Q2338" s="229"/>
      <c r="R2338" s="229"/>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31"/>
      <c r="I2339" s="229"/>
      <c r="J2339" s="232"/>
      <c r="K2339" s="229"/>
      <c r="L2339" s="229"/>
      <c r="M2339" s="229"/>
      <c r="N2339" s="229"/>
      <c r="O2339" s="229"/>
      <c r="P2339" s="229"/>
      <c r="Q2339" s="229"/>
      <c r="R2339" s="229"/>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31"/>
      <c r="I2340" s="229"/>
      <c r="J2340" s="232"/>
      <c r="K2340" s="229"/>
      <c r="L2340" s="229"/>
      <c r="M2340" s="229"/>
      <c r="N2340" s="229"/>
      <c r="O2340" s="229"/>
      <c r="P2340" s="229"/>
      <c r="Q2340" s="229"/>
      <c r="R2340" s="229"/>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31"/>
      <c r="I2341" s="229"/>
      <c r="J2341" s="232"/>
      <c r="K2341" s="229"/>
      <c r="L2341" s="229"/>
      <c r="M2341" s="229"/>
      <c r="N2341" s="229"/>
      <c r="O2341" s="229"/>
      <c r="P2341" s="229"/>
      <c r="Q2341" s="229"/>
      <c r="R2341" s="229"/>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31"/>
      <c r="I2342" s="229"/>
      <c r="J2342" s="232"/>
      <c r="K2342" s="229"/>
      <c r="L2342" s="229"/>
      <c r="M2342" s="229"/>
      <c r="N2342" s="229"/>
      <c r="O2342" s="229"/>
      <c r="P2342" s="229"/>
      <c r="Q2342" s="229"/>
      <c r="R2342" s="229"/>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31"/>
      <c r="I2343" s="229"/>
      <c r="J2343" s="232"/>
      <c r="K2343" s="229"/>
      <c r="L2343" s="229"/>
      <c r="M2343" s="229"/>
      <c r="N2343" s="229"/>
      <c r="O2343" s="229"/>
      <c r="P2343" s="229"/>
      <c r="Q2343" s="229"/>
      <c r="R2343" s="229"/>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31"/>
      <c r="I2344" s="229"/>
      <c r="J2344" s="232"/>
      <c r="K2344" s="229"/>
      <c r="L2344" s="229"/>
      <c r="M2344" s="229"/>
      <c r="N2344" s="229"/>
      <c r="O2344" s="229"/>
      <c r="P2344" s="229"/>
      <c r="Q2344" s="229"/>
      <c r="R2344" s="229"/>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31"/>
      <c r="I2345" s="229"/>
      <c r="J2345" s="232"/>
      <c r="K2345" s="229"/>
      <c r="L2345" s="229"/>
      <c r="M2345" s="229"/>
      <c r="N2345" s="229"/>
      <c r="O2345" s="229"/>
      <c r="P2345" s="229"/>
      <c r="Q2345" s="229"/>
      <c r="R2345" s="229"/>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31"/>
      <c r="I2346" s="229"/>
      <c r="J2346" s="232"/>
      <c r="K2346" s="229"/>
      <c r="L2346" s="229"/>
      <c r="M2346" s="229"/>
      <c r="N2346" s="229"/>
      <c r="O2346" s="229"/>
      <c r="P2346" s="229"/>
      <c r="Q2346" s="229"/>
      <c r="R2346" s="229"/>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31"/>
      <c r="I2347" s="229"/>
      <c r="J2347" s="232"/>
      <c r="K2347" s="229"/>
      <c r="L2347" s="229"/>
      <c r="M2347" s="229"/>
      <c r="N2347" s="229"/>
      <c r="O2347" s="229"/>
      <c r="P2347" s="229"/>
      <c r="Q2347" s="229"/>
      <c r="R2347" s="229"/>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31"/>
      <c r="I2348" s="229"/>
      <c r="J2348" s="232"/>
      <c r="K2348" s="229"/>
      <c r="L2348" s="229"/>
      <c r="M2348" s="229"/>
      <c r="N2348" s="229"/>
      <c r="O2348" s="229"/>
      <c r="P2348" s="229"/>
      <c r="Q2348" s="229"/>
      <c r="R2348" s="229"/>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31"/>
      <c r="I2349" s="229"/>
      <c r="J2349" s="232"/>
      <c r="K2349" s="229"/>
      <c r="L2349" s="229"/>
      <c r="M2349" s="229"/>
      <c r="N2349" s="229"/>
      <c r="O2349" s="229"/>
      <c r="P2349" s="229"/>
      <c r="Q2349" s="229"/>
      <c r="R2349" s="229"/>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31"/>
      <c r="I2350" s="229"/>
      <c r="J2350" s="232"/>
      <c r="K2350" s="229"/>
      <c r="L2350" s="229"/>
      <c r="M2350" s="229"/>
      <c r="N2350" s="229"/>
      <c r="O2350" s="229"/>
      <c r="P2350" s="229"/>
      <c r="Q2350" s="229"/>
      <c r="R2350" s="229"/>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31"/>
      <c r="I2351" s="229"/>
      <c r="J2351" s="232"/>
      <c r="K2351" s="229"/>
      <c r="L2351" s="229"/>
      <c r="M2351" s="229"/>
      <c r="N2351" s="229"/>
      <c r="O2351" s="229"/>
      <c r="P2351" s="229"/>
      <c r="Q2351" s="229"/>
      <c r="R2351" s="229"/>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31"/>
      <c r="I2352" s="229"/>
      <c r="J2352" s="232"/>
      <c r="K2352" s="229"/>
      <c r="L2352" s="229"/>
      <c r="M2352" s="229"/>
      <c r="N2352" s="229"/>
      <c r="O2352" s="229"/>
      <c r="P2352" s="229"/>
      <c r="Q2352" s="229"/>
      <c r="R2352" s="229"/>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31"/>
      <c r="I2353" s="229"/>
      <c r="J2353" s="232"/>
      <c r="K2353" s="229"/>
      <c r="L2353" s="229"/>
      <c r="M2353" s="229"/>
      <c r="N2353" s="229"/>
      <c r="O2353" s="229"/>
      <c r="P2353" s="229"/>
      <c r="Q2353" s="229"/>
      <c r="R2353" s="229"/>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31"/>
      <c r="I2354" s="229"/>
      <c r="J2354" s="232"/>
      <c r="K2354" s="229"/>
      <c r="L2354" s="229"/>
      <c r="M2354" s="229"/>
      <c r="N2354" s="229"/>
      <c r="O2354" s="229"/>
      <c r="P2354" s="229"/>
      <c r="Q2354" s="229"/>
      <c r="R2354" s="229"/>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31"/>
      <c r="I2355" s="229"/>
      <c r="J2355" s="232"/>
      <c r="K2355" s="229"/>
      <c r="L2355" s="229"/>
      <c r="M2355" s="229"/>
      <c r="N2355" s="229"/>
      <c r="O2355" s="229"/>
      <c r="P2355" s="229"/>
      <c r="Q2355" s="229"/>
      <c r="R2355" s="229"/>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31"/>
      <c r="I2356" s="229"/>
      <c r="J2356" s="232"/>
      <c r="K2356" s="229"/>
      <c r="L2356" s="229"/>
      <c r="M2356" s="229"/>
      <c r="N2356" s="229"/>
      <c r="O2356" s="229"/>
      <c r="P2356" s="229"/>
      <c r="Q2356" s="229"/>
      <c r="R2356" s="229"/>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31"/>
      <c r="I2357" s="229"/>
      <c r="J2357" s="232"/>
      <c r="K2357" s="229"/>
      <c r="L2357" s="229"/>
      <c r="M2357" s="229"/>
      <c r="N2357" s="229"/>
      <c r="O2357" s="229"/>
      <c r="P2357" s="229"/>
      <c r="Q2357" s="229"/>
      <c r="R2357" s="229"/>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31"/>
      <c r="I2358" s="229"/>
      <c r="J2358" s="232"/>
      <c r="K2358" s="229"/>
      <c r="L2358" s="229"/>
      <c r="M2358" s="229"/>
      <c r="N2358" s="229"/>
      <c r="O2358" s="229"/>
      <c r="P2358" s="229"/>
      <c r="Q2358" s="229"/>
      <c r="R2358" s="229"/>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31"/>
      <c r="I2359" s="229"/>
      <c r="J2359" s="232"/>
      <c r="K2359" s="229"/>
      <c r="L2359" s="229"/>
      <c r="M2359" s="229"/>
      <c r="N2359" s="229"/>
      <c r="O2359" s="229"/>
      <c r="P2359" s="229"/>
      <c r="Q2359" s="229"/>
      <c r="R2359" s="229"/>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31"/>
      <c r="I2360" s="229"/>
      <c r="J2360" s="232"/>
      <c r="K2360" s="229"/>
      <c r="L2360" s="229"/>
      <c r="M2360" s="229"/>
      <c r="N2360" s="229"/>
      <c r="O2360" s="229"/>
      <c r="P2360" s="229"/>
      <c r="Q2360" s="229"/>
      <c r="R2360" s="229"/>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31"/>
      <c r="I2361" s="229"/>
      <c r="J2361" s="232"/>
      <c r="K2361" s="229"/>
      <c r="L2361" s="229"/>
      <c r="M2361" s="229"/>
      <c r="N2361" s="229"/>
      <c r="O2361" s="229"/>
      <c r="P2361" s="229"/>
      <c r="Q2361" s="229"/>
      <c r="R2361" s="229"/>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31"/>
      <c r="I2362" s="229"/>
      <c r="J2362" s="232"/>
      <c r="K2362" s="229"/>
      <c r="L2362" s="229"/>
      <c r="M2362" s="229"/>
      <c r="N2362" s="229"/>
      <c r="O2362" s="229"/>
      <c r="P2362" s="229"/>
      <c r="Q2362" s="229"/>
      <c r="R2362" s="229"/>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31"/>
      <c r="I2363" s="229"/>
      <c r="J2363" s="232"/>
      <c r="K2363" s="229"/>
      <c r="L2363" s="229"/>
      <c r="M2363" s="229"/>
      <c r="N2363" s="229"/>
      <c r="O2363" s="229"/>
      <c r="P2363" s="229"/>
      <c r="Q2363" s="229"/>
      <c r="R2363" s="229"/>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31"/>
      <c r="I2364" s="229"/>
      <c r="J2364" s="232"/>
      <c r="K2364" s="229"/>
      <c r="L2364" s="229"/>
      <c r="M2364" s="229"/>
      <c r="N2364" s="229"/>
      <c r="O2364" s="229"/>
      <c r="P2364" s="229"/>
      <c r="Q2364" s="229"/>
      <c r="R2364" s="229"/>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31"/>
      <c r="I2365" s="229"/>
      <c r="J2365" s="232"/>
      <c r="K2365" s="229"/>
      <c r="L2365" s="229"/>
      <c r="M2365" s="229"/>
      <c r="N2365" s="229"/>
      <c r="O2365" s="229"/>
      <c r="P2365" s="229"/>
      <c r="Q2365" s="229"/>
      <c r="R2365" s="229"/>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31"/>
      <c r="I2366" s="229"/>
      <c r="J2366" s="232"/>
      <c r="K2366" s="229"/>
      <c r="L2366" s="229"/>
      <c r="M2366" s="229"/>
      <c r="N2366" s="229"/>
      <c r="O2366" s="229"/>
      <c r="P2366" s="229"/>
      <c r="Q2366" s="229"/>
      <c r="R2366" s="229"/>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31"/>
      <c r="I2367" s="229"/>
      <c r="J2367" s="232"/>
      <c r="K2367" s="229"/>
      <c r="L2367" s="229"/>
      <c r="M2367" s="229"/>
      <c r="N2367" s="229"/>
      <c r="O2367" s="229"/>
      <c r="P2367" s="229"/>
      <c r="Q2367" s="229"/>
      <c r="R2367" s="229"/>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31"/>
      <c r="I2368" s="229"/>
      <c r="J2368" s="232"/>
      <c r="K2368" s="229"/>
      <c r="L2368" s="229"/>
      <c r="M2368" s="229"/>
      <c r="N2368" s="229"/>
      <c r="O2368" s="229"/>
      <c r="P2368" s="229"/>
      <c r="Q2368" s="229"/>
      <c r="R2368" s="229"/>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31"/>
      <c r="I2369" s="229"/>
      <c r="J2369" s="232"/>
      <c r="K2369" s="229"/>
      <c r="L2369" s="229"/>
      <c r="M2369" s="229"/>
      <c r="N2369" s="229"/>
      <c r="O2369" s="229"/>
      <c r="P2369" s="229"/>
      <c r="Q2369" s="229"/>
      <c r="R2369" s="229"/>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31"/>
      <c r="I2370" s="229"/>
      <c r="J2370" s="232"/>
      <c r="K2370" s="229"/>
      <c r="L2370" s="229"/>
      <c r="M2370" s="229"/>
      <c r="N2370" s="229"/>
      <c r="O2370" s="229"/>
      <c r="P2370" s="229"/>
      <c r="Q2370" s="229"/>
      <c r="R2370" s="229"/>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31"/>
      <c r="I2371" s="229"/>
      <c r="J2371" s="232"/>
      <c r="K2371" s="229"/>
      <c r="L2371" s="229"/>
      <c r="M2371" s="229"/>
      <c r="N2371" s="229"/>
      <c r="O2371" s="229"/>
      <c r="P2371" s="229"/>
      <c r="Q2371" s="229"/>
      <c r="R2371" s="229"/>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31"/>
      <c r="I2372" s="229"/>
      <c r="J2372" s="232"/>
      <c r="K2372" s="229"/>
      <c r="L2372" s="229"/>
      <c r="M2372" s="229"/>
      <c r="N2372" s="229"/>
      <c r="O2372" s="229"/>
      <c r="P2372" s="229"/>
      <c r="Q2372" s="229"/>
      <c r="R2372" s="229"/>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31"/>
      <c r="I2373" s="229"/>
      <c r="J2373" s="232"/>
      <c r="K2373" s="229"/>
      <c r="L2373" s="229"/>
      <c r="M2373" s="229"/>
      <c r="N2373" s="229"/>
      <c r="O2373" s="229"/>
      <c r="P2373" s="229"/>
      <c r="Q2373" s="229"/>
      <c r="R2373" s="229"/>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31"/>
      <c r="I2374" s="229"/>
      <c r="J2374" s="232"/>
      <c r="K2374" s="229"/>
      <c r="L2374" s="229"/>
      <c r="M2374" s="229"/>
      <c r="N2374" s="229"/>
      <c r="O2374" s="229"/>
      <c r="P2374" s="229"/>
      <c r="Q2374" s="229"/>
      <c r="R2374" s="229"/>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31"/>
      <c r="I2375" s="229"/>
      <c r="J2375" s="232"/>
      <c r="K2375" s="229"/>
      <c r="L2375" s="229"/>
      <c r="M2375" s="229"/>
      <c r="N2375" s="229"/>
      <c r="O2375" s="229"/>
      <c r="P2375" s="229"/>
      <c r="Q2375" s="229"/>
      <c r="R2375" s="229"/>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31"/>
      <c r="I2376" s="229"/>
      <c r="J2376" s="232"/>
      <c r="K2376" s="229"/>
      <c r="L2376" s="229"/>
      <c r="M2376" s="229"/>
      <c r="N2376" s="229"/>
      <c r="O2376" s="229"/>
      <c r="P2376" s="229"/>
      <c r="Q2376" s="229"/>
      <c r="R2376" s="229"/>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31"/>
      <c r="I2377" s="229"/>
      <c r="J2377" s="232"/>
      <c r="K2377" s="229"/>
      <c r="L2377" s="229"/>
      <c r="M2377" s="229"/>
      <c r="N2377" s="229"/>
      <c r="O2377" s="229"/>
      <c r="P2377" s="229"/>
      <c r="Q2377" s="229"/>
      <c r="R2377" s="229"/>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31"/>
      <c r="I2378" s="229"/>
      <c r="J2378" s="232"/>
      <c r="K2378" s="229"/>
      <c r="L2378" s="229"/>
      <c r="M2378" s="229"/>
      <c r="N2378" s="229"/>
      <c r="O2378" s="229"/>
      <c r="P2378" s="229"/>
      <c r="Q2378" s="229"/>
      <c r="R2378" s="229"/>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31"/>
      <c r="I2379" s="229"/>
      <c r="J2379" s="232"/>
      <c r="K2379" s="229"/>
      <c r="L2379" s="229"/>
      <c r="M2379" s="229"/>
      <c r="N2379" s="229"/>
      <c r="O2379" s="229"/>
      <c r="P2379" s="229"/>
      <c r="Q2379" s="229"/>
      <c r="R2379" s="229"/>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31"/>
      <c r="I2380" s="229"/>
      <c r="J2380" s="232"/>
      <c r="K2380" s="229"/>
      <c r="L2380" s="229"/>
      <c r="M2380" s="229"/>
      <c r="N2380" s="229"/>
      <c r="O2380" s="229"/>
      <c r="P2380" s="229"/>
      <c r="Q2380" s="229"/>
      <c r="R2380" s="229"/>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31"/>
      <c r="I2381" s="229"/>
      <c r="J2381" s="232"/>
      <c r="K2381" s="229"/>
      <c r="L2381" s="229"/>
      <c r="M2381" s="229"/>
      <c r="N2381" s="229"/>
      <c r="O2381" s="229"/>
      <c r="P2381" s="229"/>
      <c r="Q2381" s="229"/>
      <c r="R2381" s="229"/>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31"/>
      <c r="I2382" s="229"/>
      <c r="J2382" s="232"/>
      <c r="K2382" s="229"/>
      <c r="L2382" s="229"/>
      <c r="M2382" s="229"/>
      <c r="N2382" s="229"/>
      <c r="O2382" s="229"/>
      <c r="P2382" s="229"/>
      <c r="Q2382" s="229"/>
      <c r="R2382" s="229"/>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31"/>
      <c r="I2383" s="229"/>
      <c r="J2383" s="232"/>
      <c r="K2383" s="229"/>
      <c r="L2383" s="229"/>
      <c r="M2383" s="229"/>
      <c r="N2383" s="229"/>
      <c r="O2383" s="229"/>
      <c r="P2383" s="229"/>
      <c r="Q2383" s="229"/>
      <c r="R2383" s="229"/>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31"/>
      <c r="I2384" s="229"/>
      <c r="J2384" s="232"/>
      <c r="K2384" s="229"/>
      <c r="L2384" s="229"/>
      <c r="M2384" s="229"/>
      <c r="N2384" s="229"/>
      <c r="O2384" s="229"/>
      <c r="P2384" s="229"/>
      <c r="Q2384" s="229"/>
      <c r="R2384" s="229"/>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31"/>
      <c r="I2385" s="229"/>
      <c r="J2385" s="232"/>
      <c r="K2385" s="229"/>
      <c r="L2385" s="229"/>
      <c r="M2385" s="229"/>
      <c r="N2385" s="229"/>
      <c r="O2385" s="229"/>
      <c r="P2385" s="229"/>
      <c r="Q2385" s="229"/>
      <c r="R2385" s="229"/>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31"/>
      <c r="I2386" s="229"/>
      <c r="J2386" s="232"/>
      <c r="K2386" s="229"/>
      <c r="L2386" s="229"/>
      <c r="M2386" s="229"/>
      <c r="N2386" s="229"/>
      <c r="O2386" s="229"/>
      <c r="P2386" s="229"/>
      <c r="Q2386" s="229"/>
      <c r="R2386" s="229"/>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31"/>
      <c r="I2387" s="229"/>
      <c r="J2387" s="232"/>
      <c r="K2387" s="229"/>
      <c r="L2387" s="229"/>
      <c r="M2387" s="229"/>
      <c r="N2387" s="229"/>
      <c r="O2387" s="229"/>
      <c r="P2387" s="229"/>
      <c r="Q2387" s="229"/>
      <c r="R2387" s="229"/>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31"/>
      <c r="I2388" s="229"/>
      <c r="J2388" s="232"/>
      <c r="K2388" s="229"/>
      <c r="L2388" s="229"/>
      <c r="M2388" s="229"/>
      <c r="N2388" s="229"/>
      <c r="O2388" s="229"/>
      <c r="P2388" s="229"/>
      <c r="Q2388" s="229"/>
      <c r="R2388" s="229"/>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31"/>
      <c r="I2389" s="229"/>
      <c r="J2389" s="232"/>
      <c r="K2389" s="229"/>
      <c r="L2389" s="229"/>
      <c r="M2389" s="229"/>
      <c r="N2389" s="229"/>
      <c r="O2389" s="229"/>
      <c r="P2389" s="229"/>
      <c r="Q2389" s="229"/>
      <c r="R2389" s="229"/>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31"/>
      <c r="I2390" s="229"/>
      <c r="J2390" s="232"/>
      <c r="K2390" s="229"/>
      <c r="L2390" s="229"/>
      <c r="M2390" s="229"/>
      <c r="N2390" s="229"/>
      <c r="O2390" s="229"/>
      <c r="P2390" s="229"/>
      <c r="Q2390" s="229"/>
      <c r="R2390" s="229"/>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31"/>
      <c r="I2391" s="229"/>
      <c r="J2391" s="232"/>
      <c r="K2391" s="229"/>
      <c r="L2391" s="229"/>
      <c r="M2391" s="229"/>
      <c r="N2391" s="229"/>
      <c r="O2391" s="229"/>
      <c r="P2391" s="229"/>
      <c r="Q2391" s="229"/>
      <c r="R2391" s="229"/>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31"/>
      <c r="I2392" s="229"/>
      <c r="J2392" s="232"/>
      <c r="K2392" s="229"/>
      <c r="L2392" s="229"/>
      <c r="M2392" s="229"/>
      <c r="N2392" s="229"/>
      <c r="O2392" s="229"/>
      <c r="P2392" s="229"/>
      <c r="Q2392" s="229"/>
      <c r="R2392" s="229"/>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31"/>
      <c r="I2393" s="229"/>
      <c r="J2393" s="232"/>
      <c r="K2393" s="229"/>
      <c r="L2393" s="229"/>
      <c r="M2393" s="229"/>
      <c r="N2393" s="229"/>
      <c r="O2393" s="229"/>
      <c r="P2393" s="229"/>
      <c r="Q2393" s="229"/>
      <c r="R2393" s="229"/>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31"/>
      <c r="I2394" s="229"/>
      <c r="J2394" s="232"/>
      <c r="K2394" s="229"/>
      <c r="L2394" s="229"/>
      <c r="M2394" s="229"/>
      <c r="N2394" s="229"/>
      <c r="O2394" s="229"/>
      <c r="P2394" s="229"/>
      <c r="Q2394" s="229"/>
      <c r="R2394" s="229"/>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31"/>
      <c r="I2395" s="229"/>
      <c r="J2395" s="232"/>
      <c r="K2395" s="229"/>
      <c r="L2395" s="229"/>
      <c r="M2395" s="229"/>
      <c r="N2395" s="229"/>
      <c r="O2395" s="229"/>
      <c r="P2395" s="229"/>
      <c r="Q2395" s="229"/>
      <c r="R2395" s="229"/>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31"/>
      <c r="I2396" s="229"/>
      <c r="J2396" s="232"/>
      <c r="K2396" s="229"/>
      <c r="L2396" s="229"/>
      <c r="M2396" s="229"/>
      <c r="N2396" s="229"/>
      <c r="O2396" s="229"/>
      <c r="P2396" s="229"/>
      <c r="Q2396" s="229"/>
      <c r="R2396" s="229"/>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31"/>
      <c r="I2397" s="229"/>
      <c r="J2397" s="232"/>
      <c r="K2397" s="229"/>
      <c r="L2397" s="229"/>
      <c r="M2397" s="229"/>
      <c r="N2397" s="229"/>
      <c r="O2397" s="229"/>
      <c r="P2397" s="229"/>
      <c r="Q2397" s="229"/>
      <c r="R2397" s="229"/>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31"/>
      <c r="I2398" s="229"/>
      <c r="J2398" s="232"/>
      <c r="K2398" s="229"/>
      <c r="L2398" s="229"/>
      <c r="M2398" s="229"/>
      <c r="N2398" s="229"/>
      <c r="O2398" s="229"/>
      <c r="P2398" s="229"/>
      <c r="Q2398" s="229"/>
      <c r="R2398" s="229"/>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31"/>
      <c r="I2399" s="229"/>
      <c r="J2399" s="232"/>
      <c r="K2399" s="229"/>
      <c r="L2399" s="229"/>
      <c r="M2399" s="229"/>
      <c r="N2399" s="229"/>
      <c r="O2399" s="229"/>
      <c r="P2399" s="229"/>
      <c r="Q2399" s="229"/>
      <c r="R2399" s="229"/>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31"/>
      <c r="I2400" s="229"/>
      <c r="J2400" s="232"/>
      <c r="K2400" s="229"/>
      <c r="L2400" s="229"/>
      <c r="M2400" s="229"/>
      <c r="N2400" s="229"/>
      <c r="O2400" s="229"/>
      <c r="P2400" s="229"/>
      <c r="Q2400" s="229"/>
      <c r="R2400" s="229"/>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31"/>
      <c r="I2401" s="229"/>
      <c r="J2401" s="232"/>
      <c r="K2401" s="229"/>
      <c r="L2401" s="229"/>
      <c r="M2401" s="229"/>
      <c r="N2401" s="229"/>
      <c r="O2401" s="229"/>
      <c r="P2401" s="229"/>
      <c r="Q2401" s="229"/>
      <c r="R2401" s="229"/>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31"/>
      <c r="I2402" s="229"/>
      <c r="J2402" s="232"/>
      <c r="K2402" s="229"/>
      <c r="L2402" s="229"/>
      <c r="M2402" s="229"/>
      <c r="N2402" s="229"/>
      <c r="O2402" s="229"/>
      <c r="P2402" s="229"/>
      <c r="Q2402" s="229"/>
      <c r="R2402" s="229"/>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31"/>
      <c r="I2403" s="229"/>
      <c r="J2403" s="232"/>
      <c r="K2403" s="229"/>
      <c r="L2403" s="229"/>
      <c r="M2403" s="229"/>
      <c r="N2403" s="229"/>
      <c r="O2403" s="229"/>
      <c r="P2403" s="229"/>
      <c r="Q2403" s="229"/>
      <c r="R2403" s="229"/>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31"/>
      <c r="I2404" s="229"/>
      <c r="J2404" s="232"/>
      <c r="K2404" s="229"/>
      <c r="L2404" s="229"/>
      <c r="M2404" s="229"/>
      <c r="N2404" s="229"/>
      <c r="O2404" s="229"/>
      <c r="P2404" s="229"/>
      <c r="Q2404" s="229"/>
      <c r="R2404" s="229"/>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31"/>
      <c r="I2405" s="229"/>
      <c r="J2405" s="232"/>
      <c r="K2405" s="229"/>
      <c r="L2405" s="229"/>
      <c r="M2405" s="229"/>
      <c r="N2405" s="229"/>
      <c r="O2405" s="229"/>
      <c r="P2405" s="229"/>
      <c r="Q2405" s="229"/>
      <c r="R2405" s="229"/>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31"/>
      <c r="I2406" s="229"/>
      <c r="J2406" s="232"/>
      <c r="K2406" s="229"/>
      <c r="L2406" s="229"/>
      <c r="M2406" s="229"/>
      <c r="N2406" s="229"/>
      <c r="O2406" s="229"/>
      <c r="P2406" s="229"/>
      <c r="Q2406" s="229"/>
      <c r="R2406" s="229"/>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31"/>
      <c r="I2407" s="229"/>
      <c r="J2407" s="232"/>
      <c r="K2407" s="229"/>
      <c r="L2407" s="229"/>
      <c r="M2407" s="229"/>
      <c r="N2407" s="229"/>
      <c r="O2407" s="229"/>
      <c r="P2407" s="229"/>
      <c r="Q2407" s="229"/>
      <c r="R2407" s="229"/>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31"/>
      <c r="I2408" s="229"/>
      <c r="J2408" s="232"/>
      <c r="K2408" s="229"/>
      <c r="L2408" s="229"/>
      <c r="M2408" s="229"/>
      <c r="N2408" s="229"/>
      <c r="O2408" s="229"/>
      <c r="P2408" s="229"/>
      <c r="Q2408" s="229"/>
      <c r="R2408" s="229"/>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31"/>
      <c r="I2409" s="229"/>
      <c r="J2409" s="232"/>
      <c r="K2409" s="229"/>
      <c r="L2409" s="229"/>
      <c r="M2409" s="229"/>
      <c r="N2409" s="229"/>
      <c r="O2409" s="229"/>
      <c r="P2409" s="229"/>
      <c r="Q2409" s="229"/>
      <c r="R2409" s="229"/>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31"/>
      <c r="I2410" s="229"/>
      <c r="J2410" s="232"/>
      <c r="K2410" s="229"/>
      <c r="L2410" s="229"/>
      <c r="M2410" s="229"/>
      <c r="N2410" s="229"/>
      <c r="O2410" s="229"/>
      <c r="P2410" s="229"/>
      <c r="Q2410" s="229"/>
      <c r="R2410" s="229"/>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31"/>
      <c r="I2411" s="229"/>
      <c r="J2411" s="232"/>
      <c r="K2411" s="229"/>
      <c r="L2411" s="229"/>
      <c r="M2411" s="229"/>
      <c r="N2411" s="229"/>
      <c r="O2411" s="229"/>
      <c r="P2411" s="229"/>
      <c r="Q2411" s="229"/>
      <c r="R2411" s="229"/>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31"/>
      <c r="I2412" s="229"/>
      <c r="J2412" s="232"/>
      <c r="K2412" s="229"/>
      <c r="L2412" s="229"/>
      <c r="M2412" s="229"/>
      <c r="N2412" s="229"/>
      <c r="O2412" s="229"/>
      <c r="P2412" s="229"/>
      <c r="Q2412" s="229"/>
      <c r="R2412" s="229"/>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31"/>
      <c r="I2413" s="229"/>
      <c r="J2413" s="232"/>
      <c r="K2413" s="229"/>
      <c r="L2413" s="229"/>
      <c r="M2413" s="229"/>
      <c r="N2413" s="229"/>
      <c r="O2413" s="229"/>
      <c r="P2413" s="229"/>
      <c r="Q2413" s="229"/>
      <c r="R2413" s="229"/>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31"/>
      <c r="I2414" s="229"/>
      <c r="J2414" s="232"/>
      <c r="K2414" s="229"/>
      <c r="L2414" s="229"/>
      <c r="M2414" s="229"/>
      <c r="N2414" s="229"/>
      <c r="O2414" s="229"/>
      <c r="P2414" s="229"/>
      <c r="Q2414" s="229"/>
      <c r="R2414" s="229"/>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31"/>
      <c r="I2415" s="229"/>
      <c r="J2415" s="232"/>
      <c r="K2415" s="229"/>
      <c r="L2415" s="229"/>
      <c r="M2415" s="229"/>
      <c r="N2415" s="229"/>
      <c r="O2415" s="229"/>
      <c r="P2415" s="229"/>
      <c r="Q2415" s="229"/>
      <c r="R2415" s="229"/>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31"/>
      <c r="I2416" s="229"/>
      <c r="J2416" s="232"/>
      <c r="K2416" s="229"/>
      <c r="L2416" s="229"/>
      <c r="M2416" s="229"/>
      <c r="N2416" s="229"/>
      <c r="O2416" s="229"/>
      <c r="P2416" s="229"/>
      <c r="Q2416" s="229"/>
      <c r="R2416" s="229"/>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31"/>
      <c r="I2417" s="229"/>
      <c r="J2417" s="232"/>
      <c r="K2417" s="229"/>
      <c r="L2417" s="229"/>
      <c r="M2417" s="229"/>
      <c r="N2417" s="229"/>
      <c r="O2417" s="229"/>
      <c r="P2417" s="229"/>
      <c r="Q2417" s="229"/>
      <c r="R2417" s="229"/>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31"/>
      <c r="I2418" s="229"/>
      <c r="J2418" s="232"/>
      <c r="K2418" s="229"/>
      <c r="L2418" s="229"/>
      <c r="M2418" s="229"/>
      <c r="N2418" s="229"/>
      <c r="O2418" s="229"/>
      <c r="P2418" s="229"/>
      <c r="Q2418" s="229"/>
      <c r="R2418" s="229"/>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31"/>
      <c r="I2419" s="229"/>
      <c r="J2419" s="232"/>
      <c r="K2419" s="229"/>
      <c r="L2419" s="229"/>
      <c r="M2419" s="229"/>
      <c r="N2419" s="229"/>
      <c r="O2419" s="229"/>
      <c r="P2419" s="229"/>
      <c r="Q2419" s="229"/>
      <c r="R2419" s="229"/>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31"/>
      <c r="I2420" s="229"/>
      <c r="J2420" s="232"/>
      <c r="K2420" s="229"/>
      <c r="L2420" s="229"/>
      <c r="M2420" s="229"/>
      <c r="N2420" s="229"/>
      <c r="O2420" s="229"/>
      <c r="P2420" s="229"/>
      <c r="Q2420" s="229"/>
      <c r="R2420" s="229"/>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31"/>
      <c r="I2421" s="229"/>
      <c r="J2421" s="232"/>
      <c r="K2421" s="229"/>
      <c r="L2421" s="229"/>
      <c r="M2421" s="229"/>
      <c r="N2421" s="229"/>
      <c r="O2421" s="229"/>
      <c r="P2421" s="229"/>
      <c r="Q2421" s="229"/>
      <c r="R2421" s="229"/>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31"/>
      <c r="I2422" s="229"/>
      <c r="J2422" s="232"/>
      <c r="K2422" s="229"/>
      <c r="L2422" s="229"/>
      <c r="M2422" s="229"/>
      <c r="N2422" s="229"/>
      <c r="O2422" s="229"/>
      <c r="P2422" s="229"/>
      <c r="Q2422" s="229"/>
      <c r="R2422" s="229"/>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31"/>
      <c r="I2423" s="229"/>
      <c r="J2423" s="232"/>
      <c r="K2423" s="229"/>
      <c r="L2423" s="229"/>
      <c r="M2423" s="229"/>
      <c r="N2423" s="229"/>
      <c r="O2423" s="229"/>
      <c r="P2423" s="229"/>
      <c r="Q2423" s="229"/>
      <c r="R2423" s="229"/>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31"/>
      <c r="I2424" s="229"/>
      <c r="J2424" s="232"/>
      <c r="K2424" s="229"/>
      <c r="L2424" s="229"/>
      <c r="M2424" s="229"/>
      <c r="N2424" s="229"/>
      <c r="O2424" s="229"/>
      <c r="P2424" s="229"/>
      <c r="Q2424" s="229"/>
      <c r="R2424" s="229"/>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31"/>
      <c r="I2425" s="229"/>
      <c r="J2425" s="232"/>
      <c r="K2425" s="229"/>
      <c r="L2425" s="229"/>
      <c r="M2425" s="229"/>
      <c r="N2425" s="229"/>
      <c r="O2425" s="229"/>
      <c r="P2425" s="229"/>
      <c r="Q2425" s="229"/>
      <c r="R2425" s="229"/>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31"/>
      <c r="I2426" s="229"/>
      <c r="J2426" s="232"/>
      <c r="K2426" s="229"/>
      <c r="L2426" s="229"/>
      <c r="M2426" s="229"/>
      <c r="N2426" s="229"/>
      <c r="O2426" s="229"/>
      <c r="P2426" s="229"/>
      <c r="Q2426" s="229"/>
      <c r="R2426" s="229"/>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31"/>
      <c r="I2427" s="229"/>
      <c r="J2427" s="232"/>
      <c r="K2427" s="229"/>
      <c r="L2427" s="229"/>
      <c r="M2427" s="229"/>
      <c r="N2427" s="229"/>
      <c r="O2427" s="229"/>
      <c r="P2427" s="229"/>
      <c r="Q2427" s="229"/>
      <c r="R2427" s="229"/>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31"/>
      <c r="I2428" s="229"/>
      <c r="J2428" s="232"/>
      <c r="K2428" s="229"/>
      <c r="L2428" s="229"/>
      <c r="M2428" s="229"/>
      <c r="N2428" s="229"/>
      <c r="O2428" s="229"/>
      <c r="P2428" s="229"/>
      <c r="Q2428" s="229"/>
      <c r="R2428" s="229"/>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31"/>
      <c r="I2429" s="229"/>
      <c r="J2429" s="232"/>
      <c r="K2429" s="229"/>
      <c r="L2429" s="229"/>
      <c r="M2429" s="229"/>
      <c r="N2429" s="229"/>
      <c r="O2429" s="229"/>
      <c r="P2429" s="229"/>
      <c r="Q2429" s="229"/>
      <c r="R2429" s="229"/>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31"/>
      <c r="I2430" s="229"/>
      <c r="J2430" s="232"/>
      <c r="K2430" s="229"/>
      <c r="L2430" s="229"/>
      <c r="M2430" s="229"/>
      <c r="N2430" s="229"/>
      <c r="O2430" s="229"/>
      <c r="P2430" s="229"/>
      <c r="Q2430" s="229"/>
      <c r="R2430" s="229"/>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31"/>
      <c r="I2431" s="229"/>
      <c r="J2431" s="232"/>
      <c r="K2431" s="229"/>
      <c r="L2431" s="229"/>
      <c r="M2431" s="229"/>
      <c r="N2431" s="229"/>
      <c r="O2431" s="229"/>
      <c r="P2431" s="229"/>
      <c r="Q2431" s="229"/>
      <c r="R2431" s="229"/>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31"/>
      <c r="I2432" s="229"/>
      <c r="J2432" s="232"/>
      <c r="K2432" s="229"/>
      <c r="L2432" s="229"/>
      <c r="M2432" s="229"/>
      <c r="N2432" s="229"/>
      <c r="O2432" s="229"/>
      <c r="P2432" s="229"/>
      <c r="Q2432" s="229"/>
      <c r="R2432" s="229"/>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31"/>
      <c r="I2433" s="229"/>
      <c r="J2433" s="232"/>
      <c r="K2433" s="229"/>
      <c r="L2433" s="229"/>
      <c r="M2433" s="229"/>
      <c r="N2433" s="229"/>
      <c r="O2433" s="229"/>
      <c r="P2433" s="229"/>
      <c r="Q2433" s="229"/>
      <c r="R2433" s="229"/>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31"/>
      <c r="I2434" s="229"/>
      <c r="J2434" s="232"/>
      <c r="K2434" s="229"/>
      <c r="L2434" s="229"/>
      <c r="M2434" s="229"/>
      <c r="N2434" s="229"/>
      <c r="O2434" s="229"/>
      <c r="P2434" s="229"/>
      <c r="Q2434" s="229"/>
      <c r="R2434" s="229"/>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31"/>
      <c r="I2435" s="229"/>
      <c r="J2435" s="232"/>
      <c r="K2435" s="229"/>
      <c r="L2435" s="229"/>
      <c r="M2435" s="229"/>
      <c r="N2435" s="229"/>
      <c r="O2435" s="229"/>
      <c r="P2435" s="229"/>
      <c r="Q2435" s="229"/>
      <c r="R2435" s="229"/>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31"/>
      <c r="I2436" s="229"/>
      <c r="J2436" s="232"/>
      <c r="K2436" s="229"/>
      <c r="L2436" s="229"/>
      <c r="M2436" s="229"/>
      <c r="N2436" s="229"/>
      <c r="O2436" s="229"/>
      <c r="P2436" s="229"/>
      <c r="Q2436" s="229"/>
      <c r="R2436" s="229"/>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31"/>
      <c r="I2437" s="229"/>
      <c r="J2437" s="232"/>
      <c r="K2437" s="229"/>
      <c r="L2437" s="229"/>
      <c r="M2437" s="229"/>
      <c r="N2437" s="229"/>
      <c r="O2437" s="229"/>
      <c r="P2437" s="229"/>
      <c r="Q2437" s="229"/>
      <c r="R2437" s="229"/>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31"/>
      <c r="I2438" s="229"/>
      <c r="J2438" s="232"/>
      <c r="K2438" s="229"/>
      <c r="L2438" s="229"/>
      <c r="M2438" s="229"/>
      <c r="N2438" s="229"/>
      <c r="O2438" s="229"/>
      <c r="P2438" s="229"/>
      <c r="Q2438" s="229"/>
      <c r="R2438" s="229"/>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31"/>
      <c r="I2439" s="229"/>
      <c r="J2439" s="232"/>
      <c r="K2439" s="229"/>
      <c r="L2439" s="229"/>
      <c r="M2439" s="229"/>
      <c r="N2439" s="229"/>
      <c r="O2439" s="229"/>
      <c r="P2439" s="229"/>
      <c r="Q2439" s="229"/>
      <c r="R2439" s="229"/>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31"/>
      <c r="I2440" s="229"/>
      <c r="J2440" s="232"/>
      <c r="K2440" s="229"/>
      <c r="L2440" s="229"/>
      <c r="M2440" s="229"/>
      <c r="N2440" s="229"/>
      <c r="O2440" s="229"/>
      <c r="P2440" s="229"/>
      <c r="Q2440" s="229"/>
      <c r="R2440" s="229"/>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31"/>
      <c r="I2441" s="229"/>
      <c r="J2441" s="232"/>
      <c r="K2441" s="229"/>
      <c r="L2441" s="229"/>
      <c r="M2441" s="229"/>
      <c r="N2441" s="229"/>
      <c r="O2441" s="229"/>
      <c r="P2441" s="229"/>
      <c r="Q2441" s="229"/>
      <c r="R2441" s="229"/>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31"/>
      <c r="I2442" s="229"/>
      <c r="J2442" s="232"/>
      <c r="K2442" s="229"/>
      <c r="L2442" s="229"/>
      <c r="M2442" s="229"/>
      <c r="N2442" s="229"/>
      <c r="O2442" s="229"/>
      <c r="P2442" s="229"/>
      <c r="Q2442" s="229"/>
      <c r="R2442" s="229"/>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31"/>
      <c r="I2443" s="229"/>
      <c r="J2443" s="232"/>
      <c r="K2443" s="229"/>
      <c r="L2443" s="229"/>
      <c r="M2443" s="229"/>
      <c r="N2443" s="229"/>
      <c r="O2443" s="229"/>
      <c r="P2443" s="229"/>
      <c r="Q2443" s="229"/>
      <c r="R2443" s="229"/>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31"/>
      <c r="I2444" s="229"/>
      <c r="J2444" s="232"/>
      <c r="K2444" s="229"/>
      <c r="L2444" s="229"/>
      <c r="M2444" s="229"/>
      <c r="N2444" s="229"/>
      <c r="O2444" s="229"/>
      <c r="P2444" s="229"/>
      <c r="Q2444" s="229"/>
      <c r="R2444" s="229"/>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31"/>
      <c r="I2445" s="229"/>
      <c r="J2445" s="232"/>
      <c r="K2445" s="229"/>
      <c r="L2445" s="229"/>
      <c r="M2445" s="229"/>
      <c r="N2445" s="229"/>
      <c r="O2445" s="229"/>
      <c r="P2445" s="229"/>
      <c r="Q2445" s="229"/>
      <c r="R2445" s="229"/>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31"/>
      <c r="I2446" s="229"/>
      <c r="J2446" s="232"/>
      <c r="K2446" s="229"/>
      <c r="L2446" s="229"/>
      <c r="M2446" s="229"/>
      <c r="N2446" s="229"/>
      <c r="O2446" s="229"/>
      <c r="P2446" s="229"/>
      <c r="Q2446" s="229"/>
      <c r="R2446" s="229"/>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31"/>
      <c r="I2447" s="229"/>
      <c r="J2447" s="232"/>
      <c r="K2447" s="229"/>
      <c r="L2447" s="229"/>
      <c r="M2447" s="229"/>
      <c r="N2447" s="229"/>
      <c r="O2447" s="229"/>
      <c r="P2447" s="229"/>
      <c r="Q2447" s="229"/>
      <c r="R2447" s="229"/>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31"/>
      <c r="I2448" s="229"/>
      <c r="J2448" s="232"/>
      <c r="K2448" s="229"/>
      <c r="L2448" s="229"/>
      <c r="M2448" s="229"/>
      <c r="N2448" s="229"/>
      <c r="O2448" s="229"/>
      <c r="P2448" s="229"/>
      <c r="Q2448" s="229"/>
      <c r="R2448" s="229"/>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31"/>
      <c r="I2449" s="229"/>
      <c r="J2449" s="232"/>
      <c r="K2449" s="229"/>
      <c r="L2449" s="229"/>
      <c r="M2449" s="229"/>
      <c r="N2449" s="229"/>
      <c r="O2449" s="229"/>
      <c r="P2449" s="229"/>
      <c r="Q2449" s="229"/>
      <c r="R2449" s="229"/>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31"/>
      <c r="I2450" s="229"/>
      <c r="J2450" s="232"/>
      <c r="K2450" s="229"/>
      <c r="L2450" s="229"/>
      <c r="M2450" s="229"/>
      <c r="N2450" s="229"/>
      <c r="O2450" s="229"/>
      <c r="P2450" s="229"/>
      <c r="Q2450" s="229"/>
      <c r="R2450" s="229"/>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31"/>
      <c r="I2451" s="229"/>
      <c r="J2451" s="232"/>
      <c r="K2451" s="229"/>
      <c r="L2451" s="229"/>
      <c r="M2451" s="229"/>
      <c r="N2451" s="229"/>
      <c r="O2451" s="229"/>
      <c r="P2451" s="229"/>
      <c r="Q2451" s="229"/>
      <c r="R2451" s="229"/>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31"/>
      <c r="I2452" s="229"/>
      <c r="J2452" s="232"/>
      <c r="K2452" s="229"/>
      <c r="L2452" s="229"/>
      <c r="M2452" s="229"/>
      <c r="N2452" s="229"/>
      <c r="O2452" s="229"/>
      <c r="P2452" s="229"/>
      <c r="Q2452" s="229"/>
      <c r="R2452" s="229"/>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31"/>
      <c r="I2453" s="229"/>
      <c r="J2453" s="232"/>
      <c r="K2453" s="229"/>
      <c r="L2453" s="229"/>
      <c r="M2453" s="229"/>
      <c r="N2453" s="229"/>
      <c r="O2453" s="229"/>
      <c r="P2453" s="229"/>
      <c r="Q2453" s="229"/>
      <c r="R2453" s="229"/>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31"/>
      <c r="I2454" s="229"/>
      <c r="J2454" s="232"/>
      <c r="K2454" s="229"/>
      <c r="L2454" s="229"/>
      <c r="M2454" s="229"/>
      <c r="N2454" s="229"/>
      <c r="O2454" s="229"/>
      <c r="P2454" s="229"/>
      <c r="Q2454" s="229"/>
      <c r="R2454" s="229"/>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31"/>
      <c r="I2455" s="229"/>
      <c r="J2455" s="232"/>
      <c r="K2455" s="229"/>
      <c r="L2455" s="229"/>
      <c r="M2455" s="229"/>
      <c r="N2455" s="229"/>
      <c r="O2455" s="229"/>
      <c r="P2455" s="229"/>
      <c r="Q2455" s="229"/>
      <c r="R2455" s="229"/>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31"/>
      <c r="I2456" s="229"/>
      <c r="J2456" s="232"/>
      <c r="K2456" s="229"/>
      <c r="L2456" s="229"/>
      <c r="M2456" s="229"/>
      <c r="N2456" s="229"/>
      <c r="O2456" s="229"/>
      <c r="P2456" s="229"/>
      <c r="Q2456" s="229"/>
      <c r="R2456" s="229"/>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31"/>
      <c r="I2457" s="229"/>
      <c r="J2457" s="232"/>
      <c r="K2457" s="229"/>
      <c r="L2457" s="229"/>
      <c r="M2457" s="229"/>
      <c r="N2457" s="229"/>
      <c r="O2457" s="229"/>
      <c r="P2457" s="229"/>
      <c r="Q2457" s="229"/>
      <c r="R2457" s="229"/>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31"/>
      <c r="I2458" s="229"/>
      <c r="J2458" s="232"/>
      <c r="K2458" s="229"/>
      <c r="L2458" s="229"/>
      <c r="M2458" s="229"/>
      <c r="N2458" s="229"/>
      <c r="O2458" s="229"/>
      <c r="P2458" s="229"/>
      <c r="Q2458" s="229"/>
      <c r="R2458" s="229"/>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31"/>
      <c r="I2459" s="229"/>
      <c r="J2459" s="232"/>
      <c r="K2459" s="229"/>
      <c r="L2459" s="229"/>
      <c r="M2459" s="229"/>
      <c r="N2459" s="229"/>
      <c r="O2459" s="229"/>
      <c r="P2459" s="229"/>
      <c r="Q2459" s="229"/>
      <c r="R2459" s="229"/>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31"/>
      <c r="I2460" s="229"/>
      <c r="J2460" s="232"/>
      <c r="K2460" s="229"/>
      <c r="L2460" s="229"/>
      <c r="M2460" s="229"/>
      <c r="N2460" s="229"/>
      <c r="O2460" s="229"/>
      <c r="P2460" s="229"/>
      <c r="Q2460" s="229"/>
      <c r="R2460" s="229"/>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31"/>
      <c r="I2461" s="229"/>
      <c r="J2461" s="232"/>
      <c r="K2461" s="229"/>
      <c r="L2461" s="229"/>
      <c r="M2461" s="229"/>
      <c r="N2461" s="229"/>
      <c r="O2461" s="229"/>
      <c r="P2461" s="229"/>
      <c r="Q2461" s="229"/>
      <c r="R2461" s="229"/>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31"/>
      <c r="I2462" s="229"/>
      <c r="J2462" s="232"/>
      <c r="K2462" s="229"/>
      <c r="L2462" s="229"/>
      <c r="M2462" s="229"/>
      <c r="N2462" s="229"/>
      <c r="O2462" s="229"/>
      <c r="P2462" s="229"/>
      <c r="Q2462" s="229"/>
      <c r="R2462" s="229"/>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31"/>
      <c r="I2463" s="229"/>
      <c r="J2463" s="232"/>
      <c r="K2463" s="229"/>
      <c r="L2463" s="229"/>
      <c r="M2463" s="229"/>
      <c r="N2463" s="229"/>
      <c r="O2463" s="229"/>
      <c r="P2463" s="229"/>
      <c r="Q2463" s="229"/>
      <c r="R2463" s="229"/>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31"/>
      <c r="I2464" s="229"/>
      <c r="J2464" s="232"/>
      <c r="K2464" s="229"/>
      <c r="L2464" s="229"/>
      <c r="M2464" s="229"/>
      <c r="N2464" s="229"/>
      <c r="O2464" s="229"/>
      <c r="P2464" s="229"/>
      <c r="Q2464" s="229"/>
      <c r="R2464" s="229"/>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31"/>
      <c r="I2465" s="229"/>
      <c r="J2465" s="232"/>
      <c r="K2465" s="229"/>
      <c r="L2465" s="229"/>
      <c r="M2465" s="229"/>
      <c r="N2465" s="229"/>
      <c r="O2465" s="229"/>
      <c r="P2465" s="229"/>
      <c r="Q2465" s="229"/>
      <c r="R2465" s="229"/>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31"/>
      <c r="I2466" s="229"/>
      <c r="J2466" s="232"/>
      <c r="K2466" s="229"/>
      <c r="L2466" s="229"/>
      <c r="M2466" s="229"/>
      <c r="N2466" s="229"/>
      <c r="O2466" s="229"/>
      <c r="P2466" s="229"/>
      <c r="Q2466" s="229"/>
      <c r="R2466" s="229"/>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31"/>
      <c r="I2467" s="229"/>
      <c r="J2467" s="232"/>
      <c r="K2467" s="229"/>
      <c r="L2467" s="229"/>
      <c r="M2467" s="229"/>
      <c r="N2467" s="229"/>
      <c r="O2467" s="229"/>
      <c r="P2467" s="229"/>
      <c r="Q2467" s="229"/>
      <c r="R2467" s="229"/>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31"/>
      <c r="I2468" s="229"/>
      <c r="J2468" s="232"/>
      <c r="K2468" s="229"/>
      <c r="L2468" s="229"/>
      <c r="M2468" s="229"/>
      <c r="N2468" s="229"/>
      <c r="O2468" s="229"/>
      <c r="P2468" s="229"/>
      <c r="Q2468" s="229"/>
      <c r="R2468" s="229"/>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31"/>
      <c r="I2469" s="229"/>
      <c r="J2469" s="232"/>
      <c r="K2469" s="229"/>
      <c r="L2469" s="229"/>
      <c r="M2469" s="229"/>
      <c r="N2469" s="229"/>
      <c r="O2469" s="229"/>
      <c r="P2469" s="229"/>
      <c r="Q2469" s="229"/>
      <c r="R2469" s="229"/>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31"/>
      <c r="I2470" s="229"/>
      <c r="J2470" s="232"/>
      <c r="K2470" s="229"/>
      <c r="L2470" s="229"/>
      <c r="M2470" s="229"/>
      <c r="N2470" s="229"/>
      <c r="O2470" s="229"/>
      <c r="P2470" s="229"/>
      <c r="Q2470" s="229"/>
      <c r="R2470" s="229"/>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31"/>
      <c r="I2471" s="229"/>
      <c r="J2471" s="232"/>
      <c r="K2471" s="229"/>
      <c r="L2471" s="229"/>
      <c r="M2471" s="229"/>
      <c r="N2471" s="229"/>
      <c r="O2471" s="229"/>
      <c r="P2471" s="229"/>
      <c r="Q2471" s="229"/>
      <c r="R2471" s="229"/>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31"/>
      <c r="I2472" s="229"/>
      <c r="J2472" s="232"/>
      <c r="K2472" s="229"/>
      <c r="L2472" s="229"/>
      <c r="M2472" s="229"/>
      <c r="N2472" s="229"/>
      <c r="O2472" s="229"/>
      <c r="P2472" s="229"/>
      <c r="Q2472" s="229"/>
      <c r="R2472" s="229"/>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31"/>
      <c r="I2473" s="229"/>
      <c r="J2473" s="232"/>
      <c r="K2473" s="229"/>
      <c r="L2473" s="229"/>
      <c r="M2473" s="229"/>
      <c r="N2473" s="229"/>
      <c r="O2473" s="229"/>
      <c r="P2473" s="229"/>
      <c r="Q2473" s="229"/>
      <c r="R2473" s="229"/>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31"/>
      <c r="I2474" s="229"/>
      <c r="J2474" s="232"/>
      <c r="K2474" s="229"/>
      <c r="L2474" s="229"/>
      <c r="M2474" s="229"/>
      <c r="N2474" s="229"/>
      <c r="O2474" s="229"/>
      <c r="P2474" s="229"/>
      <c r="Q2474" s="229"/>
      <c r="R2474" s="229"/>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31"/>
      <c r="I2475" s="229"/>
      <c r="J2475" s="232"/>
      <c r="K2475" s="229"/>
      <c r="L2475" s="229"/>
      <c r="M2475" s="229"/>
      <c r="N2475" s="229"/>
      <c r="O2475" s="229"/>
      <c r="P2475" s="229"/>
      <c r="Q2475" s="229"/>
      <c r="R2475" s="229"/>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31"/>
      <c r="I2476" s="229"/>
      <c r="J2476" s="232"/>
      <c r="K2476" s="229"/>
      <c r="L2476" s="229"/>
      <c r="M2476" s="229"/>
      <c r="N2476" s="229"/>
      <c r="O2476" s="229"/>
      <c r="P2476" s="229"/>
      <c r="Q2476" s="229"/>
      <c r="R2476" s="229"/>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31"/>
      <c r="I2477" s="229"/>
      <c r="J2477" s="232"/>
      <c r="K2477" s="229"/>
      <c r="L2477" s="229"/>
      <c r="M2477" s="229"/>
      <c r="N2477" s="229"/>
      <c r="O2477" s="229"/>
      <c r="P2477" s="229"/>
      <c r="Q2477" s="229"/>
      <c r="R2477" s="229"/>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31"/>
      <c r="I2478" s="229"/>
      <c r="J2478" s="232"/>
      <c r="K2478" s="229"/>
      <c r="L2478" s="229"/>
      <c r="M2478" s="229"/>
      <c r="N2478" s="229"/>
      <c r="O2478" s="229"/>
      <c r="P2478" s="229"/>
      <c r="Q2478" s="229"/>
      <c r="R2478" s="229"/>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31"/>
      <c r="I2479" s="229"/>
      <c r="J2479" s="232"/>
      <c r="K2479" s="229"/>
      <c r="L2479" s="229"/>
      <c r="M2479" s="229"/>
      <c r="N2479" s="229"/>
      <c r="O2479" s="229"/>
      <c r="P2479" s="229"/>
      <c r="Q2479" s="229"/>
      <c r="R2479" s="229"/>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31"/>
      <c r="I2480" s="229"/>
      <c r="J2480" s="232"/>
      <c r="K2480" s="229"/>
      <c r="L2480" s="229"/>
      <c r="M2480" s="229"/>
      <c r="N2480" s="229"/>
      <c r="O2480" s="229"/>
      <c r="P2480" s="229"/>
      <c r="Q2480" s="229"/>
      <c r="R2480" s="229"/>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31"/>
      <c r="I2481" s="229"/>
      <c r="J2481" s="232"/>
      <c r="K2481" s="229"/>
      <c r="L2481" s="229"/>
      <c r="M2481" s="229"/>
      <c r="N2481" s="229"/>
      <c r="O2481" s="229"/>
      <c r="P2481" s="229"/>
      <c r="Q2481" s="229"/>
      <c r="R2481" s="229"/>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31"/>
      <c r="I2482" s="229"/>
      <c r="J2482" s="232"/>
      <c r="K2482" s="229"/>
      <c r="L2482" s="229"/>
      <c r="M2482" s="229"/>
      <c r="N2482" s="229"/>
      <c r="O2482" s="229"/>
      <c r="P2482" s="229"/>
      <c r="Q2482" s="229"/>
      <c r="R2482" s="229"/>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31"/>
      <c r="I2483" s="229"/>
      <c r="J2483" s="232"/>
      <c r="K2483" s="229"/>
      <c r="L2483" s="229"/>
      <c r="M2483" s="229"/>
      <c r="N2483" s="229"/>
      <c r="O2483" s="229"/>
      <c r="P2483" s="229"/>
      <c r="Q2483" s="229"/>
      <c r="R2483" s="229"/>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31"/>
      <c r="I2484" s="229"/>
      <c r="J2484" s="232"/>
      <c r="K2484" s="229"/>
      <c r="L2484" s="229"/>
      <c r="M2484" s="229"/>
      <c r="N2484" s="229"/>
      <c r="O2484" s="229"/>
      <c r="P2484" s="229"/>
      <c r="Q2484" s="229"/>
      <c r="R2484" s="229"/>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31"/>
      <c r="I2485" s="229"/>
      <c r="J2485" s="232"/>
      <c r="K2485" s="229"/>
      <c r="L2485" s="229"/>
      <c r="M2485" s="229"/>
      <c r="N2485" s="229"/>
      <c r="O2485" s="229"/>
      <c r="P2485" s="229"/>
      <c r="Q2485" s="229"/>
      <c r="R2485" s="229"/>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31"/>
      <c r="I2486" s="229"/>
      <c r="J2486" s="232"/>
      <c r="K2486" s="229"/>
      <c r="L2486" s="229"/>
      <c r="M2486" s="229"/>
      <c r="N2486" s="229"/>
      <c r="O2486" s="229"/>
      <c r="P2486" s="229"/>
      <c r="Q2486" s="229"/>
      <c r="R2486" s="229"/>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31"/>
      <c r="I2487" s="229"/>
      <c r="J2487" s="232"/>
      <c r="K2487" s="229"/>
      <c r="L2487" s="229"/>
      <c r="M2487" s="229"/>
      <c r="N2487" s="229"/>
      <c r="O2487" s="229"/>
      <c r="P2487" s="229"/>
      <c r="Q2487" s="229"/>
      <c r="R2487" s="229"/>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31"/>
      <c r="I2488" s="229"/>
      <c r="J2488" s="232"/>
      <c r="K2488" s="229"/>
      <c r="L2488" s="229"/>
      <c r="M2488" s="229"/>
      <c r="N2488" s="229"/>
      <c r="O2488" s="229"/>
      <c r="P2488" s="229"/>
      <c r="Q2488" s="229"/>
      <c r="R2488" s="229"/>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31"/>
      <c r="I2489" s="229"/>
      <c r="J2489" s="232"/>
      <c r="K2489" s="229"/>
      <c r="L2489" s="229"/>
      <c r="M2489" s="229"/>
      <c r="N2489" s="229"/>
      <c r="O2489" s="229"/>
      <c r="P2489" s="229"/>
      <c r="Q2489" s="229"/>
      <c r="R2489" s="229"/>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31"/>
      <c r="I2490" s="229"/>
      <c r="J2490" s="232"/>
      <c r="K2490" s="229"/>
      <c r="L2490" s="229"/>
      <c r="M2490" s="229"/>
      <c r="N2490" s="229"/>
      <c r="O2490" s="229"/>
      <c r="P2490" s="229"/>
      <c r="Q2490" s="229"/>
      <c r="R2490" s="229"/>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31"/>
      <c r="I2491" s="229"/>
      <c r="J2491" s="232"/>
      <c r="K2491" s="229"/>
      <c r="L2491" s="229"/>
      <c r="M2491" s="229"/>
      <c r="N2491" s="229"/>
      <c r="O2491" s="229"/>
      <c r="P2491" s="229"/>
      <c r="Q2491" s="229"/>
      <c r="R2491" s="229"/>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31"/>
      <c r="I2492" s="229"/>
      <c r="J2492" s="232"/>
      <c r="K2492" s="229"/>
      <c r="L2492" s="229"/>
      <c r="M2492" s="229"/>
      <c r="N2492" s="229"/>
      <c r="O2492" s="229"/>
      <c r="P2492" s="229"/>
      <c r="Q2492" s="229"/>
      <c r="R2492" s="229"/>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31"/>
      <c r="I2493" s="229"/>
      <c r="J2493" s="232"/>
      <c r="K2493" s="229"/>
      <c r="L2493" s="229"/>
      <c r="M2493" s="229"/>
      <c r="N2493" s="229"/>
      <c r="O2493" s="229"/>
      <c r="P2493" s="229"/>
      <c r="Q2493" s="229"/>
      <c r="R2493" s="229"/>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31"/>
      <c r="I2494" s="229"/>
      <c r="J2494" s="232"/>
      <c r="K2494" s="229"/>
      <c r="L2494" s="229"/>
      <c r="M2494" s="229"/>
      <c r="N2494" s="229"/>
      <c r="O2494" s="229"/>
      <c r="P2494" s="229"/>
      <c r="Q2494" s="229"/>
      <c r="R2494" s="229"/>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31"/>
      <c r="I2495" s="229"/>
      <c r="J2495" s="232"/>
      <c r="K2495" s="229"/>
      <c r="L2495" s="229"/>
      <c r="M2495" s="229"/>
      <c r="N2495" s="229"/>
      <c r="O2495" s="229"/>
      <c r="P2495" s="229"/>
      <c r="Q2495" s="229"/>
      <c r="R2495" s="229"/>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31"/>
      <c r="I2496" s="229"/>
      <c r="J2496" s="232"/>
      <c r="K2496" s="229"/>
      <c r="L2496" s="229"/>
      <c r="M2496" s="229"/>
      <c r="N2496" s="229"/>
      <c r="O2496" s="229"/>
      <c r="P2496" s="229"/>
      <c r="Q2496" s="229"/>
      <c r="R2496" s="229"/>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31"/>
      <c r="I2497" s="229"/>
      <c r="J2497" s="232"/>
      <c r="K2497" s="229"/>
      <c r="L2497" s="229"/>
      <c r="M2497" s="229"/>
      <c r="N2497" s="229"/>
      <c r="O2497" s="229"/>
      <c r="P2497" s="229"/>
      <c r="Q2497" s="229"/>
      <c r="R2497" s="229"/>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31"/>
      <c r="I2498" s="229"/>
      <c r="J2498" s="232"/>
      <c r="K2498" s="229"/>
      <c r="L2498" s="229"/>
      <c r="M2498" s="229"/>
      <c r="N2498" s="229"/>
      <c r="O2498" s="229"/>
      <c r="P2498" s="229"/>
      <c r="Q2498" s="229"/>
      <c r="R2498" s="229"/>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31"/>
      <c r="I2499" s="229"/>
      <c r="J2499" s="232"/>
      <c r="K2499" s="229"/>
      <c r="L2499" s="229"/>
      <c r="M2499" s="229"/>
      <c r="N2499" s="229"/>
      <c r="O2499" s="229"/>
      <c r="P2499" s="229"/>
      <c r="Q2499" s="229"/>
      <c r="R2499" s="229"/>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31"/>
      <c r="I2500" s="229"/>
      <c r="J2500" s="232"/>
      <c r="K2500" s="229"/>
      <c r="L2500" s="229"/>
      <c r="M2500" s="229"/>
      <c r="N2500" s="229"/>
      <c r="O2500" s="229"/>
      <c r="P2500" s="229"/>
      <c r="Q2500" s="229"/>
      <c r="R2500" s="229"/>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31"/>
      <c r="I2501" s="229"/>
      <c r="J2501" s="232"/>
      <c r="K2501" s="229"/>
      <c r="L2501" s="229"/>
      <c r="M2501" s="229"/>
      <c r="N2501" s="229"/>
      <c r="O2501" s="229"/>
      <c r="P2501" s="229"/>
      <c r="Q2501" s="229"/>
      <c r="R2501" s="229"/>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31"/>
      <c r="I2502" s="229"/>
      <c r="J2502" s="232"/>
      <c r="K2502" s="229"/>
      <c r="L2502" s="229"/>
      <c r="M2502" s="229"/>
      <c r="N2502" s="229"/>
      <c r="O2502" s="229"/>
      <c r="P2502" s="229"/>
      <c r="Q2502" s="229"/>
      <c r="R2502" s="229"/>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31"/>
      <c r="I2503" s="229"/>
      <c r="J2503" s="232"/>
      <c r="K2503" s="229"/>
      <c r="L2503" s="229"/>
      <c r="M2503" s="229"/>
      <c r="N2503" s="229"/>
      <c r="O2503" s="229"/>
      <c r="P2503" s="229"/>
      <c r="Q2503" s="229"/>
      <c r="R2503" s="229"/>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31"/>
      <c r="I2504" s="229"/>
      <c r="J2504" s="232"/>
      <c r="K2504" s="229"/>
      <c r="L2504" s="229"/>
      <c r="M2504" s="229"/>
      <c r="N2504" s="229"/>
      <c r="O2504" s="229"/>
      <c r="P2504" s="229"/>
      <c r="Q2504" s="229"/>
      <c r="R2504" s="229"/>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31"/>
      <c r="I2505" s="229"/>
      <c r="J2505" s="232"/>
      <c r="K2505" s="229"/>
      <c r="L2505" s="229"/>
      <c r="M2505" s="229"/>
      <c r="N2505" s="229"/>
      <c r="O2505" s="229"/>
      <c r="P2505" s="229"/>
      <c r="Q2505" s="229"/>
      <c r="R2505" s="229"/>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31"/>
      <c r="I2506" s="229"/>
      <c r="J2506" s="232"/>
      <c r="K2506" s="229"/>
      <c r="L2506" s="229"/>
      <c r="M2506" s="229"/>
      <c r="N2506" s="229"/>
      <c r="O2506" s="229"/>
      <c r="P2506" s="229"/>
      <c r="Q2506" s="229"/>
      <c r="R2506" s="229"/>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31"/>
      <c r="I2507" s="229"/>
      <c r="J2507" s="232"/>
      <c r="K2507" s="229"/>
      <c r="L2507" s="229"/>
      <c r="M2507" s="229"/>
      <c r="N2507" s="229"/>
      <c r="O2507" s="229"/>
      <c r="P2507" s="229"/>
      <c r="Q2507" s="229"/>
      <c r="R2507" s="229"/>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31"/>
      <c r="I2508" s="229"/>
      <c r="J2508" s="232"/>
      <c r="K2508" s="229"/>
      <c r="L2508" s="229"/>
      <c r="M2508" s="229"/>
      <c r="N2508" s="229"/>
      <c r="O2508" s="229"/>
      <c r="P2508" s="229"/>
      <c r="Q2508" s="229"/>
      <c r="R2508" s="229"/>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31"/>
      <c r="I2509" s="229"/>
      <c r="J2509" s="232"/>
      <c r="K2509" s="229"/>
      <c r="L2509" s="229"/>
      <c r="M2509" s="229"/>
      <c r="N2509" s="229"/>
      <c r="O2509" s="229"/>
      <c r="P2509" s="229"/>
      <c r="Q2509" s="229"/>
      <c r="R2509" s="229"/>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31"/>
      <c r="I2510" s="229"/>
      <c r="J2510" s="232"/>
      <c r="K2510" s="229"/>
      <c r="L2510" s="229"/>
      <c r="M2510" s="229"/>
      <c r="N2510" s="229"/>
      <c r="O2510" s="229"/>
      <c r="P2510" s="229"/>
      <c r="Q2510" s="229"/>
      <c r="R2510" s="229"/>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31"/>
      <c r="I2511" s="229"/>
      <c r="J2511" s="232"/>
      <c r="K2511" s="229"/>
      <c r="L2511" s="229"/>
      <c r="M2511" s="229"/>
      <c r="N2511" s="229"/>
      <c r="O2511" s="229"/>
      <c r="P2511" s="229"/>
      <c r="Q2511" s="229"/>
      <c r="R2511" s="229"/>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31"/>
      <c r="I2512" s="229"/>
      <c r="J2512" s="232"/>
      <c r="K2512" s="229"/>
      <c r="L2512" s="229"/>
      <c r="M2512" s="229"/>
      <c r="N2512" s="229"/>
      <c r="O2512" s="229"/>
      <c r="P2512" s="229"/>
      <c r="Q2512" s="229"/>
      <c r="R2512" s="229"/>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31"/>
      <c r="I2513" s="229"/>
      <c r="J2513" s="232"/>
      <c r="K2513" s="229"/>
      <c r="L2513" s="229"/>
      <c r="M2513" s="229"/>
      <c r="N2513" s="229"/>
      <c r="O2513" s="229"/>
      <c r="P2513" s="229"/>
      <c r="Q2513" s="229"/>
      <c r="R2513" s="229"/>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31"/>
      <c r="I2514" s="229"/>
      <c r="J2514" s="232"/>
      <c r="K2514" s="229"/>
      <c r="L2514" s="229"/>
      <c r="M2514" s="229"/>
      <c r="N2514" s="229"/>
      <c r="O2514" s="229"/>
      <c r="P2514" s="229"/>
      <c r="Q2514" s="229"/>
      <c r="R2514" s="229"/>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31"/>
      <c r="I2515" s="229"/>
      <c r="J2515" s="232"/>
      <c r="K2515" s="229"/>
      <c r="L2515" s="229"/>
      <c r="M2515" s="229"/>
      <c r="N2515" s="229"/>
      <c r="O2515" s="229"/>
      <c r="P2515" s="229"/>
      <c r="Q2515" s="229"/>
      <c r="R2515" s="229"/>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31"/>
      <c r="I2516" s="229"/>
      <c r="J2516" s="232"/>
      <c r="K2516" s="229"/>
      <c r="L2516" s="229"/>
      <c r="M2516" s="229"/>
      <c r="N2516" s="229"/>
      <c r="O2516" s="229"/>
      <c r="P2516" s="229"/>
      <c r="Q2516" s="229"/>
      <c r="R2516" s="229"/>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31"/>
      <c r="I2517" s="229"/>
      <c r="J2517" s="232"/>
      <c r="K2517" s="229"/>
      <c r="L2517" s="229"/>
      <c r="M2517" s="229"/>
      <c r="N2517" s="229"/>
      <c r="O2517" s="229"/>
      <c r="P2517" s="229"/>
      <c r="Q2517" s="229"/>
      <c r="R2517" s="229"/>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31"/>
      <c r="I2518" s="229"/>
      <c r="J2518" s="232"/>
      <c r="K2518" s="229"/>
      <c r="L2518" s="229"/>
      <c r="M2518" s="229"/>
      <c r="N2518" s="229"/>
      <c r="O2518" s="229"/>
      <c r="P2518" s="229"/>
      <c r="Q2518" s="229"/>
      <c r="R2518" s="229"/>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31"/>
      <c r="I2519" s="229"/>
      <c r="J2519" s="232"/>
      <c r="K2519" s="229"/>
      <c r="L2519" s="229"/>
      <c r="M2519" s="229"/>
      <c r="N2519" s="229"/>
      <c r="O2519" s="229"/>
      <c r="P2519" s="229"/>
      <c r="Q2519" s="229"/>
      <c r="R2519" s="229"/>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31"/>
      <c r="I2520" s="229"/>
      <c r="J2520" s="232"/>
      <c r="K2520" s="229"/>
      <c r="L2520" s="229"/>
      <c r="M2520" s="229"/>
      <c r="N2520" s="229"/>
      <c r="O2520" s="229"/>
      <c r="P2520" s="229"/>
      <c r="Q2520" s="229"/>
      <c r="R2520" s="229"/>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31"/>
      <c r="I2521" s="229"/>
      <c r="J2521" s="232"/>
      <c r="K2521" s="229"/>
      <c r="L2521" s="229"/>
      <c r="M2521" s="229"/>
      <c r="N2521" s="229"/>
      <c r="O2521" s="229"/>
      <c r="P2521" s="229"/>
      <c r="Q2521" s="229"/>
      <c r="R2521" s="229"/>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31"/>
      <c r="I2522" s="229"/>
      <c r="J2522" s="232"/>
      <c r="K2522" s="229"/>
      <c r="L2522" s="229"/>
      <c r="M2522" s="229"/>
      <c r="N2522" s="229"/>
      <c r="O2522" s="229"/>
      <c r="P2522" s="229"/>
      <c r="Q2522" s="229"/>
      <c r="R2522" s="229"/>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31"/>
      <c r="I2523" s="229"/>
      <c r="J2523" s="232"/>
      <c r="K2523" s="229"/>
      <c r="L2523" s="229"/>
      <c r="M2523" s="229"/>
      <c r="N2523" s="229"/>
      <c r="O2523" s="229"/>
      <c r="P2523" s="229"/>
      <c r="Q2523" s="229"/>
      <c r="R2523" s="229"/>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31"/>
      <c r="I2524" s="229"/>
      <c r="J2524" s="232"/>
      <c r="K2524" s="229"/>
      <c r="L2524" s="229"/>
      <c r="M2524" s="229"/>
      <c r="N2524" s="229"/>
      <c r="O2524" s="229"/>
      <c r="P2524" s="229"/>
      <c r="Q2524" s="229"/>
      <c r="R2524" s="229"/>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31"/>
      <c r="I2525" s="229"/>
      <c r="J2525" s="232"/>
      <c r="K2525" s="229"/>
      <c r="L2525" s="229"/>
      <c r="M2525" s="229"/>
      <c r="N2525" s="229"/>
      <c r="O2525" s="229"/>
      <c r="P2525" s="229"/>
      <c r="Q2525" s="229"/>
      <c r="R2525" s="229"/>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31"/>
      <c r="I2526" s="229"/>
      <c r="J2526" s="232"/>
      <c r="K2526" s="229"/>
      <c r="L2526" s="229"/>
      <c r="M2526" s="229"/>
      <c r="N2526" s="229"/>
      <c r="O2526" s="229"/>
      <c r="P2526" s="229"/>
      <c r="Q2526" s="229"/>
      <c r="R2526" s="229"/>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31"/>
      <c r="I2527" s="229"/>
      <c r="J2527" s="232"/>
      <c r="K2527" s="229"/>
      <c r="L2527" s="229"/>
      <c r="M2527" s="229"/>
      <c r="N2527" s="229"/>
      <c r="O2527" s="229"/>
      <c r="P2527" s="229"/>
      <c r="Q2527" s="229"/>
      <c r="R2527" s="229"/>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31"/>
      <c r="I2528" s="229"/>
      <c r="J2528" s="232"/>
      <c r="K2528" s="229"/>
      <c r="L2528" s="229"/>
      <c r="M2528" s="229"/>
      <c r="N2528" s="229"/>
      <c r="O2528" s="229"/>
      <c r="P2528" s="229"/>
      <c r="Q2528" s="229"/>
      <c r="R2528" s="229"/>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31"/>
      <c r="I2529" s="229"/>
      <c r="J2529" s="232"/>
      <c r="K2529" s="229"/>
      <c r="L2529" s="229"/>
      <c r="M2529" s="229"/>
      <c r="N2529" s="229"/>
      <c r="O2529" s="229"/>
      <c r="P2529" s="229"/>
      <c r="Q2529" s="229"/>
      <c r="R2529" s="229"/>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31"/>
      <c r="I2530" s="229"/>
      <c r="J2530" s="232"/>
      <c r="K2530" s="229"/>
      <c r="L2530" s="229"/>
      <c r="M2530" s="229"/>
      <c r="N2530" s="229"/>
      <c r="O2530" s="229"/>
      <c r="P2530" s="229"/>
      <c r="Q2530" s="229"/>
      <c r="R2530" s="229"/>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31"/>
      <c r="I2531" s="229"/>
      <c r="J2531" s="232"/>
      <c r="K2531" s="229"/>
      <c r="L2531" s="229"/>
      <c r="M2531" s="229"/>
      <c r="N2531" s="229"/>
      <c r="O2531" s="229"/>
      <c r="P2531" s="229"/>
      <c r="Q2531" s="229"/>
      <c r="R2531" s="229"/>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31"/>
      <c r="I2532" s="229"/>
      <c r="J2532" s="232"/>
      <c r="K2532" s="229"/>
      <c r="L2532" s="229"/>
      <c r="M2532" s="229"/>
      <c r="N2532" s="229"/>
      <c r="O2532" s="229"/>
      <c r="P2532" s="229"/>
      <c r="Q2532" s="229"/>
      <c r="R2532" s="229"/>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31"/>
      <c r="I2533" s="229"/>
      <c r="J2533" s="232"/>
      <c r="K2533" s="229"/>
      <c r="L2533" s="229"/>
      <c r="M2533" s="229"/>
      <c r="N2533" s="229"/>
      <c r="O2533" s="229"/>
      <c r="P2533" s="229"/>
      <c r="Q2533" s="229"/>
      <c r="R2533" s="229"/>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31"/>
      <c r="I2534" s="229"/>
      <c r="J2534" s="232"/>
      <c r="K2534" s="229"/>
      <c r="L2534" s="229"/>
      <c r="M2534" s="229"/>
      <c r="N2534" s="229"/>
      <c r="O2534" s="229"/>
      <c r="P2534" s="229"/>
      <c r="Q2534" s="229"/>
      <c r="R2534" s="229"/>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31"/>
      <c r="I2535" s="229"/>
      <c r="J2535" s="232"/>
      <c r="K2535" s="229"/>
      <c r="L2535" s="229"/>
      <c r="M2535" s="229"/>
      <c r="N2535" s="229"/>
      <c r="O2535" s="229"/>
      <c r="P2535" s="229"/>
      <c r="Q2535" s="229"/>
      <c r="R2535" s="229"/>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31"/>
      <c r="I2536" s="229"/>
      <c r="J2536" s="232"/>
      <c r="K2536" s="229"/>
      <c r="L2536" s="229"/>
      <c r="M2536" s="229"/>
      <c r="N2536" s="229"/>
      <c r="O2536" s="229"/>
      <c r="P2536" s="229"/>
      <c r="Q2536" s="229"/>
      <c r="R2536" s="229"/>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31"/>
      <c r="I2537" s="229"/>
      <c r="J2537" s="232"/>
      <c r="K2537" s="229"/>
      <c r="L2537" s="229"/>
      <c r="M2537" s="229"/>
      <c r="N2537" s="229"/>
      <c r="O2537" s="229"/>
      <c r="P2537" s="229"/>
      <c r="Q2537" s="229"/>
      <c r="R2537" s="229"/>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31"/>
      <c r="I2538" s="229"/>
      <c r="J2538" s="232"/>
      <c r="K2538" s="229"/>
      <c r="L2538" s="229"/>
      <c r="M2538" s="229"/>
      <c r="N2538" s="229"/>
      <c r="O2538" s="229"/>
      <c r="P2538" s="229"/>
      <c r="Q2538" s="229"/>
      <c r="R2538" s="229"/>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31"/>
      <c r="I2539" s="229"/>
      <c r="J2539" s="232"/>
      <c r="K2539" s="229"/>
      <c r="L2539" s="229"/>
      <c r="M2539" s="229"/>
      <c r="N2539" s="229"/>
      <c r="O2539" s="229"/>
      <c r="P2539" s="229"/>
      <c r="Q2539" s="229"/>
      <c r="R2539" s="229"/>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31"/>
      <c r="I2540" s="229"/>
      <c r="J2540" s="232"/>
      <c r="K2540" s="229"/>
      <c r="L2540" s="229"/>
      <c r="M2540" s="229"/>
      <c r="N2540" s="229"/>
      <c r="O2540" s="229"/>
      <c r="P2540" s="229"/>
      <c r="Q2540" s="229"/>
      <c r="R2540" s="229"/>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31"/>
      <c r="I2541" s="229"/>
      <c r="J2541" s="232"/>
      <c r="K2541" s="229"/>
      <c r="L2541" s="229"/>
      <c r="M2541" s="229"/>
      <c r="N2541" s="229"/>
      <c r="O2541" s="229"/>
      <c r="P2541" s="229"/>
      <c r="Q2541" s="229"/>
      <c r="R2541" s="229"/>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31"/>
      <c r="I2542" s="229"/>
      <c r="J2542" s="232"/>
      <c r="K2542" s="229"/>
      <c r="L2542" s="229"/>
      <c r="M2542" s="229"/>
      <c r="N2542" s="229"/>
      <c r="O2542" s="229"/>
      <c r="P2542" s="229"/>
      <c r="Q2542" s="229"/>
      <c r="R2542" s="229"/>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31"/>
      <c r="I2543" s="229"/>
      <c r="J2543" s="232"/>
      <c r="K2543" s="229"/>
      <c r="L2543" s="229"/>
      <c r="M2543" s="229"/>
      <c r="N2543" s="229"/>
      <c r="O2543" s="229"/>
      <c r="P2543" s="229"/>
      <c r="Q2543" s="229"/>
      <c r="R2543" s="229"/>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31"/>
      <c r="I2544" s="229"/>
      <c r="J2544" s="232"/>
      <c r="K2544" s="229"/>
      <c r="L2544" s="229"/>
      <c r="M2544" s="229"/>
      <c r="N2544" s="229"/>
      <c r="O2544" s="229"/>
      <c r="P2544" s="229"/>
      <c r="Q2544" s="229"/>
      <c r="R2544" s="229"/>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31"/>
      <c r="I2545" s="229"/>
      <c r="J2545" s="232"/>
      <c r="K2545" s="229"/>
      <c r="L2545" s="229"/>
      <c r="M2545" s="229"/>
      <c r="N2545" s="229"/>
      <c r="O2545" s="229"/>
      <c r="P2545" s="229"/>
      <c r="Q2545" s="229"/>
      <c r="R2545" s="229"/>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31"/>
      <c r="I2546" s="229"/>
      <c r="J2546" s="232"/>
      <c r="K2546" s="229"/>
      <c r="L2546" s="229"/>
      <c r="M2546" s="229"/>
      <c r="N2546" s="229"/>
      <c r="O2546" s="229"/>
      <c r="P2546" s="229"/>
      <c r="Q2546" s="229"/>
      <c r="R2546" s="229"/>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31"/>
      <c r="I2547" s="229"/>
      <c r="J2547" s="232"/>
      <c r="K2547" s="229"/>
      <c r="L2547" s="229"/>
      <c r="M2547" s="229"/>
      <c r="N2547" s="229"/>
      <c r="O2547" s="229"/>
      <c r="P2547" s="229"/>
      <c r="Q2547" s="229"/>
      <c r="R2547" s="229"/>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31"/>
      <c r="I2548" s="229"/>
      <c r="J2548" s="232"/>
      <c r="K2548" s="229"/>
      <c r="L2548" s="229"/>
      <c r="M2548" s="229"/>
      <c r="N2548" s="229"/>
      <c r="O2548" s="229"/>
      <c r="P2548" s="229"/>
      <c r="Q2548" s="229"/>
      <c r="R2548" s="229"/>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31"/>
      <c r="I2549" s="229"/>
      <c r="J2549" s="232"/>
      <c r="K2549" s="229"/>
      <c r="L2549" s="229"/>
      <c r="M2549" s="229"/>
      <c r="N2549" s="229"/>
      <c r="O2549" s="229"/>
      <c r="P2549" s="229"/>
      <c r="Q2549" s="229"/>
      <c r="R2549" s="229"/>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31"/>
      <c r="I2550" s="229"/>
      <c r="J2550" s="232"/>
      <c r="K2550" s="229"/>
      <c r="L2550" s="229"/>
      <c r="M2550" s="229"/>
      <c r="N2550" s="229"/>
      <c r="O2550" s="229"/>
      <c r="P2550" s="229"/>
      <c r="Q2550" s="229"/>
      <c r="R2550" s="229"/>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31"/>
      <c r="I2551" s="229"/>
      <c r="J2551" s="232"/>
      <c r="K2551" s="229"/>
      <c r="L2551" s="229"/>
      <c r="M2551" s="229"/>
      <c r="N2551" s="229"/>
      <c r="O2551" s="229"/>
      <c r="P2551" s="229"/>
      <c r="Q2551" s="229"/>
      <c r="R2551" s="229"/>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31"/>
      <c r="I2552" s="229"/>
      <c r="J2552" s="232"/>
      <c r="K2552" s="229"/>
      <c r="L2552" s="229"/>
      <c r="M2552" s="229"/>
      <c r="N2552" s="229"/>
      <c r="O2552" s="229"/>
      <c r="P2552" s="229"/>
      <c r="Q2552" s="229"/>
      <c r="R2552" s="229"/>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31"/>
      <c r="I2553" s="229"/>
      <c r="J2553" s="232"/>
      <c r="K2553" s="229"/>
      <c r="L2553" s="229"/>
      <c r="M2553" s="229"/>
      <c r="N2553" s="229"/>
      <c r="O2553" s="229"/>
      <c r="P2553" s="229"/>
      <c r="Q2553" s="229"/>
      <c r="R2553" s="229"/>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31"/>
      <c r="I2554" s="229"/>
      <c r="J2554" s="232"/>
      <c r="K2554" s="229"/>
      <c r="L2554" s="229"/>
      <c r="M2554" s="229"/>
      <c r="N2554" s="229"/>
      <c r="O2554" s="229"/>
      <c r="P2554" s="229"/>
      <c r="Q2554" s="229"/>
      <c r="R2554" s="229"/>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31"/>
      <c r="I2555" s="229"/>
      <c r="J2555" s="232"/>
      <c r="K2555" s="229"/>
      <c r="L2555" s="229"/>
      <c r="M2555" s="229"/>
      <c r="N2555" s="229"/>
      <c r="O2555" s="229"/>
      <c r="P2555" s="229"/>
      <c r="Q2555" s="229"/>
      <c r="R2555" s="229"/>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31"/>
      <c r="I2556" s="229"/>
      <c r="J2556" s="232"/>
      <c r="K2556" s="229"/>
      <c r="L2556" s="229"/>
      <c r="M2556" s="229"/>
      <c r="N2556" s="229"/>
      <c r="O2556" s="229"/>
      <c r="P2556" s="229"/>
      <c r="Q2556" s="229"/>
      <c r="R2556" s="229"/>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31"/>
      <c r="I2557" s="229"/>
      <c r="J2557" s="232"/>
      <c r="K2557" s="229"/>
      <c r="L2557" s="229"/>
      <c r="M2557" s="229"/>
      <c r="N2557" s="229"/>
      <c r="O2557" s="229"/>
      <c r="P2557" s="229"/>
      <c r="Q2557" s="229"/>
      <c r="R2557" s="229"/>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31"/>
      <c r="I2558" s="229"/>
      <c r="J2558" s="232"/>
      <c r="K2558" s="229"/>
      <c r="L2558" s="229"/>
      <c r="M2558" s="229"/>
      <c r="N2558" s="229"/>
      <c r="O2558" s="229"/>
      <c r="P2558" s="229"/>
      <c r="Q2558" s="229"/>
      <c r="R2558" s="229"/>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31"/>
      <c r="I2559" s="229"/>
      <c r="J2559" s="232"/>
      <c r="K2559" s="229"/>
      <c r="L2559" s="229"/>
      <c r="M2559" s="229"/>
      <c r="N2559" s="229"/>
      <c r="O2559" s="229"/>
      <c r="P2559" s="229"/>
      <c r="Q2559" s="229"/>
      <c r="R2559" s="229"/>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31"/>
      <c r="I2560" s="229"/>
      <c r="J2560" s="232"/>
      <c r="K2560" s="229"/>
      <c r="L2560" s="229"/>
      <c r="M2560" s="229"/>
      <c r="N2560" s="229"/>
      <c r="O2560" s="229"/>
      <c r="P2560" s="229"/>
      <c r="Q2560" s="229"/>
      <c r="R2560" s="229"/>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31"/>
      <c r="I2561" s="229"/>
      <c r="J2561" s="232"/>
      <c r="K2561" s="229"/>
      <c r="L2561" s="229"/>
      <c r="M2561" s="229"/>
      <c r="N2561" s="229"/>
      <c r="O2561" s="229"/>
      <c r="P2561" s="229"/>
      <c r="Q2561" s="229"/>
      <c r="R2561" s="229"/>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31"/>
      <c r="I2562" s="229"/>
      <c r="J2562" s="232"/>
      <c r="K2562" s="229"/>
      <c r="L2562" s="229"/>
      <c r="M2562" s="229"/>
      <c r="N2562" s="229"/>
      <c r="O2562" s="229"/>
      <c r="P2562" s="229"/>
      <c r="Q2562" s="229"/>
      <c r="R2562" s="229"/>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31"/>
      <c r="I2563" s="229"/>
      <c r="J2563" s="232"/>
      <c r="K2563" s="229"/>
      <c r="L2563" s="229"/>
      <c r="M2563" s="229"/>
      <c r="N2563" s="229"/>
      <c r="O2563" s="229"/>
      <c r="P2563" s="229"/>
      <c r="Q2563" s="229"/>
      <c r="R2563" s="229"/>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31"/>
      <c r="I2564" s="229"/>
      <c r="J2564" s="232"/>
      <c r="K2564" s="229"/>
      <c r="L2564" s="229"/>
      <c r="M2564" s="229"/>
      <c r="N2564" s="229"/>
      <c r="O2564" s="229"/>
      <c r="P2564" s="229"/>
      <c r="Q2564" s="229"/>
      <c r="R2564" s="229"/>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31"/>
      <c r="I2565" s="229"/>
      <c r="J2565" s="232"/>
      <c r="K2565" s="229"/>
      <c r="L2565" s="229"/>
      <c r="M2565" s="229"/>
      <c r="N2565" s="229"/>
      <c r="O2565" s="229"/>
      <c r="P2565" s="229"/>
      <c r="Q2565" s="229"/>
      <c r="R2565" s="229"/>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31"/>
      <c r="I2566" s="229"/>
      <c r="J2566" s="232"/>
      <c r="K2566" s="229"/>
      <c r="L2566" s="229"/>
      <c r="M2566" s="229"/>
      <c r="N2566" s="229"/>
      <c r="O2566" s="229"/>
      <c r="P2566" s="229"/>
      <c r="Q2566" s="229"/>
      <c r="R2566" s="229"/>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31"/>
      <c r="I2567" s="229"/>
      <c r="J2567" s="232"/>
      <c r="K2567" s="229"/>
      <c r="L2567" s="229"/>
      <c r="M2567" s="229"/>
      <c r="N2567" s="229"/>
      <c r="O2567" s="229"/>
      <c r="P2567" s="229"/>
      <c r="Q2567" s="229"/>
      <c r="R2567" s="229"/>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31"/>
      <c r="I2568" s="229"/>
      <c r="J2568" s="232"/>
      <c r="K2568" s="229"/>
      <c r="L2568" s="229"/>
      <c r="M2568" s="229"/>
      <c r="N2568" s="229"/>
      <c r="O2568" s="229"/>
      <c r="P2568" s="229"/>
      <c r="Q2568" s="229"/>
      <c r="R2568" s="229"/>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31"/>
      <c r="I2569" s="229"/>
      <c r="J2569" s="232"/>
      <c r="K2569" s="229"/>
      <c r="L2569" s="229"/>
      <c r="M2569" s="229"/>
      <c r="N2569" s="229"/>
      <c r="O2569" s="229"/>
      <c r="P2569" s="229"/>
      <c r="Q2569" s="229"/>
      <c r="R2569" s="229"/>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31"/>
      <c r="I2570" s="229"/>
      <c r="J2570" s="232"/>
      <c r="K2570" s="229"/>
      <c r="L2570" s="229"/>
      <c r="M2570" s="229"/>
      <c r="N2570" s="229"/>
      <c r="O2570" s="229"/>
      <c r="P2570" s="229"/>
      <c r="Q2570" s="229"/>
      <c r="R2570" s="229"/>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31"/>
      <c r="I2571" s="229"/>
      <c r="J2571" s="232"/>
      <c r="K2571" s="229"/>
      <c r="L2571" s="229"/>
      <c r="M2571" s="229"/>
      <c r="N2571" s="229"/>
      <c r="O2571" s="229"/>
      <c r="P2571" s="229"/>
      <c r="Q2571" s="229"/>
      <c r="R2571" s="229"/>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31"/>
      <c r="I2572" s="229"/>
      <c r="J2572" s="232"/>
      <c r="K2572" s="229"/>
      <c r="L2572" s="229"/>
      <c r="M2572" s="229"/>
      <c r="N2572" s="229"/>
      <c r="O2572" s="229"/>
      <c r="P2572" s="229"/>
      <c r="Q2572" s="229"/>
      <c r="R2572" s="229"/>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31"/>
      <c r="I2573" s="229"/>
      <c r="J2573" s="232"/>
      <c r="K2573" s="229"/>
      <c r="L2573" s="229"/>
      <c r="M2573" s="229"/>
      <c r="N2573" s="229"/>
      <c r="O2573" s="229"/>
      <c r="P2573" s="229"/>
      <c r="Q2573" s="229"/>
      <c r="R2573" s="229"/>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31"/>
      <c r="I2574" s="229"/>
      <c r="J2574" s="232"/>
      <c r="K2574" s="229"/>
      <c r="L2574" s="229"/>
      <c r="M2574" s="229"/>
      <c r="N2574" s="229"/>
      <c r="O2574" s="229"/>
      <c r="P2574" s="229"/>
      <c r="Q2574" s="229"/>
      <c r="R2574" s="229"/>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31"/>
      <c r="I2575" s="229"/>
      <c r="J2575" s="232"/>
      <c r="K2575" s="229"/>
      <c r="L2575" s="229"/>
      <c r="M2575" s="229"/>
      <c r="N2575" s="229"/>
      <c r="O2575" s="229"/>
      <c r="P2575" s="229"/>
      <c r="Q2575" s="229"/>
      <c r="R2575" s="229"/>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31"/>
      <c r="I2576" s="229"/>
      <c r="J2576" s="232"/>
      <c r="K2576" s="229"/>
      <c r="L2576" s="229"/>
      <c r="M2576" s="229"/>
      <c r="N2576" s="229"/>
      <c r="O2576" s="229"/>
      <c r="P2576" s="229"/>
      <c r="Q2576" s="229"/>
      <c r="R2576" s="229"/>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31"/>
      <c r="I2577" s="229"/>
      <c r="J2577" s="232"/>
      <c r="K2577" s="229"/>
      <c r="L2577" s="229"/>
      <c r="M2577" s="229"/>
      <c r="N2577" s="229"/>
      <c r="O2577" s="229"/>
      <c r="P2577" s="229"/>
      <c r="Q2577" s="229"/>
      <c r="R2577" s="229"/>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31"/>
      <c r="I2578" s="229"/>
      <c r="J2578" s="232"/>
      <c r="K2578" s="229"/>
      <c r="L2578" s="229"/>
      <c r="M2578" s="229"/>
      <c r="N2578" s="229"/>
      <c r="O2578" s="229"/>
      <c r="P2578" s="229"/>
      <c r="Q2578" s="229"/>
      <c r="R2578" s="229"/>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31"/>
      <c r="I2579" s="229"/>
      <c r="J2579" s="232"/>
      <c r="K2579" s="229"/>
      <c r="L2579" s="229"/>
      <c r="M2579" s="229"/>
      <c r="N2579" s="229"/>
      <c r="O2579" s="229"/>
      <c r="P2579" s="229"/>
      <c r="Q2579" s="229"/>
      <c r="R2579" s="229"/>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31"/>
      <c r="I2580" s="229"/>
      <c r="J2580" s="232"/>
      <c r="K2580" s="229"/>
      <c r="L2580" s="229"/>
      <c r="M2580" s="229"/>
      <c r="N2580" s="229"/>
      <c r="O2580" s="229"/>
      <c r="P2580" s="229"/>
      <c r="Q2580" s="229"/>
      <c r="R2580" s="229"/>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31"/>
      <c r="I2581" s="229"/>
      <c r="J2581" s="232"/>
      <c r="K2581" s="229"/>
      <c r="L2581" s="229"/>
      <c r="M2581" s="229"/>
      <c r="N2581" s="229"/>
      <c r="O2581" s="229"/>
      <c r="P2581" s="229"/>
      <c r="Q2581" s="229"/>
      <c r="R2581" s="229"/>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31"/>
      <c r="I2582" s="229"/>
      <c r="J2582" s="232"/>
      <c r="K2582" s="229"/>
      <c r="L2582" s="229"/>
      <c r="M2582" s="229"/>
      <c r="N2582" s="229"/>
      <c r="O2582" s="229"/>
      <c r="P2582" s="229"/>
      <c r="Q2582" s="229"/>
      <c r="R2582" s="229"/>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31"/>
      <c r="I2583" s="229"/>
      <c r="J2583" s="232"/>
      <c r="K2583" s="229"/>
      <c r="L2583" s="229"/>
      <c r="M2583" s="229"/>
      <c r="N2583" s="229"/>
      <c r="O2583" s="229"/>
      <c r="P2583" s="229"/>
      <c r="Q2583" s="229"/>
      <c r="R2583" s="229"/>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31"/>
      <c r="I2584" s="229"/>
      <c r="J2584" s="232"/>
      <c r="K2584" s="229"/>
      <c r="L2584" s="229"/>
      <c r="M2584" s="229"/>
      <c r="N2584" s="229"/>
      <c r="O2584" s="229"/>
      <c r="P2584" s="229"/>
      <c r="Q2584" s="229"/>
      <c r="R2584" s="229"/>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31"/>
      <c r="I2585" s="229"/>
      <c r="J2585" s="232"/>
      <c r="K2585" s="229"/>
      <c r="L2585" s="229"/>
      <c r="M2585" s="229"/>
      <c r="N2585" s="229"/>
      <c r="O2585" s="229"/>
      <c r="P2585" s="229"/>
      <c r="Q2585" s="229"/>
      <c r="R2585" s="229"/>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31"/>
      <c r="I2586" s="229"/>
      <c r="J2586" s="232"/>
      <c r="K2586" s="229"/>
      <c r="L2586" s="229"/>
      <c r="M2586" s="229"/>
      <c r="N2586" s="229"/>
      <c r="O2586" s="229"/>
      <c r="P2586" s="229"/>
      <c r="Q2586" s="229"/>
      <c r="R2586" s="229"/>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31"/>
      <c r="I2587" s="229"/>
      <c r="J2587" s="232"/>
      <c r="K2587" s="229"/>
      <c r="L2587" s="229"/>
      <c r="M2587" s="229"/>
      <c r="N2587" s="229"/>
      <c r="O2587" s="229"/>
      <c r="P2587" s="229"/>
      <c r="Q2587" s="229"/>
      <c r="R2587" s="229"/>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31"/>
      <c r="I2588" s="229"/>
      <c r="J2588" s="232"/>
      <c r="K2588" s="229"/>
      <c r="L2588" s="229"/>
      <c r="M2588" s="229"/>
      <c r="N2588" s="229"/>
      <c r="O2588" s="229"/>
      <c r="P2588" s="229"/>
      <c r="Q2588" s="229"/>
      <c r="R2588" s="229"/>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31"/>
      <c r="I2589" s="229"/>
      <c r="J2589" s="232"/>
      <c r="K2589" s="229"/>
      <c r="L2589" s="229"/>
      <c r="M2589" s="229"/>
      <c r="N2589" s="229"/>
      <c r="O2589" s="229"/>
      <c r="P2589" s="229"/>
      <c r="Q2589" s="229"/>
      <c r="R2589" s="229"/>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31"/>
      <c r="I2590" s="229"/>
      <c r="J2590" s="232"/>
      <c r="K2590" s="229"/>
      <c r="L2590" s="229"/>
      <c r="M2590" s="229"/>
      <c r="N2590" s="229"/>
      <c r="O2590" s="229"/>
      <c r="P2590" s="229"/>
      <c r="Q2590" s="229"/>
      <c r="R2590" s="229"/>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31"/>
      <c r="I2591" s="229"/>
      <c r="J2591" s="232"/>
      <c r="K2591" s="229"/>
      <c r="L2591" s="229"/>
      <c r="M2591" s="229"/>
      <c r="N2591" s="229"/>
      <c r="O2591" s="229"/>
      <c r="P2591" s="229"/>
      <c r="Q2591" s="229"/>
      <c r="R2591" s="229"/>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31"/>
      <c r="I2592" s="229"/>
      <c r="J2592" s="232"/>
      <c r="K2592" s="229"/>
      <c r="L2592" s="229"/>
      <c r="M2592" s="229"/>
      <c r="N2592" s="229"/>
      <c r="O2592" s="229"/>
      <c r="P2592" s="229"/>
      <c r="Q2592" s="229"/>
      <c r="R2592" s="229"/>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31"/>
      <c r="I2593" s="229"/>
      <c r="J2593" s="232"/>
      <c r="K2593" s="229"/>
      <c r="L2593" s="229"/>
      <c r="M2593" s="229"/>
      <c r="N2593" s="229"/>
      <c r="O2593" s="229"/>
      <c r="P2593" s="229"/>
      <c r="Q2593" s="229"/>
      <c r="R2593" s="229"/>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31"/>
      <c r="I2594" s="229"/>
      <c r="J2594" s="232"/>
      <c r="K2594" s="229"/>
      <c r="L2594" s="229"/>
      <c r="M2594" s="229"/>
      <c r="N2594" s="229"/>
      <c r="O2594" s="229"/>
      <c r="P2594" s="229"/>
      <c r="Q2594" s="229"/>
      <c r="R2594" s="229"/>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31"/>
      <c r="I2595" s="229"/>
      <c r="J2595" s="232"/>
      <c r="K2595" s="229"/>
      <c r="L2595" s="229"/>
      <c r="M2595" s="229"/>
      <c r="N2595" s="229"/>
      <c r="O2595" s="229"/>
      <c r="P2595" s="229"/>
      <c r="Q2595" s="229"/>
      <c r="R2595" s="229"/>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31"/>
      <c r="I2596" s="229"/>
      <c r="J2596" s="232"/>
      <c r="K2596" s="229"/>
      <c r="L2596" s="229"/>
      <c r="M2596" s="229"/>
      <c r="N2596" s="229"/>
      <c r="O2596" s="229"/>
      <c r="P2596" s="229"/>
      <c r="Q2596" s="229"/>
      <c r="R2596" s="229"/>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31"/>
      <c r="I2597" s="229"/>
      <c r="J2597" s="232"/>
      <c r="K2597" s="229"/>
      <c r="L2597" s="229"/>
      <c r="M2597" s="229"/>
      <c r="N2597" s="229"/>
      <c r="O2597" s="229"/>
      <c r="P2597" s="229"/>
      <c r="Q2597" s="229"/>
      <c r="R2597" s="229"/>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31"/>
      <c r="I2598" s="229"/>
      <c r="J2598" s="232"/>
      <c r="K2598" s="229"/>
      <c r="L2598" s="229"/>
      <c r="M2598" s="229"/>
      <c r="N2598" s="229"/>
      <c r="O2598" s="229"/>
      <c r="P2598" s="229"/>
      <c r="Q2598" s="229"/>
      <c r="R2598" s="229"/>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31"/>
      <c r="I2599" s="229"/>
      <c r="J2599" s="232"/>
      <c r="K2599" s="229"/>
      <c r="L2599" s="229"/>
      <c r="M2599" s="229"/>
      <c r="N2599" s="229"/>
      <c r="O2599" s="229"/>
      <c r="P2599" s="229"/>
      <c r="Q2599" s="229"/>
      <c r="R2599" s="229"/>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31"/>
      <c r="I2600" s="229"/>
      <c r="J2600" s="232"/>
      <c r="K2600" s="229"/>
      <c r="L2600" s="229"/>
      <c r="M2600" s="229"/>
      <c r="N2600" s="229"/>
      <c r="O2600" s="229"/>
      <c r="P2600" s="229"/>
      <c r="Q2600" s="229"/>
      <c r="R2600" s="229"/>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31"/>
      <c r="I2601" s="229"/>
      <c r="J2601" s="232"/>
      <c r="K2601" s="229"/>
      <c r="L2601" s="229"/>
      <c r="M2601" s="229"/>
      <c r="N2601" s="229"/>
      <c r="O2601" s="229"/>
      <c r="P2601" s="229"/>
      <c r="Q2601" s="229"/>
      <c r="R2601" s="229"/>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31"/>
      <c r="I2602" s="229"/>
      <c r="J2602" s="232"/>
      <c r="K2602" s="229"/>
      <c r="L2602" s="229"/>
      <c r="M2602" s="229"/>
      <c r="N2602" s="229"/>
      <c r="O2602" s="229"/>
      <c r="P2602" s="229"/>
      <c r="Q2602" s="229"/>
      <c r="R2602" s="229"/>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31"/>
      <c r="I2603" s="229"/>
      <c r="J2603" s="232"/>
      <c r="K2603" s="229"/>
      <c r="L2603" s="229"/>
      <c r="M2603" s="229"/>
      <c r="N2603" s="229"/>
      <c r="O2603" s="229"/>
      <c r="P2603" s="229"/>
      <c r="Q2603" s="229"/>
      <c r="R2603" s="229"/>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31"/>
      <c r="I2604" s="229"/>
      <c r="J2604" s="232"/>
      <c r="K2604" s="229"/>
      <c r="L2604" s="229"/>
      <c r="M2604" s="229"/>
      <c r="N2604" s="229"/>
      <c r="O2604" s="229"/>
      <c r="P2604" s="229"/>
      <c r="Q2604" s="229"/>
      <c r="R2604" s="229"/>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31"/>
      <c r="I2605" s="229"/>
      <c r="J2605" s="232"/>
      <c r="K2605" s="229"/>
      <c r="L2605" s="229"/>
      <c r="M2605" s="229"/>
      <c r="N2605" s="229"/>
      <c r="O2605" s="229"/>
      <c r="P2605" s="229"/>
      <c r="Q2605" s="229"/>
      <c r="R2605" s="229"/>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31"/>
      <c r="I2606" s="229"/>
      <c r="J2606" s="232"/>
      <c r="K2606" s="229"/>
      <c r="L2606" s="229"/>
      <c r="M2606" s="229"/>
      <c r="N2606" s="229"/>
      <c r="O2606" s="229"/>
      <c r="P2606" s="229"/>
      <c r="Q2606" s="229"/>
      <c r="R2606" s="229"/>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31"/>
      <c r="I2607" s="229"/>
      <c r="J2607" s="232"/>
      <c r="K2607" s="229"/>
      <c r="L2607" s="229"/>
      <c r="M2607" s="229"/>
      <c r="N2607" s="229"/>
      <c r="O2607" s="229"/>
      <c r="P2607" s="229"/>
      <c r="Q2607" s="229"/>
      <c r="R2607" s="229"/>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31"/>
      <c r="I2608" s="229"/>
      <c r="J2608" s="232"/>
      <c r="K2608" s="229"/>
      <c r="L2608" s="229"/>
      <c r="M2608" s="229"/>
      <c r="N2608" s="229"/>
      <c r="O2608" s="229"/>
      <c r="P2608" s="229"/>
      <c r="Q2608" s="229"/>
      <c r="R2608" s="229"/>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31"/>
      <c r="I2609" s="229"/>
      <c r="J2609" s="232"/>
      <c r="K2609" s="229"/>
      <c r="L2609" s="229"/>
      <c r="M2609" s="229"/>
      <c r="N2609" s="229"/>
      <c r="O2609" s="229"/>
      <c r="P2609" s="229"/>
      <c r="Q2609" s="229"/>
      <c r="R2609" s="229"/>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31"/>
      <c r="I2610" s="229"/>
      <c r="J2610" s="232"/>
      <c r="K2610" s="229"/>
      <c r="L2610" s="229"/>
      <c r="M2610" s="229"/>
      <c r="N2610" s="229"/>
      <c r="O2610" s="229"/>
      <c r="P2610" s="229"/>
      <c r="Q2610" s="229"/>
      <c r="R2610" s="229"/>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31"/>
      <c r="I2611" s="229"/>
      <c r="J2611" s="232"/>
      <c r="K2611" s="229"/>
      <c r="L2611" s="229"/>
      <c r="M2611" s="229"/>
      <c r="N2611" s="229"/>
      <c r="O2611" s="229"/>
      <c r="P2611" s="229"/>
      <c r="Q2611" s="229"/>
      <c r="R2611" s="229"/>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31"/>
      <c r="I2612" s="229"/>
      <c r="J2612" s="232"/>
      <c r="K2612" s="229"/>
      <c r="L2612" s="229"/>
      <c r="M2612" s="229"/>
      <c r="N2612" s="229"/>
      <c r="O2612" s="229"/>
      <c r="P2612" s="229"/>
      <c r="Q2612" s="229"/>
      <c r="R2612" s="229"/>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31"/>
      <c r="I2613" s="229"/>
      <c r="J2613" s="232"/>
      <c r="K2613" s="229"/>
      <c r="L2613" s="229"/>
      <c r="M2613" s="229"/>
      <c r="N2613" s="229"/>
      <c r="O2613" s="229"/>
      <c r="P2613" s="229"/>
      <c r="Q2613" s="229"/>
      <c r="R2613" s="229"/>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31"/>
      <c r="I2614" s="229"/>
      <c r="J2614" s="232"/>
      <c r="K2614" s="229"/>
      <c r="L2614" s="229"/>
      <c r="M2614" s="229"/>
      <c r="N2614" s="229"/>
      <c r="O2614" s="229"/>
      <c r="P2614" s="229"/>
      <c r="Q2614" s="229"/>
      <c r="R2614" s="229"/>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31"/>
      <c r="I2615" s="229"/>
      <c r="J2615" s="232"/>
      <c r="K2615" s="229"/>
      <c r="L2615" s="229"/>
      <c r="M2615" s="229"/>
      <c r="N2615" s="229"/>
      <c r="O2615" s="229"/>
      <c r="P2615" s="229"/>
      <c r="Q2615" s="229"/>
      <c r="R2615" s="229"/>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31"/>
      <c r="I2616" s="229"/>
      <c r="J2616" s="232"/>
      <c r="K2616" s="229"/>
      <c r="L2616" s="229"/>
      <c r="M2616" s="229"/>
      <c r="N2616" s="229"/>
      <c r="O2616" s="229"/>
      <c r="P2616" s="229"/>
      <c r="Q2616" s="229"/>
      <c r="R2616" s="229"/>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31"/>
      <c r="I2617" s="229"/>
      <c r="J2617" s="232"/>
      <c r="K2617" s="229"/>
      <c r="L2617" s="229"/>
      <c r="M2617" s="229"/>
      <c r="N2617" s="229"/>
      <c r="O2617" s="229"/>
      <c r="P2617" s="229"/>
      <c r="Q2617" s="229"/>
      <c r="R2617" s="229"/>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31"/>
      <c r="I2618" s="229"/>
      <c r="J2618" s="232"/>
      <c r="K2618" s="229"/>
      <c r="L2618" s="229"/>
      <c r="M2618" s="229"/>
      <c r="N2618" s="229"/>
      <c r="O2618" s="229"/>
      <c r="P2618" s="229"/>
      <c r="Q2618" s="229"/>
      <c r="R2618" s="229"/>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31"/>
      <c r="I2619" s="229"/>
      <c r="J2619" s="232"/>
      <c r="K2619" s="229"/>
      <c r="L2619" s="229"/>
      <c r="M2619" s="229"/>
      <c r="N2619" s="229"/>
      <c r="O2619" s="229"/>
      <c r="P2619" s="229"/>
      <c r="Q2619" s="229"/>
      <c r="R2619" s="229"/>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31"/>
      <c r="I2620" s="229"/>
      <c r="J2620" s="232"/>
      <c r="K2620" s="229"/>
      <c r="L2620" s="229"/>
      <c r="M2620" s="229"/>
      <c r="N2620" s="229"/>
      <c r="O2620" s="229"/>
      <c r="P2620" s="229"/>
      <c r="Q2620" s="229"/>
      <c r="R2620" s="229"/>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31"/>
      <c r="I2621" s="229"/>
      <c r="J2621" s="232"/>
      <c r="K2621" s="229"/>
      <c r="L2621" s="229"/>
      <c r="M2621" s="229"/>
      <c r="N2621" s="229"/>
      <c r="O2621" s="229"/>
      <c r="P2621" s="229"/>
      <c r="Q2621" s="229"/>
      <c r="R2621" s="229"/>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31"/>
      <c r="I2622" s="229"/>
      <c r="J2622" s="232"/>
      <c r="K2622" s="229"/>
      <c r="L2622" s="229"/>
      <c r="M2622" s="229"/>
      <c r="N2622" s="229"/>
      <c r="O2622" s="229"/>
      <c r="P2622" s="229"/>
      <c r="Q2622" s="229"/>
      <c r="R2622" s="229"/>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31"/>
      <c r="I2623" s="229"/>
      <c r="J2623" s="232"/>
      <c r="K2623" s="229"/>
      <c r="L2623" s="229"/>
      <c r="M2623" s="229"/>
      <c r="N2623" s="229"/>
      <c r="O2623" s="229"/>
      <c r="P2623" s="229"/>
      <c r="Q2623" s="229"/>
      <c r="R2623" s="229"/>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31"/>
      <c r="I2624" s="229"/>
      <c r="J2624" s="232"/>
      <c r="K2624" s="229"/>
      <c r="L2624" s="229"/>
      <c r="M2624" s="229"/>
      <c r="N2624" s="229"/>
      <c r="O2624" s="229"/>
      <c r="P2624" s="229"/>
      <c r="Q2624" s="229"/>
      <c r="R2624" s="229"/>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31"/>
      <c r="I2625" s="229"/>
      <c r="J2625" s="232"/>
      <c r="K2625" s="229"/>
      <c r="L2625" s="229"/>
      <c r="M2625" s="229"/>
      <c r="N2625" s="229"/>
      <c r="O2625" s="229"/>
      <c r="P2625" s="229"/>
      <c r="Q2625" s="229"/>
      <c r="R2625" s="229"/>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31"/>
      <c r="I2626" s="229"/>
      <c r="J2626" s="232"/>
      <c r="K2626" s="229"/>
      <c r="L2626" s="229"/>
      <c r="M2626" s="229"/>
      <c r="N2626" s="229"/>
      <c r="O2626" s="229"/>
      <c r="P2626" s="229"/>
      <c r="Q2626" s="229"/>
      <c r="R2626" s="229"/>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31"/>
      <c r="I2627" s="229"/>
      <c r="J2627" s="232"/>
      <c r="K2627" s="229"/>
      <c r="L2627" s="229"/>
      <c r="M2627" s="229"/>
      <c r="N2627" s="229"/>
      <c r="O2627" s="229"/>
      <c r="P2627" s="229"/>
      <c r="Q2627" s="229"/>
      <c r="R2627" s="229"/>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31"/>
      <c r="I2628" s="229"/>
      <c r="J2628" s="232"/>
      <c r="K2628" s="229"/>
      <c r="L2628" s="229"/>
      <c r="M2628" s="229"/>
      <c r="N2628" s="229"/>
      <c r="O2628" s="229"/>
      <c r="P2628" s="229"/>
      <c r="Q2628" s="229"/>
      <c r="R2628" s="229"/>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31"/>
      <c r="I2629" s="229"/>
      <c r="J2629" s="232"/>
      <c r="K2629" s="229"/>
      <c r="L2629" s="229"/>
      <c r="M2629" s="229"/>
      <c r="N2629" s="229"/>
      <c r="O2629" s="229"/>
      <c r="P2629" s="229"/>
      <c r="Q2629" s="229"/>
      <c r="R2629" s="229"/>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31"/>
      <c r="I2630" s="229"/>
      <c r="J2630" s="232"/>
      <c r="K2630" s="229"/>
      <c r="L2630" s="229"/>
      <c r="M2630" s="229"/>
      <c r="N2630" s="229"/>
      <c r="O2630" s="229"/>
      <c r="P2630" s="229"/>
      <c r="Q2630" s="229"/>
      <c r="R2630" s="229"/>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31"/>
      <c r="I2631" s="229"/>
      <c r="J2631" s="232"/>
      <c r="K2631" s="229"/>
      <c r="L2631" s="229"/>
      <c r="M2631" s="229"/>
      <c r="N2631" s="229"/>
      <c r="O2631" s="229"/>
      <c r="P2631" s="229"/>
      <c r="Q2631" s="229"/>
      <c r="R2631" s="229"/>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31"/>
      <c r="I2632" s="229"/>
      <c r="J2632" s="232"/>
      <c r="K2632" s="229"/>
      <c r="L2632" s="229"/>
      <c r="M2632" s="229"/>
      <c r="N2632" s="229"/>
      <c r="O2632" s="229"/>
      <c r="P2632" s="229"/>
      <c r="Q2632" s="229"/>
      <c r="R2632" s="229"/>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31"/>
      <c r="I2633" s="229"/>
      <c r="J2633" s="232"/>
      <c r="K2633" s="229"/>
      <c r="L2633" s="229"/>
      <c r="M2633" s="229"/>
      <c r="N2633" s="229"/>
      <c r="O2633" s="229"/>
      <c r="P2633" s="229"/>
      <c r="Q2633" s="229"/>
      <c r="R2633" s="229"/>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31"/>
      <c r="I2634" s="229"/>
      <c r="J2634" s="232"/>
      <c r="K2634" s="229"/>
      <c r="L2634" s="229"/>
      <c r="M2634" s="229"/>
      <c r="N2634" s="229"/>
      <c r="O2634" s="229"/>
      <c r="P2634" s="229"/>
      <c r="Q2634" s="229"/>
      <c r="R2634" s="229"/>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31"/>
      <c r="I2635" s="229"/>
      <c r="J2635" s="232"/>
      <c r="K2635" s="229"/>
      <c r="L2635" s="229"/>
      <c r="M2635" s="229"/>
      <c r="N2635" s="229"/>
      <c r="O2635" s="229"/>
      <c r="P2635" s="229"/>
      <c r="Q2635" s="229"/>
      <c r="R2635" s="229"/>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31"/>
      <c r="I2636" s="229"/>
      <c r="J2636" s="232"/>
      <c r="K2636" s="229"/>
      <c r="L2636" s="229"/>
      <c r="M2636" s="229"/>
      <c r="N2636" s="229"/>
      <c r="O2636" s="229"/>
      <c r="P2636" s="229"/>
      <c r="Q2636" s="229"/>
      <c r="R2636" s="229"/>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31"/>
      <c r="I2637" s="229"/>
      <c r="J2637" s="232"/>
      <c r="K2637" s="229"/>
      <c r="L2637" s="229"/>
      <c r="M2637" s="229"/>
      <c r="N2637" s="229"/>
      <c r="O2637" s="229"/>
      <c r="P2637" s="229"/>
      <c r="Q2637" s="229"/>
      <c r="R2637" s="229"/>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31"/>
      <c r="I2638" s="229"/>
      <c r="J2638" s="232"/>
      <c r="K2638" s="229"/>
      <c r="L2638" s="229"/>
      <c r="M2638" s="229"/>
      <c r="N2638" s="229"/>
      <c r="O2638" s="229"/>
      <c r="P2638" s="229"/>
      <c r="Q2638" s="229"/>
      <c r="R2638" s="229"/>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31"/>
      <c r="I2639" s="229"/>
      <c r="J2639" s="232"/>
      <c r="K2639" s="229"/>
      <c r="L2639" s="229"/>
      <c r="M2639" s="229"/>
      <c r="N2639" s="229"/>
      <c r="O2639" s="229"/>
      <c r="P2639" s="229"/>
      <c r="Q2639" s="229"/>
      <c r="R2639" s="229"/>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31"/>
      <c r="I2640" s="229"/>
      <c r="J2640" s="232"/>
      <c r="K2640" s="229"/>
      <c r="L2640" s="229"/>
      <c r="M2640" s="229"/>
      <c r="N2640" s="229"/>
      <c r="O2640" s="229"/>
      <c r="P2640" s="229"/>
      <c r="Q2640" s="229"/>
      <c r="R2640" s="229"/>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31"/>
      <c r="I2641" s="229"/>
      <c r="J2641" s="232"/>
      <c r="K2641" s="229"/>
      <c r="L2641" s="229"/>
      <c r="M2641" s="229"/>
      <c r="N2641" s="229"/>
      <c r="O2641" s="229"/>
      <c r="P2641" s="229"/>
      <c r="Q2641" s="229"/>
      <c r="R2641" s="229"/>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31"/>
      <c r="I2642" s="229"/>
      <c r="J2642" s="232"/>
      <c r="K2642" s="229"/>
      <c r="L2642" s="229"/>
      <c r="M2642" s="229"/>
      <c r="N2642" s="229"/>
      <c r="O2642" s="229"/>
      <c r="P2642" s="229"/>
      <c r="Q2642" s="229"/>
      <c r="R2642" s="229"/>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31"/>
      <c r="I2643" s="229"/>
      <c r="J2643" s="232"/>
      <c r="K2643" s="229"/>
      <c r="L2643" s="229"/>
      <c r="M2643" s="229"/>
      <c r="N2643" s="229"/>
      <c r="O2643" s="229"/>
      <c r="P2643" s="229"/>
      <c r="Q2643" s="229"/>
      <c r="R2643" s="229"/>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31"/>
      <c r="I2644" s="229"/>
      <c r="J2644" s="232"/>
      <c r="K2644" s="229"/>
      <c r="L2644" s="229"/>
      <c r="M2644" s="229"/>
      <c r="N2644" s="229"/>
      <c r="O2644" s="229"/>
      <c r="P2644" s="229"/>
      <c r="Q2644" s="229"/>
      <c r="R2644" s="229"/>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31"/>
      <c r="I2645" s="229"/>
      <c r="J2645" s="232"/>
      <c r="K2645" s="229"/>
      <c r="L2645" s="229"/>
      <c r="M2645" s="229"/>
      <c r="N2645" s="229"/>
      <c r="O2645" s="229"/>
      <c r="P2645" s="229"/>
      <c r="Q2645" s="229"/>
      <c r="R2645" s="229"/>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31"/>
      <c r="I2646" s="229"/>
      <c r="J2646" s="232"/>
      <c r="K2646" s="229"/>
      <c r="L2646" s="229"/>
      <c r="M2646" s="229"/>
      <c r="N2646" s="229"/>
      <c r="O2646" s="229"/>
      <c r="P2646" s="229"/>
      <c r="Q2646" s="229"/>
      <c r="R2646" s="229"/>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31"/>
      <c r="I2647" s="229"/>
      <c r="J2647" s="232"/>
      <c r="K2647" s="229"/>
      <c r="L2647" s="229"/>
      <c r="M2647" s="229"/>
      <c r="N2647" s="229"/>
      <c r="O2647" s="229"/>
      <c r="P2647" s="229"/>
      <c r="Q2647" s="229"/>
      <c r="R2647" s="229"/>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31"/>
      <c r="I2648" s="229"/>
      <c r="J2648" s="232"/>
      <c r="K2648" s="229"/>
      <c r="L2648" s="229"/>
      <c r="M2648" s="229"/>
      <c r="N2648" s="229"/>
      <c r="O2648" s="229"/>
      <c r="P2648" s="229"/>
      <c r="Q2648" s="229"/>
      <c r="R2648" s="229"/>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31"/>
      <c r="I2649" s="229"/>
      <c r="J2649" s="232"/>
      <c r="K2649" s="229"/>
      <c r="L2649" s="229"/>
      <c r="M2649" s="229"/>
      <c r="N2649" s="229"/>
      <c r="O2649" s="229"/>
      <c r="P2649" s="229"/>
      <c r="Q2649" s="229"/>
      <c r="R2649" s="229"/>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31"/>
      <c r="I2650" s="229"/>
      <c r="J2650" s="232"/>
      <c r="K2650" s="229"/>
      <c r="L2650" s="229"/>
      <c r="M2650" s="229"/>
      <c r="N2650" s="229"/>
      <c r="O2650" s="229"/>
      <c r="P2650" s="229"/>
      <c r="Q2650" s="229"/>
      <c r="R2650" s="229"/>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31"/>
      <c r="I2651" s="229"/>
      <c r="J2651" s="232"/>
      <c r="K2651" s="229"/>
      <c r="L2651" s="229"/>
      <c r="M2651" s="229"/>
      <c r="N2651" s="229"/>
      <c r="O2651" s="229"/>
      <c r="P2651" s="229"/>
      <c r="Q2651" s="229"/>
      <c r="R2651" s="229"/>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31"/>
      <c r="I2652" s="229"/>
      <c r="J2652" s="232"/>
      <c r="K2652" s="229"/>
      <c r="L2652" s="229"/>
      <c r="M2652" s="229"/>
      <c r="N2652" s="229"/>
      <c r="O2652" s="229"/>
      <c r="P2652" s="229"/>
      <c r="Q2652" s="229"/>
      <c r="R2652" s="229"/>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31"/>
      <c r="I2653" s="229"/>
      <c r="J2653" s="232"/>
      <c r="K2653" s="229"/>
      <c r="L2653" s="229"/>
      <c r="M2653" s="229"/>
      <c r="N2653" s="229"/>
      <c r="O2653" s="229"/>
      <c r="P2653" s="229"/>
      <c r="Q2653" s="229"/>
      <c r="R2653" s="229"/>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31"/>
      <c r="I2654" s="229"/>
      <c r="J2654" s="232"/>
      <c r="K2654" s="229"/>
      <c r="L2654" s="229"/>
      <c r="M2654" s="229"/>
      <c r="N2654" s="229"/>
      <c r="O2654" s="229"/>
      <c r="P2654" s="229"/>
      <c r="Q2654" s="229"/>
      <c r="R2654" s="229"/>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31"/>
      <c r="I2655" s="229"/>
      <c r="J2655" s="232"/>
      <c r="K2655" s="229"/>
      <c r="L2655" s="229"/>
      <c r="M2655" s="229"/>
      <c r="N2655" s="229"/>
      <c r="O2655" s="229"/>
      <c r="P2655" s="229"/>
      <c r="Q2655" s="229"/>
      <c r="R2655" s="229"/>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31"/>
      <c r="I2656" s="229"/>
      <c r="J2656" s="232"/>
      <c r="K2656" s="229"/>
      <c r="L2656" s="229"/>
      <c r="M2656" s="229"/>
      <c r="N2656" s="229"/>
      <c r="O2656" s="229"/>
      <c r="P2656" s="229"/>
      <c r="Q2656" s="229"/>
      <c r="R2656" s="229"/>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31"/>
      <c r="I2657" s="229"/>
      <c r="J2657" s="232"/>
      <c r="K2657" s="229"/>
      <c r="L2657" s="229"/>
      <c r="M2657" s="229"/>
      <c r="N2657" s="229"/>
      <c r="O2657" s="229"/>
      <c r="P2657" s="229"/>
      <c r="Q2657" s="229"/>
      <c r="R2657" s="229"/>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31"/>
      <c r="I2658" s="229"/>
      <c r="J2658" s="232"/>
      <c r="K2658" s="229"/>
      <c r="L2658" s="229"/>
      <c r="M2658" s="229"/>
      <c r="N2658" s="229"/>
      <c r="O2658" s="229"/>
      <c r="P2658" s="229"/>
      <c r="Q2658" s="229"/>
      <c r="R2658" s="229"/>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31"/>
      <c r="I2659" s="229"/>
      <c r="J2659" s="232"/>
      <c r="K2659" s="229"/>
      <c r="L2659" s="229"/>
      <c r="M2659" s="229"/>
      <c r="N2659" s="229"/>
      <c r="O2659" s="229"/>
      <c r="P2659" s="229"/>
      <c r="Q2659" s="229"/>
      <c r="R2659" s="229"/>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31"/>
      <c r="I2660" s="229"/>
      <c r="J2660" s="232"/>
      <c r="K2660" s="229"/>
      <c r="L2660" s="229"/>
      <c r="M2660" s="229"/>
      <c r="N2660" s="229"/>
      <c r="O2660" s="229"/>
      <c r="P2660" s="229"/>
      <c r="Q2660" s="229"/>
      <c r="R2660" s="229"/>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31"/>
      <c r="I2661" s="229"/>
      <c r="J2661" s="232"/>
      <c r="K2661" s="229"/>
      <c r="L2661" s="229"/>
      <c r="M2661" s="229"/>
      <c r="N2661" s="229"/>
      <c r="O2661" s="229"/>
      <c r="P2661" s="229"/>
      <c r="Q2661" s="229"/>
      <c r="R2661" s="229"/>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31"/>
      <c r="I2662" s="229"/>
      <c r="J2662" s="232"/>
      <c r="K2662" s="229"/>
      <c r="L2662" s="229"/>
      <c r="M2662" s="229"/>
      <c r="N2662" s="229"/>
      <c r="O2662" s="229"/>
      <c r="P2662" s="229"/>
      <c r="Q2662" s="229"/>
      <c r="R2662" s="229"/>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31"/>
      <c r="I2663" s="229"/>
      <c r="J2663" s="232"/>
      <c r="K2663" s="229"/>
      <c r="L2663" s="229"/>
      <c r="M2663" s="229"/>
      <c r="N2663" s="229"/>
      <c r="O2663" s="229"/>
      <c r="P2663" s="229"/>
      <c r="Q2663" s="229"/>
      <c r="R2663" s="229"/>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31"/>
      <c r="I2664" s="229"/>
      <c r="J2664" s="232"/>
      <c r="K2664" s="229"/>
      <c r="L2664" s="229"/>
      <c r="M2664" s="229"/>
      <c r="N2664" s="229"/>
      <c r="O2664" s="229"/>
      <c r="P2664" s="229"/>
      <c r="Q2664" s="229"/>
      <c r="R2664" s="229"/>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31"/>
      <c r="I2665" s="229"/>
      <c r="J2665" s="232"/>
      <c r="K2665" s="229"/>
      <c r="L2665" s="229"/>
      <c r="M2665" s="229"/>
      <c r="N2665" s="229"/>
      <c r="O2665" s="229"/>
      <c r="P2665" s="229"/>
      <c r="Q2665" s="229"/>
      <c r="R2665" s="229"/>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31"/>
      <c r="I2666" s="229"/>
      <c r="J2666" s="232"/>
      <c r="K2666" s="229"/>
      <c r="L2666" s="229"/>
      <c r="M2666" s="229"/>
      <c r="N2666" s="229"/>
      <c r="O2666" s="229"/>
      <c r="P2666" s="229"/>
      <c r="Q2666" s="229"/>
      <c r="R2666" s="229"/>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31"/>
      <c r="I2667" s="229"/>
      <c r="J2667" s="232"/>
      <c r="K2667" s="229"/>
      <c r="L2667" s="229"/>
      <c r="M2667" s="229"/>
      <c r="N2667" s="229"/>
      <c r="O2667" s="229"/>
      <c r="P2667" s="229"/>
      <c r="Q2667" s="229"/>
      <c r="R2667" s="229"/>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31"/>
      <c r="I2668" s="229"/>
      <c r="J2668" s="232"/>
      <c r="K2668" s="229"/>
      <c r="L2668" s="229"/>
      <c r="M2668" s="229"/>
      <c r="N2668" s="229"/>
      <c r="O2668" s="229"/>
      <c r="P2668" s="229"/>
      <c r="Q2668" s="229"/>
      <c r="R2668" s="229"/>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31"/>
      <c r="I2669" s="229"/>
      <c r="J2669" s="232"/>
      <c r="K2669" s="229"/>
      <c r="L2669" s="229"/>
      <c r="M2669" s="229"/>
      <c r="N2669" s="229"/>
      <c r="O2669" s="229"/>
      <c r="P2669" s="229"/>
      <c r="Q2669" s="229"/>
      <c r="R2669" s="229"/>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31"/>
      <c r="I2670" s="229"/>
      <c r="J2670" s="232"/>
      <c r="K2670" s="229"/>
      <c r="L2670" s="229"/>
      <c r="M2670" s="229"/>
      <c r="N2670" s="229"/>
      <c r="O2670" s="229"/>
      <c r="P2670" s="229"/>
      <c r="Q2670" s="229"/>
      <c r="R2670" s="229"/>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31"/>
      <c r="I2671" s="229"/>
      <c r="J2671" s="232"/>
      <c r="K2671" s="229"/>
      <c r="L2671" s="229"/>
      <c r="M2671" s="229"/>
      <c r="N2671" s="229"/>
      <c r="O2671" s="229"/>
      <c r="P2671" s="229"/>
      <c r="Q2671" s="229"/>
      <c r="R2671" s="229"/>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31"/>
      <c r="I2672" s="229"/>
      <c r="J2672" s="232"/>
      <c r="K2672" s="229"/>
      <c r="L2672" s="229"/>
      <c r="M2672" s="229"/>
      <c r="N2672" s="229"/>
      <c r="O2672" s="229"/>
      <c r="P2672" s="229"/>
      <c r="Q2672" s="229"/>
      <c r="R2672" s="229"/>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31"/>
      <c r="I2673" s="229"/>
      <c r="J2673" s="232"/>
      <c r="K2673" s="229"/>
      <c r="L2673" s="229"/>
      <c r="M2673" s="229"/>
      <c r="N2673" s="229"/>
      <c r="O2673" s="229"/>
      <c r="P2673" s="229"/>
      <c r="Q2673" s="229"/>
      <c r="R2673" s="229"/>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31"/>
      <c r="I2674" s="229"/>
      <c r="J2674" s="232"/>
      <c r="K2674" s="229"/>
      <c r="L2674" s="229"/>
      <c r="M2674" s="229"/>
      <c r="N2674" s="229"/>
      <c r="O2674" s="229"/>
      <c r="P2674" s="229"/>
      <c r="Q2674" s="229"/>
      <c r="R2674" s="229"/>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31"/>
      <c r="I2675" s="229"/>
      <c r="J2675" s="232"/>
      <c r="K2675" s="229"/>
      <c r="L2675" s="229"/>
      <c r="M2675" s="229"/>
      <c r="N2675" s="229"/>
      <c r="O2675" s="229"/>
      <c r="P2675" s="229"/>
      <c r="Q2675" s="229"/>
      <c r="R2675" s="229"/>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31"/>
      <c r="I2676" s="229"/>
      <c r="J2676" s="232"/>
      <c r="K2676" s="229"/>
      <c r="L2676" s="229"/>
      <c r="M2676" s="229"/>
      <c r="N2676" s="229"/>
      <c r="O2676" s="229"/>
      <c r="P2676" s="229"/>
      <c r="Q2676" s="229"/>
      <c r="R2676" s="229"/>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31"/>
      <c r="I2677" s="229"/>
      <c r="J2677" s="232"/>
      <c r="K2677" s="229"/>
      <c r="L2677" s="229"/>
      <c r="M2677" s="229"/>
      <c r="N2677" s="229"/>
      <c r="O2677" s="229"/>
      <c r="P2677" s="229"/>
      <c r="Q2677" s="229"/>
      <c r="R2677" s="229"/>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31"/>
      <c r="I2678" s="229"/>
      <c r="J2678" s="232"/>
      <c r="K2678" s="229"/>
      <c r="L2678" s="229"/>
      <c r="M2678" s="229"/>
      <c r="N2678" s="229"/>
      <c r="O2678" s="229"/>
      <c r="P2678" s="229"/>
      <c r="Q2678" s="229"/>
      <c r="R2678" s="229"/>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31"/>
      <c r="I2679" s="229"/>
      <c r="J2679" s="232"/>
      <c r="K2679" s="229"/>
      <c r="L2679" s="229"/>
      <c r="M2679" s="229"/>
      <c r="N2679" s="229"/>
      <c r="O2679" s="229"/>
      <c r="P2679" s="229"/>
      <c r="Q2679" s="229"/>
      <c r="R2679" s="229"/>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31"/>
      <c r="I2680" s="229"/>
      <c r="J2680" s="232"/>
      <c r="K2680" s="229"/>
      <c r="L2680" s="229"/>
      <c r="M2680" s="229"/>
      <c r="N2680" s="229"/>
      <c r="O2680" s="229"/>
      <c r="P2680" s="229"/>
      <c r="Q2680" s="229"/>
      <c r="R2680" s="229"/>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31"/>
      <c r="I2681" s="229"/>
      <c r="J2681" s="232"/>
      <c r="K2681" s="229"/>
      <c r="L2681" s="229"/>
      <c r="M2681" s="229"/>
      <c r="N2681" s="229"/>
      <c r="O2681" s="229"/>
      <c r="P2681" s="229"/>
      <c r="Q2681" s="229"/>
      <c r="R2681" s="229"/>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31"/>
      <c r="I2682" s="229"/>
      <c r="J2682" s="232"/>
      <c r="K2682" s="229"/>
      <c r="L2682" s="229"/>
      <c r="M2682" s="229"/>
      <c r="N2682" s="229"/>
      <c r="O2682" s="229"/>
      <c r="P2682" s="229"/>
      <c r="Q2682" s="229"/>
      <c r="R2682" s="229"/>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31"/>
      <c r="I2683" s="229"/>
      <c r="J2683" s="232"/>
      <c r="K2683" s="229"/>
      <c r="L2683" s="229"/>
      <c r="M2683" s="229"/>
      <c r="N2683" s="229"/>
      <c r="O2683" s="229"/>
      <c r="P2683" s="229"/>
      <c r="Q2683" s="229"/>
      <c r="R2683" s="229"/>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31"/>
      <c r="I2684" s="229"/>
      <c r="J2684" s="232"/>
      <c r="K2684" s="229"/>
      <c r="L2684" s="229"/>
      <c r="M2684" s="229"/>
      <c r="N2684" s="229"/>
      <c r="O2684" s="229"/>
      <c r="P2684" s="229"/>
      <c r="Q2684" s="229"/>
      <c r="R2684" s="229"/>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31"/>
      <c r="I2685" s="229"/>
      <c r="J2685" s="232"/>
      <c r="K2685" s="229"/>
      <c r="L2685" s="229"/>
      <c r="M2685" s="229"/>
      <c r="N2685" s="229"/>
      <c r="O2685" s="229"/>
      <c r="P2685" s="229"/>
      <c r="Q2685" s="229"/>
      <c r="R2685" s="229"/>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31"/>
      <c r="I2686" s="229"/>
      <c r="J2686" s="232"/>
      <c r="K2686" s="229"/>
      <c r="L2686" s="229"/>
      <c r="M2686" s="229"/>
      <c r="N2686" s="229"/>
      <c r="O2686" s="229"/>
      <c r="P2686" s="229"/>
      <c r="Q2686" s="229"/>
      <c r="R2686" s="229"/>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31"/>
      <c r="I2687" s="229"/>
      <c r="J2687" s="232"/>
      <c r="K2687" s="229"/>
      <c r="L2687" s="229"/>
      <c r="M2687" s="229"/>
      <c r="N2687" s="229"/>
      <c r="O2687" s="229"/>
      <c r="P2687" s="229"/>
      <c r="Q2687" s="229"/>
      <c r="R2687" s="229"/>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31"/>
      <c r="I2688" s="229"/>
      <c r="J2688" s="232"/>
      <c r="K2688" s="229"/>
      <c r="L2688" s="229"/>
      <c r="M2688" s="229"/>
      <c r="N2688" s="229"/>
      <c r="O2688" s="229"/>
      <c r="P2688" s="229"/>
      <c r="Q2688" s="229"/>
      <c r="R2688" s="229"/>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31"/>
      <c r="I2689" s="229"/>
      <c r="J2689" s="232"/>
      <c r="K2689" s="229"/>
      <c r="L2689" s="229"/>
      <c r="M2689" s="229"/>
      <c r="N2689" s="229"/>
      <c r="O2689" s="229"/>
      <c r="P2689" s="229"/>
      <c r="Q2689" s="229"/>
      <c r="R2689" s="229"/>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31"/>
      <c r="I2690" s="229"/>
      <c r="J2690" s="232"/>
      <c r="K2690" s="229"/>
      <c r="L2690" s="229"/>
      <c r="M2690" s="229"/>
      <c r="N2690" s="229"/>
      <c r="O2690" s="229"/>
      <c r="P2690" s="229"/>
      <c r="Q2690" s="229"/>
      <c r="R2690" s="229"/>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31"/>
      <c r="I2691" s="229"/>
      <c r="J2691" s="232"/>
      <c r="K2691" s="229"/>
      <c r="L2691" s="229"/>
      <c r="M2691" s="229"/>
      <c r="N2691" s="229"/>
      <c r="O2691" s="229"/>
      <c r="P2691" s="229"/>
      <c r="Q2691" s="229"/>
      <c r="R2691" s="229"/>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31"/>
      <c r="I2692" s="229"/>
      <c r="J2692" s="232"/>
      <c r="K2692" s="229"/>
      <c r="L2692" s="229"/>
      <c r="M2692" s="229"/>
      <c r="N2692" s="229"/>
      <c r="O2692" s="229"/>
      <c r="P2692" s="229"/>
      <c r="Q2692" s="229"/>
      <c r="R2692" s="229"/>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31"/>
      <c r="I2693" s="229"/>
      <c r="J2693" s="232"/>
      <c r="K2693" s="229"/>
      <c r="L2693" s="229"/>
      <c r="M2693" s="229"/>
      <c r="N2693" s="229"/>
      <c r="O2693" s="229"/>
      <c r="P2693" s="229"/>
      <c r="Q2693" s="229"/>
      <c r="R2693" s="229"/>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31"/>
      <c r="I2694" s="229"/>
      <c r="J2694" s="232"/>
      <c r="K2694" s="229"/>
      <c r="L2694" s="229"/>
      <c r="M2694" s="229"/>
      <c r="N2694" s="229"/>
      <c r="O2694" s="229"/>
      <c r="P2694" s="229"/>
      <c r="Q2694" s="229"/>
      <c r="R2694" s="229"/>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31"/>
      <c r="I2695" s="229"/>
      <c r="J2695" s="232"/>
      <c r="K2695" s="229"/>
      <c r="L2695" s="229"/>
      <c r="M2695" s="229"/>
      <c r="N2695" s="229"/>
      <c r="O2695" s="229"/>
      <c r="P2695" s="229"/>
      <c r="Q2695" s="229"/>
      <c r="R2695" s="229"/>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31"/>
      <c r="I2696" s="229"/>
      <c r="J2696" s="232"/>
      <c r="K2696" s="229"/>
      <c r="L2696" s="229"/>
      <c r="M2696" s="229"/>
      <c r="N2696" s="229"/>
      <c r="O2696" s="229"/>
      <c r="P2696" s="229"/>
      <c r="Q2696" s="229"/>
      <c r="R2696" s="229"/>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31"/>
      <c r="I2697" s="229"/>
      <c r="J2697" s="232"/>
      <c r="K2697" s="229"/>
      <c r="L2697" s="229"/>
      <c r="M2697" s="229"/>
      <c r="N2697" s="229"/>
      <c r="O2697" s="229"/>
      <c r="P2697" s="229"/>
      <c r="Q2697" s="229"/>
      <c r="R2697" s="229"/>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31"/>
      <c r="I2698" s="229"/>
      <c r="J2698" s="232"/>
      <c r="K2698" s="229"/>
      <c r="L2698" s="229"/>
      <c r="M2698" s="229"/>
      <c r="N2698" s="229"/>
      <c r="O2698" s="229"/>
      <c r="P2698" s="229"/>
      <c r="Q2698" s="229"/>
      <c r="R2698" s="229"/>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31"/>
      <c r="I2699" s="229"/>
      <c r="J2699" s="232"/>
      <c r="K2699" s="229"/>
      <c r="L2699" s="229"/>
      <c r="M2699" s="229"/>
      <c r="N2699" s="229"/>
      <c r="O2699" s="229"/>
      <c r="P2699" s="229"/>
      <c r="Q2699" s="229"/>
      <c r="R2699" s="229"/>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31"/>
      <c r="I2700" s="229"/>
      <c r="J2700" s="232"/>
      <c r="K2700" s="229"/>
      <c r="L2700" s="229"/>
      <c r="M2700" s="229"/>
      <c r="N2700" s="229"/>
      <c r="O2700" s="229"/>
      <c r="P2700" s="229"/>
      <c r="Q2700" s="229"/>
      <c r="R2700" s="229"/>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31"/>
      <c r="I2701" s="229"/>
      <c r="J2701" s="232"/>
      <c r="K2701" s="229"/>
      <c r="L2701" s="229"/>
      <c r="M2701" s="229"/>
      <c r="N2701" s="229"/>
      <c r="O2701" s="229"/>
      <c r="P2701" s="229"/>
      <c r="Q2701" s="229"/>
      <c r="R2701" s="229"/>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31"/>
      <c r="I2702" s="229"/>
      <c r="J2702" s="232"/>
      <c r="K2702" s="229"/>
      <c r="L2702" s="229"/>
      <c r="M2702" s="229"/>
      <c r="N2702" s="229"/>
      <c r="O2702" s="229"/>
      <c r="P2702" s="229"/>
      <c r="Q2702" s="229"/>
      <c r="R2702" s="229"/>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31"/>
      <c r="I2703" s="229"/>
      <c r="J2703" s="232"/>
      <c r="K2703" s="229"/>
      <c r="L2703" s="229"/>
      <c r="M2703" s="229"/>
      <c r="N2703" s="229"/>
      <c r="O2703" s="229"/>
      <c r="P2703" s="229"/>
      <c r="Q2703" s="229"/>
      <c r="R2703" s="229"/>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31"/>
      <c r="I2704" s="229"/>
      <c r="J2704" s="232"/>
      <c r="K2704" s="229"/>
      <c r="L2704" s="229"/>
      <c r="M2704" s="229"/>
      <c r="N2704" s="229"/>
      <c r="O2704" s="229"/>
      <c r="P2704" s="229"/>
      <c r="Q2704" s="229"/>
      <c r="R2704" s="229"/>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31"/>
      <c r="I2705" s="229"/>
      <c r="J2705" s="232"/>
      <c r="K2705" s="229"/>
      <c r="L2705" s="229"/>
      <c r="M2705" s="229"/>
      <c r="N2705" s="229"/>
      <c r="O2705" s="229"/>
      <c r="P2705" s="229"/>
      <c r="Q2705" s="229"/>
      <c r="R2705" s="229"/>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31"/>
      <c r="I2706" s="229"/>
      <c r="J2706" s="232"/>
      <c r="K2706" s="229"/>
      <c r="L2706" s="229"/>
      <c r="M2706" s="229"/>
      <c r="N2706" s="229"/>
      <c r="O2706" s="229"/>
      <c r="P2706" s="229"/>
      <c r="Q2706" s="229"/>
      <c r="R2706" s="229"/>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31"/>
      <c r="I2707" s="229"/>
      <c r="J2707" s="232"/>
      <c r="K2707" s="229"/>
      <c r="L2707" s="229"/>
      <c r="M2707" s="229"/>
      <c r="N2707" s="229"/>
      <c r="O2707" s="229"/>
      <c r="P2707" s="229"/>
      <c r="Q2707" s="229"/>
      <c r="R2707" s="229"/>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31"/>
      <c r="I2708" s="229"/>
      <c r="J2708" s="232"/>
      <c r="K2708" s="229"/>
      <c r="L2708" s="229"/>
      <c r="M2708" s="229"/>
      <c r="N2708" s="229"/>
      <c r="O2708" s="229"/>
      <c r="P2708" s="229"/>
      <c r="Q2708" s="229"/>
      <c r="R2708" s="229"/>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31"/>
      <c r="I2709" s="229"/>
      <c r="J2709" s="232"/>
      <c r="K2709" s="229"/>
      <c r="L2709" s="229"/>
      <c r="M2709" s="229"/>
      <c r="N2709" s="229"/>
      <c r="O2709" s="229"/>
      <c r="P2709" s="229"/>
      <c r="Q2709" s="229"/>
      <c r="R2709" s="229"/>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31"/>
      <c r="I2710" s="229"/>
      <c r="J2710" s="232"/>
      <c r="K2710" s="229"/>
      <c r="L2710" s="229"/>
      <c r="M2710" s="229"/>
      <c r="N2710" s="229"/>
      <c r="O2710" s="229"/>
      <c r="P2710" s="229"/>
      <c r="Q2710" s="229"/>
      <c r="R2710" s="229"/>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31"/>
      <c r="I2711" s="229"/>
      <c r="J2711" s="232"/>
      <c r="K2711" s="229"/>
      <c r="L2711" s="229"/>
      <c r="M2711" s="229"/>
      <c r="N2711" s="229"/>
      <c r="O2711" s="229"/>
      <c r="P2711" s="229"/>
      <c r="Q2711" s="229"/>
      <c r="R2711" s="229"/>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31"/>
      <c r="I2712" s="229"/>
      <c r="J2712" s="232"/>
      <c r="K2712" s="229"/>
      <c r="L2712" s="229"/>
      <c r="M2712" s="229"/>
      <c r="N2712" s="229"/>
      <c r="O2712" s="229"/>
      <c r="P2712" s="229"/>
      <c r="Q2712" s="229"/>
      <c r="R2712" s="229"/>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31"/>
      <c r="I2713" s="229"/>
      <c r="J2713" s="232"/>
      <c r="K2713" s="229"/>
      <c r="L2713" s="229"/>
      <c r="M2713" s="229"/>
      <c r="N2713" s="229"/>
      <c r="O2713" s="229"/>
      <c r="P2713" s="229"/>
      <c r="Q2713" s="229"/>
      <c r="R2713" s="229"/>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31"/>
      <c r="I2714" s="229"/>
      <c r="J2714" s="232"/>
      <c r="K2714" s="229"/>
      <c r="L2714" s="229"/>
      <c r="M2714" s="229"/>
      <c r="N2714" s="229"/>
      <c r="O2714" s="229"/>
      <c r="P2714" s="229"/>
      <c r="Q2714" s="229"/>
      <c r="R2714" s="229"/>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31"/>
      <c r="I2715" s="229"/>
      <c r="J2715" s="232"/>
      <c r="K2715" s="229"/>
      <c r="L2715" s="229"/>
      <c r="M2715" s="229"/>
      <c r="N2715" s="229"/>
      <c r="O2715" s="229"/>
      <c r="P2715" s="229"/>
      <c r="Q2715" s="229"/>
      <c r="R2715" s="229"/>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31"/>
      <c r="I2716" s="229"/>
      <c r="J2716" s="232"/>
      <c r="K2716" s="229"/>
      <c r="L2716" s="229"/>
      <c r="M2716" s="229"/>
      <c r="N2716" s="229"/>
      <c r="O2716" s="229"/>
      <c r="P2716" s="229"/>
      <c r="Q2716" s="229"/>
      <c r="R2716" s="229"/>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31"/>
      <c r="I2717" s="229"/>
      <c r="J2717" s="232"/>
      <c r="K2717" s="229"/>
      <c r="L2717" s="229"/>
      <c r="M2717" s="229"/>
      <c r="N2717" s="229"/>
      <c r="O2717" s="229"/>
      <c r="P2717" s="229"/>
      <c r="Q2717" s="229"/>
      <c r="R2717" s="229"/>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31"/>
      <c r="I2718" s="229"/>
      <c r="J2718" s="232"/>
      <c r="K2718" s="229"/>
      <c r="L2718" s="229"/>
      <c r="M2718" s="229"/>
      <c r="N2718" s="229"/>
      <c r="O2718" s="229"/>
      <c r="P2718" s="229"/>
      <c r="Q2718" s="229"/>
      <c r="R2718" s="229"/>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31"/>
      <c r="I2719" s="229"/>
      <c r="J2719" s="232"/>
      <c r="K2719" s="229"/>
      <c r="L2719" s="229"/>
      <c r="M2719" s="229"/>
      <c r="N2719" s="229"/>
      <c r="O2719" s="229"/>
      <c r="P2719" s="229"/>
      <c r="Q2719" s="229"/>
      <c r="R2719" s="229"/>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31"/>
      <c r="I2720" s="229"/>
      <c r="J2720" s="232"/>
      <c r="K2720" s="229"/>
      <c r="L2720" s="229"/>
      <c r="M2720" s="229"/>
      <c r="N2720" s="229"/>
      <c r="O2720" s="229"/>
      <c r="P2720" s="229"/>
      <c r="Q2720" s="229"/>
      <c r="R2720" s="229"/>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31"/>
      <c r="I2721" s="229"/>
      <c r="J2721" s="232"/>
      <c r="K2721" s="229"/>
      <c r="L2721" s="229"/>
      <c r="M2721" s="229"/>
      <c r="N2721" s="229"/>
      <c r="O2721" s="229"/>
      <c r="P2721" s="229"/>
      <c r="Q2721" s="229"/>
      <c r="R2721" s="229"/>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31"/>
      <c r="I2722" s="229"/>
      <c r="J2722" s="232"/>
      <c r="K2722" s="229"/>
      <c r="L2722" s="229"/>
      <c r="M2722" s="229"/>
      <c r="N2722" s="229"/>
      <c r="O2722" s="229"/>
      <c r="P2722" s="229"/>
      <c r="Q2722" s="229"/>
      <c r="R2722" s="229"/>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31"/>
      <c r="I2723" s="229"/>
      <c r="J2723" s="232"/>
      <c r="K2723" s="229"/>
      <c r="L2723" s="229"/>
      <c r="M2723" s="229"/>
      <c r="N2723" s="229"/>
      <c r="O2723" s="229"/>
      <c r="P2723" s="229"/>
      <c r="Q2723" s="229"/>
      <c r="R2723" s="229"/>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31"/>
      <c r="I2724" s="229"/>
      <c r="J2724" s="232"/>
      <c r="K2724" s="229"/>
      <c r="L2724" s="229"/>
      <c r="M2724" s="229"/>
      <c r="N2724" s="229"/>
      <c r="O2724" s="229"/>
      <c r="P2724" s="229"/>
      <c r="Q2724" s="229"/>
      <c r="R2724" s="229"/>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31"/>
      <c r="I2725" s="229"/>
      <c r="J2725" s="232"/>
      <c r="K2725" s="229"/>
      <c r="L2725" s="229"/>
      <c r="M2725" s="229"/>
      <c r="N2725" s="229"/>
      <c r="O2725" s="229"/>
      <c r="P2725" s="229"/>
      <c r="Q2725" s="229"/>
      <c r="R2725" s="229"/>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31"/>
      <c r="I2726" s="229"/>
      <c r="J2726" s="232"/>
      <c r="K2726" s="229"/>
      <c r="L2726" s="229"/>
      <c r="M2726" s="229"/>
      <c r="N2726" s="229"/>
      <c r="O2726" s="229"/>
      <c r="P2726" s="229"/>
      <c r="Q2726" s="229"/>
      <c r="R2726" s="229"/>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31"/>
      <c r="I2727" s="229"/>
      <c r="J2727" s="232"/>
      <c r="K2727" s="229"/>
      <c r="L2727" s="229"/>
      <c r="M2727" s="229"/>
      <c r="N2727" s="229"/>
      <c r="O2727" s="229"/>
      <c r="P2727" s="229"/>
      <c r="Q2727" s="229"/>
      <c r="R2727" s="229"/>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31"/>
      <c r="I2728" s="229"/>
      <c r="J2728" s="232"/>
      <c r="K2728" s="229"/>
      <c r="L2728" s="229"/>
      <c r="M2728" s="229"/>
      <c r="N2728" s="229"/>
      <c r="O2728" s="229"/>
      <c r="P2728" s="229"/>
      <c r="Q2728" s="229"/>
      <c r="R2728" s="229"/>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31"/>
      <c r="I2729" s="229"/>
      <c r="J2729" s="232"/>
      <c r="K2729" s="229"/>
      <c r="L2729" s="229"/>
      <c r="M2729" s="229"/>
      <c r="N2729" s="229"/>
      <c r="O2729" s="229"/>
      <c r="P2729" s="229"/>
      <c r="Q2729" s="229"/>
      <c r="R2729" s="229"/>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31"/>
      <c r="I2730" s="229"/>
      <c r="J2730" s="232"/>
      <c r="K2730" s="229"/>
      <c r="L2730" s="229"/>
      <c r="M2730" s="229"/>
      <c r="N2730" s="229"/>
      <c r="O2730" s="229"/>
      <c r="P2730" s="229"/>
      <c r="Q2730" s="229"/>
      <c r="R2730" s="229"/>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31"/>
      <c r="I2731" s="229"/>
      <c r="J2731" s="232"/>
      <c r="K2731" s="229"/>
      <c r="L2731" s="229"/>
      <c r="M2731" s="229"/>
      <c r="N2731" s="229"/>
      <c r="O2731" s="229"/>
      <c r="P2731" s="229"/>
      <c r="Q2731" s="229"/>
      <c r="R2731" s="229"/>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31"/>
      <c r="I2732" s="229"/>
      <c r="J2732" s="232"/>
      <c r="K2732" s="229"/>
      <c r="L2732" s="229"/>
      <c r="M2732" s="229"/>
      <c r="N2732" s="229"/>
      <c r="O2732" s="229"/>
      <c r="P2732" s="229"/>
      <c r="Q2732" s="229"/>
      <c r="R2732" s="229"/>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31"/>
      <c r="I2733" s="229"/>
      <c r="J2733" s="232"/>
      <c r="K2733" s="229"/>
      <c r="L2733" s="229"/>
      <c r="M2733" s="229"/>
      <c r="N2733" s="229"/>
      <c r="O2733" s="229"/>
      <c r="P2733" s="229"/>
      <c r="Q2733" s="229"/>
      <c r="R2733" s="229"/>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31"/>
      <c r="I2734" s="229"/>
      <c r="J2734" s="232"/>
      <c r="K2734" s="229"/>
      <c r="L2734" s="229"/>
      <c r="M2734" s="229"/>
      <c r="N2734" s="229"/>
      <c r="O2734" s="229"/>
      <c r="P2734" s="229"/>
      <c r="Q2734" s="229"/>
      <c r="R2734" s="229"/>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31"/>
      <c r="I2735" s="229"/>
      <c r="J2735" s="232"/>
      <c r="K2735" s="229"/>
      <c r="L2735" s="229"/>
      <c r="M2735" s="229"/>
      <c r="N2735" s="229"/>
      <c r="O2735" s="229"/>
      <c r="P2735" s="229"/>
      <c r="Q2735" s="229"/>
      <c r="R2735" s="229"/>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31"/>
      <c r="I2736" s="229"/>
      <c r="J2736" s="232"/>
      <c r="K2736" s="229"/>
      <c r="L2736" s="229"/>
      <c r="M2736" s="229"/>
      <c r="N2736" s="229"/>
      <c r="O2736" s="229"/>
      <c r="P2736" s="229"/>
      <c r="Q2736" s="229"/>
      <c r="R2736" s="229"/>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31"/>
      <c r="I2737" s="229"/>
      <c r="J2737" s="232"/>
      <c r="K2737" s="229"/>
      <c r="L2737" s="229"/>
      <c r="M2737" s="229"/>
      <c r="N2737" s="229"/>
      <c r="O2737" s="229"/>
      <c r="P2737" s="229"/>
      <c r="Q2737" s="229"/>
      <c r="R2737" s="229"/>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31"/>
      <c r="I2738" s="229"/>
      <c r="J2738" s="232"/>
      <c r="K2738" s="229"/>
      <c r="L2738" s="229"/>
      <c r="M2738" s="229"/>
      <c r="N2738" s="229"/>
      <c r="O2738" s="229"/>
      <c r="P2738" s="229"/>
      <c r="Q2738" s="229"/>
      <c r="R2738" s="229"/>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31"/>
      <c r="I2739" s="229"/>
      <c r="J2739" s="232"/>
      <c r="K2739" s="229"/>
      <c r="L2739" s="229"/>
      <c r="M2739" s="229"/>
      <c r="N2739" s="229"/>
      <c r="O2739" s="229"/>
      <c r="P2739" s="229"/>
      <c r="Q2739" s="229"/>
      <c r="R2739" s="229"/>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31"/>
      <c r="I2740" s="229"/>
      <c r="J2740" s="232"/>
      <c r="K2740" s="229"/>
      <c r="L2740" s="229"/>
      <c r="M2740" s="229"/>
      <c r="N2740" s="229"/>
      <c r="O2740" s="229"/>
      <c r="P2740" s="229"/>
      <c r="Q2740" s="229"/>
      <c r="R2740" s="229"/>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31"/>
      <c r="I2741" s="229"/>
      <c r="J2741" s="232"/>
      <c r="K2741" s="229"/>
      <c r="L2741" s="229"/>
      <c r="M2741" s="229"/>
      <c r="N2741" s="229"/>
      <c r="O2741" s="229"/>
      <c r="P2741" s="229"/>
      <c r="Q2741" s="229"/>
      <c r="R2741" s="229"/>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31"/>
      <c r="I2742" s="229"/>
      <c r="J2742" s="232"/>
      <c r="K2742" s="229"/>
      <c r="L2742" s="229"/>
      <c r="M2742" s="229"/>
      <c r="N2742" s="229"/>
      <c r="O2742" s="229"/>
      <c r="P2742" s="229"/>
      <c r="Q2742" s="229"/>
      <c r="R2742" s="229"/>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31"/>
      <c r="I2743" s="229"/>
      <c r="J2743" s="232"/>
      <c r="K2743" s="229"/>
      <c r="L2743" s="229"/>
      <c r="M2743" s="229"/>
      <c r="N2743" s="229"/>
      <c r="O2743" s="229"/>
      <c r="P2743" s="229"/>
      <c r="Q2743" s="229"/>
      <c r="R2743" s="229"/>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31"/>
      <c r="I2744" s="229"/>
      <c r="J2744" s="232"/>
      <c r="K2744" s="229"/>
      <c r="L2744" s="229"/>
      <c r="M2744" s="229"/>
      <c r="N2744" s="229"/>
      <c r="O2744" s="229"/>
      <c r="P2744" s="229"/>
      <c r="Q2744" s="229"/>
      <c r="R2744" s="229"/>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31"/>
      <c r="I2745" s="229"/>
      <c r="J2745" s="232"/>
      <c r="K2745" s="229"/>
      <c r="L2745" s="229"/>
      <c r="M2745" s="229"/>
      <c r="N2745" s="229"/>
      <c r="O2745" s="229"/>
      <c r="P2745" s="229"/>
      <c r="Q2745" s="229"/>
      <c r="R2745" s="229"/>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31"/>
      <c r="I2746" s="229"/>
      <c r="J2746" s="232"/>
      <c r="K2746" s="229"/>
      <c r="L2746" s="229"/>
      <c r="M2746" s="229"/>
      <c r="N2746" s="229"/>
      <c r="O2746" s="229"/>
      <c r="P2746" s="229"/>
      <c r="Q2746" s="229"/>
      <c r="R2746" s="229"/>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31"/>
      <c r="I2747" s="229"/>
      <c r="J2747" s="232"/>
      <c r="K2747" s="229"/>
      <c r="L2747" s="229"/>
      <c r="M2747" s="229"/>
      <c r="N2747" s="229"/>
      <c r="O2747" s="229"/>
      <c r="P2747" s="229"/>
      <c r="Q2747" s="229"/>
      <c r="R2747" s="229"/>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31"/>
      <c r="I2748" s="229"/>
      <c r="J2748" s="232"/>
      <c r="K2748" s="229"/>
      <c r="L2748" s="229"/>
      <c r="M2748" s="229"/>
      <c r="N2748" s="229"/>
      <c r="O2748" s="229"/>
      <c r="P2748" s="229"/>
      <c r="Q2748" s="229"/>
      <c r="R2748" s="229"/>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31"/>
      <c r="I2749" s="229"/>
      <c r="J2749" s="232"/>
      <c r="K2749" s="229"/>
      <c r="L2749" s="229"/>
      <c r="M2749" s="229"/>
      <c r="N2749" s="229"/>
      <c r="O2749" s="229"/>
      <c r="P2749" s="229"/>
      <c r="Q2749" s="229"/>
      <c r="R2749" s="229"/>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31"/>
      <c r="I2750" s="229"/>
      <c r="J2750" s="232"/>
      <c r="K2750" s="229"/>
      <c r="L2750" s="229"/>
      <c r="M2750" s="229"/>
      <c r="N2750" s="229"/>
      <c r="O2750" s="229"/>
      <c r="P2750" s="229"/>
      <c r="Q2750" s="229"/>
      <c r="R2750" s="229"/>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31"/>
      <c r="I2751" s="229"/>
      <c r="J2751" s="232"/>
      <c r="K2751" s="229"/>
      <c r="L2751" s="229"/>
      <c r="M2751" s="229"/>
      <c r="N2751" s="229"/>
      <c r="O2751" s="229"/>
      <c r="P2751" s="229"/>
      <c r="Q2751" s="229"/>
      <c r="R2751" s="229"/>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31"/>
      <c r="I2752" s="229"/>
      <c r="J2752" s="232"/>
      <c r="K2752" s="229"/>
      <c r="L2752" s="229"/>
      <c r="M2752" s="229"/>
      <c r="N2752" s="229"/>
      <c r="O2752" s="229"/>
      <c r="P2752" s="229"/>
      <c r="Q2752" s="229"/>
      <c r="R2752" s="229"/>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31"/>
      <c r="I2753" s="229"/>
      <c r="J2753" s="232"/>
      <c r="K2753" s="229"/>
      <c r="L2753" s="229"/>
      <c r="M2753" s="229"/>
      <c r="N2753" s="229"/>
      <c r="O2753" s="229"/>
      <c r="P2753" s="229"/>
      <c r="Q2753" s="229"/>
      <c r="R2753" s="229"/>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31"/>
      <c r="I2754" s="229"/>
      <c r="J2754" s="232"/>
      <c r="K2754" s="229"/>
      <c r="L2754" s="229"/>
      <c r="M2754" s="229"/>
      <c r="N2754" s="229"/>
      <c r="O2754" s="229"/>
      <c r="P2754" s="229"/>
      <c r="Q2754" s="229"/>
      <c r="R2754" s="229"/>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31"/>
      <c r="I2755" s="229"/>
      <c r="J2755" s="232"/>
      <c r="K2755" s="229"/>
      <c r="L2755" s="229"/>
      <c r="M2755" s="229"/>
      <c r="N2755" s="229"/>
      <c r="O2755" s="229"/>
      <c r="P2755" s="229"/>
      <c r="Q2755" s="229"/>
      <c r="R2755" s="229"/>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31"/>
      <c r="I2756" s="229"/>
      <c r="J2756" s="232"/>
      <c r="K2756" s="229"/>
      <c r="L2756" s="229"/>
      <c r="M2756" s="229"/>
      <c r="N2756" s="229"/>
      <c r="O2756" s="229"/>
      <c r="P2756" s="229"/>
      <c r="Q2756" s="229"/>
      <c r="R2756" s="229"/>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31"/>
      <c r="I2757" s="229"/>
      <c r="J2757" s="232"/>
      <c r="K2757" s="229"/>
      <c r="L2757" s="229"/>
      <c r="M2757" s="229"/>
      <c r="N2757" s="229"/>
      <c r="O2757" s="229"/>
      <c r="P2757" s="229"/>
      <c r="Q2757" s="229"/>
      <c r="R2757" s="229"/>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31"/>
      <c r="I2758" s="229"/>
      <c r="J2758" s="232"/>
      <c r="K2758" s="229"/>
      <c r="L2758" s="229"/>
      <c r="M2758" s="229"/>
      <c r="N2758" s="229"/>
      <c r="O2758" s="229"/>
      <c r="P2758" s="229"/>
      <c r="Q2758" s="229"/>
      <c r="R2758" s="229"/>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31"/>
      <c r="I2759" s="229"/>
      <c r="J2759" s="232"/>
      <c r="K2759" s="229"/>
      <c r="L2759" s="229"/>
      <c r="M2759" s="229"/>
      <c r="N2759" s="229"/>
      <c r="O2759" s="229"/>
      <c r="P2759" s="229"/>
      <c r="Q2759" s="229"/>
      <c r="R2759" s="229"/>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31"/>
      <c r="I2760" s="229"/>
      <c r="J2760" s="232"/>
      <c r="K2760" s="229"/>
      <c r="L2760" s="229"/>
      <c r="M2760" s="229"/>
      <c r="N2760" s="229"/>
      <c r="O2760" s="229"/>
      <c r="P2760" s="229"/>
      <c r="Q2760" s="229"/>
      <c r="R2760" s="229"/>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31"/>
      <c r="I2761" s="229"/>
      <c r="J2761" s="232"/>
      <c r="K2761" s="229"/>
      <c r="L2761" s="229"/>
      <c r="M2761" s="229"/>
      <c r="N2761" s="229"/>
      <c r="O2761" s="229"/>
      <c r="P2761" s="229"/>
      <c r="Q2761" s="229"/>
      <c r="R2761" s="229"/>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31"/>
      <c r="I2762" s="229"/>
      <c r="J2762" s="232"/>
      <c r="K2762" s="229"/>
      <c r="L2762" s="229"/>
      <c r="M2762" s="229"/>
      <c r="N2762" s="229"/>
      <c r="O2762" s="229"/>
      <c r="P2762" s="229"/>
      <c r="Q2762" s="229"/>
      <c r="R2762" s="229"/>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31"/>
      <c r="I2763" s="229"/>
      <c r="J2763" s="232"/>
      <c r="K2763" s="229"/>
      <c r="L2763" s="229"/>
      <c r="M2763" s="229"/>
      <c r="N2763" s="229"/>
      <c r="O2763" s="229"/>
      <c r="P2763" s="229"/>
      <c r="Q2763" s="229"/>
      <c r="R2763" s="229"/>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31"/>
      <c r="I2764" s="229"/>
      <c r="J2764" s="232"/>
      <c r="K2764" s="229"/>
      <c r="L2764" s="229"/>
      <c r="M2764" s="229"/>
      <c r="N2764" s="229"/>
      <c r="O2764" s="229"/>
      <c r="P2764" s="229"/>
      <c r="Q2764" s="229"/>
      <c r="R2764" s="229"/>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31"/>
      <c r="I2765" s="229"/>
      <c r="J2765" s="232"/>
      <c r="K2765" s="229"/>
      <c r="L2765" s="229"/>
      <c r="M2765" s="229"/>
      <c r="N2765" s="229"/>
      <c r="O2765" s="229"/>
      <c r="P2765" s="229"/>
      <c r="Q2765" s="229"/>
      <c r="R2765" s="229"/>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31"/>
      <c r="I2766" s="229"/>
      <c r="J2766" s="232"/>
      <c r="K2766" s="229"/>
      <c r="L2766" s="229"/>
      <c r="M2766" s="229"/>
      <c r="N2766" s="229"/>
      <c r="O2766" s="229"/>
      <c r="P2766" s="229"/>
      <c r="Q2766" s="229"/>
      <c r="R2766" s="229"/>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31"/>
      <c r="I2767" s="229"/>
      <c r="J2767" s="232"/>
      <c r="K2767" s="229"/>
      <c r="L2767" s="229"/>
      <c r="M2767" s="229"/>
      <c r="N2767" s="229"/>
      <c r="O2767" s="229"/>
      <c r="P2767" s="229"/>
      <c r="Q2767" s="229"/>
      <c r="R2767" s="229"/>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31"/>
      <c r="I2768" s="229"/>
      <c r="J2768" s="232"/>
      <c r="K2768" s="229"/>
      <c r="L2768" s="229"/>
      <c r="M2768" s="229"/>
      <c r="N2768" s="229"/>
      <c r="O2768" s="229"/>
      <c r="P2768" s="229"/>
      <c r="Q2768" s="229"/>
      <c r="R2768" s="229"/>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31"/>
      <c r="I2769" s="229"/>
      <c r="J2769" s="232"/>
      <c r="K2769" s="229"/>
      <c r="L2769" s="229"/>
      <c r="M2769" s="229"/>
      <c r="N2769" s="229"/>
      <c r="O2769" s="229"/>
      <c r="P2769" s="229"/>
      <c r="Q2769" s="229"/>
      <c r="R2769" s="229"/>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31"/>
      <c r="I2770" s="229"/>
      <c r="J2770" s="232"/>
      <c r="K2770" s="229"/>
      <c r="L2770" s="229"/>
      <c r="M2770" s="229"/>
      <c r="N2770" s="229"/>
      <c r="O2770" s="229"/>
      <c r="P2770" s="229"/>
      <c r="Q2770" s="229"/>
      <c r="R2770" s="229"/>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31"/>
      <c r="I2771" s="229"/>
      <c r="J2771" s="232"/>
      <c r="K2771" s="229"/>
      <c r="L2771" s="229"/>
      <c r="M2771" s="229"/>
      <c r="N2771" s="229"/>
      <c r="O2771" s="229"/>
      <c r="P2771" s="229"/>
      <c r="Q2771" s="229"/>
      <c r="R2771" s="229"/>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31"/>
      <c r="I2772" s="229"/>
      <c r="J2772" s="232"/>
      <c r="K2772" s="229"/>
      <c r="L2772" s="229"/>
      <c r="M2772" s="229"/>
      <c r="N2772" s="229"/>
      <c r="O2772" s="229"/>
      <c r="P2772" s="229"/>
      <c r="Q2772" s="229"/>
      <c r="R2772" s="229"/>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31"/>
      <c r="I2773" s="229"/>
      <c r="J2773" s="232"/>
      <c r="K2773" s="229"/>
      <c r="L2773" s="229"/>
      <c r="M2773" s="229"/>
      <c r="N2773" s="229"/>
      <c r="O2773" s="229"/>
      <c r="P2773" s="229"/>
      <c r="Q2773" s="229"/>
      <c r="R2773" s="229"/>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31"/>
      <c r="I2774" s="229"/>
      <c r="J2774" s="232"/>
      <c r="K2774" s="229"/>
      <c r="L2774" s="229"/>
      <c r="M2774" s="229"/>
      <c r="N2774" s="229"/>
      <c r="O2774" s="229"/>
      <c r="P2774" s="229"/>
      <c r="Q2774" s="229"/>
      <c r="R2774" s="229"/>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31"/>
      <c r="I2775" s="229"/>
      <c r="J2775" s="232"/>
      <c r="K2775" s="229"/>
      <c r="L2775" s="229"/>
      <c r="M2775" s="229"/>
      <c r="N2775" s="229"/>
      <c r="O2775" s="229"/>
      <c r="P2775" s="229"/>
      <c r="Q2775" s="229"/>
      <c r="R2775" s="229"/>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31"/>
      <c r="I2776" s="229"/>
      <c r="J2776" s="232"/>
      <c r="K2776" s="229"/>
      <c r="L2776" s="229"/>
      <c r="M2776" s="229"/>
      <c r="N2776" s="229"/>
      <c r="O2776" s="229"/>
      <c r="P2776" s="229"/>
      <c r="Q2776" s="229"/>
      <c r="R2776" s="229"/>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31"/>
      <c r="I2777" s="229"/>
      <c r="J2777" s="232"/>
      <c r="K2777" s="229"/>
      <c r="L2777" s="229"/>
      <c r="M2777" s="229"/>
      <c r="N2777" s="229"/>
      <c r="O2777" s="229"/>
      <c r="P2777" s="229"/>
      <c r="Q2777" s="229"/>
      <c r="R2777" s="229"/>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31"/>
      <c r="I2778" s="229"/>
      <c r="J2778" s="232"/>
      <c r="K2778" s="229"/>
      <c r="L2778" s="229"/>
      <c r="M2778" s="229"/>
      <c r="N2778" s="229"/>
      <c r="O2778" s="229"/>
      <c r="P2778" s="229"/>
      <c r="Q2778" s="229"/>
      <c r="R2778" s="229"/>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31"/>
      <c r="I2779" s="229"/>
      <c r="J2779" s="232"/>
      <c r="K2779" s="229"/>
      <c r="L2779" s="229"/>
      <c r="M2779" s="229"/>
      <c r="N2779" s="229"/>
      <c r="O2779" s="229"/>
      <c r="P2779" s="229"/>
      <c r="Q2779" s="229"/>
      <c r="R2779" s="229"/>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31"/>
      <c r="I2780" s="229"/>
      <c r="J2780" s="232"/>
      <c r="K2780" s="229"/>
      <c r="L2780" s="229"/>
      <c r="M2780" s="229"/>
      <c r="N2780" s="229"/>
      <c r="O2780" s="229"/>
      <c r="P2780" s="229"/>
      <c r="Q2780" s="229"/>
      <c r="R2780" s="229"/>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31"/>
      <c r="I2781" s="229"/>
      <c r="J2781" s="232"/>
      <c r="K2781" s="229"/>
      <c r="L2781" s="229"/>
      <c r="M2781" s="229"/>
      <c r="N2781" s="229"/>
      <c r="O2781" s="229"/>
      <c r="P2781" s="229"/>
      <c r="Q2781" s="229"/>
      <c r="R2781" s="229"/>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31"/>
      <c r="I2782" s="229"/>
      <c r="J2782" s="232"/>
      <c r="K2782" s="229"/>
      <c r="L2782" s="229"/>
      <c r="M2782" s="229"/>
      <c r="N2782" s="229"/>
      <c r="O2782" s="229"/>
      <c r="P2782" s="229"/>
      <c r="Q2782" s="229"/>
      <c r="R2782" s="229"/>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31"/>
      <c r="I2783" s="229"/>
      <c r="J2783" s="232"/>
      <c r="K2783" s="229"/>
      <c r="L2783" s="229"/>
      <c r="M2783" s="229"/>
      <c r="N2783" s="229"/>
      <c r="O2783" s="229"/>
      <c r="P2783" s="229"/>
      <c r="Q2783" s="229"/>
      <c r="R2783" s="229"/>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31"/>
      <c r="I2784" s="229"/>
      <c r="J2784" s="232"/>
      <c r="K2784" s="229"/>
      <c r="L2784" s="229"/>
      <c r="M2784" s="229"/>
      <c r="N2784" s="229"/>
      <c r="O2784" s="229"/>
      <c r="P2784" s="229"/>
      <c r="Q2784" s="229"/>
      <c r="R2784" s="229"/>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31"/>
      <c r="I2785" s="229"/>
      <c r="J2785" s="232"/>
      <c r="K2785" s="229"/>
      <c r="L2785" s="229"/>
      <c r="M2785" s="229"/>
      <c r="N2785" s="229"/>
      <c r="O2785" s="229"/>
      <c r="P2785" s="229"/>
      <c r="Q2785" s="229"/>
      <c r="R2785" s="229"/>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31"/>
      <c r="I2786" s="229"/>
      <c r="J2786" s="232"/>
      <c r="K2786" s="229"/>
      <c r="L2786" s="229"/>
      <c r="M2786" s="229"/>
      <c r="N2786" s="229"/>
      <c r="O2786" s="229"/>
      <c r="P2786" s="229"/>
      <c r="Q2786" s="229"/>
      <c r="R2786" s="229"/>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31"/>
      <c r="I2787" s="229"/>
      <c r="J2787" s="232"/>
      <c r="K2787" s="229"/>
      <c r="L2787" s="229"/>
      <c r="M2787" s="229"/>
      <c r="N2787" s="229"/>
      <c r="O2787" s="229"/>
      <c r="P2787" s="229"/>
      <c r="Q2787" s="229"/>
      <c r="R2787" s="229"/>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31"/>
      <c r="I2788" s="229"/>
      <c r="J2788" s="232"/>
      <c r="K2788" s="229"/>
      <c r="L2788" s="229"/>
      <c r="M2788" s="229"/>
      <c r="N2788" s="229"/>
      <c r="O2788" s="229"/>
      <c r="P2788" s="229"/>
      <c r="Q2788" s="229"/>
      <c r="R2788" s="229"/>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31"/>
      <c r="I2789" s="229"/>
      <c r="J2789" s="232"/>
      <c r="K2789" s="229"/>
      <c r="L2789" s="229"/>
      <c r="M2789" s="229"/>
      <c r="N2789" s="229"/>
      <c r="O2789" s="229"/>
      <c r="P2789" s="229"/>
      <c r="Q2789" s="229"/>
      <c r="R2789" s="229"/>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31"/>
      <c r="I2790" s="229"/>
      <c r="J2790" s="232"/>
      <c r="K2790" s="229"/>
      <c r="L2790" s="229"/>
      <c r="M2790" s="229"/>
      <c r="N2790" s="229"/>
      <c r="O2790" s="229"/>
      <c r="P2790" s="229"/>
      <c r="Q2790" s="229"/>
      <c r="R2790" s="229"/>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31"/>
      <c r="I2791" s="229"/>
      <c r="J2791" s="232"/>
      <c r="K2791" s="229"/>
      <c r="L2791" s="229"/>
      <c r="M2791" s="229"/>
      <c r="N2791" s="229"/>
      <c r="O2791" s="229"/>
      <c r="P2791" s="229"/>
      <c r="Q2791" s="229"/>
      <c r="R2791" s="229"/>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31"/>
      <c r="I2792" s="229"/>
      <c r="J2792" s="232"/>
      <c r="K2792" s="229"/>
      <c r="L2792" s="229"/>
      <c r="M2792" s="229"/>
      <c r="N2792" s="229"/>
      <c r="O2792" s="229"/>
      <c r="P2792" s="229"/>
      <c r="Q2792" s="229"/>
      <c r="R2792" s="229"/>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31"/>
      <c r="I2793" s="229"/>
      <c r="J2793" s="232"/>
      <c r="K2793" s="229"/>
      <c r="L2793" s="229"/>
      <c r="M2793" s="229"/>
      <c r="N2793" s="229"/>
      <c r="O2793" s="229"/>
      <c r="P2793" s="229"/>
      <c r="Q2793" s="229"/>
      <c r="R2793" s="229"/>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31"/>
      <c r="I2794" s="229"/>
      <c r="J2794" s="232"/>
      <c r="K2794" s="229"/>
      <c r="L2794" s="229"/>
      <c r="M2794" s="229"/>
      <c r="N2794" s="229"/>
      <c r="O2794" s="229"/>
      <c r="P2794" s="229"/>
      <c r="Q2794" s="229"/>
      <c r="R2794" s="229"/>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31"/>
      <c r="I2795" s="229"/>
      <c r="J2795" s="232"/>
      <c r="K2795" s="229"/>
      <c r="L2795" s="229"/>
      <c r="M2795" s="229"/>
      <c r="N2795" s="229"/>
      <c r="O2795" s="229"/>
      <c r="P2795" s="229"/>
      <c r="Q2795" s="229"/>
      <c r="R2795" s="229"/>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31"/>
      <c r="I2796" s="229"/>
      <c r="J2796" s="232"/>
      <c r="K2796" s="229"/>
      <c r="L2796" s="229"/>
      <c r="M2796" s="229"/>
      <c r="N2796" s="229"/>
      <c r="O2796" s="229"/>
      <c r="P2796" s="229"/>
      <c r="Q2796" s="229"/>
      <c r="R2796" s="229"/>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31"/>
      <c r="I2797" s="229"/>
      <c r="J2797" s="232"/>
      <c r="K2797" s="229"/>
      <c r="L2797" s="229"/>
      <c r="M2797" s="229"/>
      <c r="N2797" s="229"/>
      <c r="O2797" s="229"/>
      <c r="P2797" s="229"/>
      <c r="Q2797" s="229"/>
      <c r="R2797" s="229"/>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31"/>
      <c r="I2798" s="229"/>
      <c r="J2798" s="232"/>
      <c r="K2798" s="229"/>
      <c r="L2798" s="229"/>
      <c r="M2798" s="229"/>
      <c r="N2798" s="229"/>
      <c r="O2798" s="229"/>
      <c r="P2798" s="229"/>
      <c r="Q2798" s="229"/>
      <c r="R2798" s="229"/>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31"/>
      <c r="I2799" s="229"/>
      <c r="J2799" s="232"/>
      <c r="K2799" s="229"/>
      <c r="L2799" s="229"/>
      <c r="M2799" s="229"/>
      <c r="N2799" s="229"/>
      <c r="O2799" s="229"/>
      <c r="P2799" s="229"/>
      <c r="Q2799" s="229"/>
      <c r="R2799" s="229"/>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31"/>
      <c r="I2800" s="229"/>
      <c r="J2800" s="232"/>
      <c r="K2800" s="229"/>
      <c r="L2800" s="229"/>
      <c r="M2800" s="229"/>
      <c r="N2800" s="229"/>
      <c r="O2800" s="229"/>
      <c r="P2800" s="229"/>
      <c r="Q2800" s="229"/>
      <c r="R2800" s="229"/>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31"/>
      <c r="I2801" s="229"/>
      <c r="J2801" s="232"/>
      <c r="K2801" s="229"/>
      <c r="L2801" s="229"/>
      <c r="M2801" s="229"/>
      <c r="N2801" s="229"/>
      <c r="O2801" s="229"/>
      <c r="P2801" s="229"/>
      <c r="Q2801" s="229"/>
      <c r="R2801" s="229"/>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31"/>
      <c r="I2802" s="229"/>
      <c r="J2802" s="232"/>
      <c r="K2802" s="229"/>
      <c r="L2802" s="229"/>
      <c r="M2802" s="229"/>
      <c r="N2802" s="229"/>
      <c r="O2802" s="229"/>
      <c r="P2802" s="229"/>
      <c r="Q2802" s="229"/>
      <c r="R2802" s="229"/>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31"/>
      <c r="I2803" s="229"/>
      <c r="J2803" s="232"/>
      <c r="K2803" s="229"/>
      <c r="L2803" s="229"/>
      <c r="M2803" s="229"/>
      <c r="N2803" s="229"/>
      <c r="O2803" s="229"/>
      <c r="P2803" s="229"/>
      <c r="Q2803" s="229"/>
      <c r="R2803" s="229"/>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31"/>
      <c r="I2804" s="229"/>
      <c r="J2804" s="232"/>
      <c r="K2804" s="229"/>
      <c r="L2804" s="229"/>
      <c r="M2804" s="229"/>
      <c r="N2804" s="229"/>
      <c r="O2804" s="229"/>
      <c r="P2804" s="229"/>
      <c r="Q2804" s="229"/>
      <c r="R2804" s="229"/>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31"/>
      <c r="I2805" s="229"/>
      <c r="J2805" s="232"/>
      <c r="K2805" s="229"/>
      <c r="L2805" s="229"/>
      <c r="M2805" s="229"/>
      <c r="N2805" s="229"/>
      <c r="O2805" s="229"/>
      <c r="P2805" s="229"/>
      <c r="Q2805" s="229"/>
      <c r="R2805" s="229"/>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31"/>
      <c r="I2806" s="229"/>
      <c r="J2806" s="232"/>
      <c r="K2806" s="229"/>
      <c r="L2806" s="229"/>
      <c r="M2806" s="229"/>
      <c r="N2806" s="229"/>
      <c r="O2806" s="229"/>
      <c r="P2806" s="229"/>
      <c r="Q2806" s="229"/>
      <c r="R2806" s="229"/>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31"/>
      <c r="I2807" s="229"/>
      <c r="J2807" s="232"/>
      <c r="K2807" s="229"/>
      <c r="L2807" s="229"/>
      <c r="M2807" s="229"/>
      <c r="N2807" s="229"/>
      <c r="O2807" s="229"/>
      <c r="P2807" s="229"/>
      <c r="Q2807" s="229"/>
      <c r="R2807" s="229"/>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31"/>
      <c r="I2808" s="229"/>
      <c r="J2808" s="232"/>
      <c r="K2808" s="229"/>
      <c r="L2808" s="229"/>
      <c r="M2808" s="229"/>
      <c r="N2808" s="229"/>
      <c r="O2808" s="229"/>
      <c r="P2808" s="229"/>
      <c r="Q2808" s="229"/>
      <c r="R2808" s="229"/>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31"/>
      <c r="I2809" s="229"/>
      <c r="J2809" s="232"/>
      <c r="K2809" s="229"/>
      <c r="L2809" s="229"/>
      <c r="M2809" s="229"/>
      <c r="N2809" s="229"/>
      <c r="O2809" s="229"/>
      <c r="P2809" s="229"/>
      <c r="Q2809" s="229"/>
      <c r="R2809" s="229"/>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31"/>
      <c r="I2810" s="229"/>
      <c r="J2810" s="232"/>
      <c r="K2810" s="229"/>
      <c r="L2810" s="229"/>
      <c r="M2810" s="229"/>
      <c r="N2810" s="229"/>
      <c r="O2810" s="229"/>
      <c r="P2810" s="229"/>
      <c r="Q2810" s="229"/>
      <c r="R2810" s="229"/>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31"/>
      <c r="I2811" s="229"/>
      <c r="J2811" s="232"/>
      <c r="K2811" s="229"/>
      <c r="L2811" s="229"/>
      <c r="M2811" s="229"/>
      <c r="N2811" s="229"/>
      <c r="O2811" s="229"/>
      <c r="P2811" s="229"/>
      <c r="Q2811" s="229"/>
      <c r="R2811" s="229"/>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31"/>
      <c r="I2812" s="229"/>
      <c r="J2812" s="232"/>
      <c r="K2812" s="229"/>
      <c r="L2812" s="229"/>
      <c r="M2812" s="229"/>
      <c r="N2812" s="229"/>
      <c r="O2812" s="229"/>
      <c r="P2812" s="229"/>
      <c r="Q2812" s="229"/>
      <c r="R2812" s="229"/>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31"/>
      <c r="I2813" s="229"/>
      <c r="J2813" s="232"/>
      <c r="K2813" s="229"/>
      <c r="L2813" s="229"/>
      <c r="M2813" s="229"/>
      <c r="N2813" s="229"/>
      <c r="O2813" s="229"/>
      <c r="P2813" s="229"/>
      <c r="Q2813" s="229"/>
      <c r="R2813" s="229"/>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31"/>
      <c r="I2814" s="229"/>
      <c r="J2814" s="232"/>
      <c r="K2814" s="229"/>
      <c r="L2814" s="229"/>
      <c r="M2814" s="229"/>
      <c r="N2814" s="229"/>
      <c r="O2814" s="229"/>
      <c r="P2814" s="229"/>
      <c r="Q2814" s="229"/>
      <c r="R2814" s="229"/>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31"/>
      <c r="I2815" s="229"/>
      <c r="J2815" s="232"/>
      <c r="K2815" s="229"/>
      <c r="L2815" s="229"/>
      <c r="M2815" s="229"/>
      <c r="N2815" s="229"/>
      <c r="O2815" s="229"/>
      <c r="P2815" s="229"/>
      <c r="Q2815" s="229"/>
      <c r="R2815" s="229"/>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31"/>
      <c r="I2816" s="229"/>
      <c r="J2816" s="232"/>
      <c r="K2816" s="229"/>
      <c r="L2816" s="229"/>
      <c r="M2816" s="229"/>
      <c r="N2816" s="229"/>
      <c r="O2816" s="229"/>
      <c r="P2816" s="229"/>
      <c r="Q2816" s="229"/>
      <c r="R2816" s="229"/>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31"/>
      <c r="I2817" s="229"/>
      <c r="J2817" s="232"/>
      <c r="K2817" s="229"/>
      <c r="L2817" s="229"/>
      <c r="M2817" s="229"/>
      <c r="N2817" s="229"/>
      <c r="O2817" s="229"/>
      <c r="P2817" s="229"/>
      <c r="Q2817" s="229"/>
      <c r="R2817" s="229"/>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31"/>
      <c r="I2818" s="229"/>
      <c r="J2818" s="232"/>
      <c r="K2818" s="229"/>
      <c r="L2818" s="229"/>
      <c r="M2818" s="229"/>
      <c r="N2818" s="229"/>
      <c r="O2818" s="229"/>
      <c r="P2818" s="229"/>
      <c r="Q2818" s="229"/>
      <c r="R2818" s="229"/>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31"/>
      <c r="I2819" s="229"/>
      <c r="J2819" s="232"/>
      <c r="K2819" s="229"/>
      <c r="L2819" s="229"/>
      <c r="M2819" s="229"/>
      <c r="N2819" s="229"/>
      <c r="O2819" s="229"/>
      <c r="P2819" s="229"/>
      <c r="Q2819" s="229"/>
      <c r="R2819" s="229"/>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31"/>
      <c r="I2820" s="229"/>
      <c r="J2820" s="232"/>
      <c r="K2820" s="229"/>
      <c r="L2820" s="229"/>
      <c r="M2820" s="229"/>
      <c r="N2820" s="229"/>
      <c r="O2820" s="229"/>
      <c r="P2820" s="229"/>
      <c r="Q2820" s="229"/>
      <c r="R2820" s="229"/>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31"/>
      <c r="I2821" s="229"/>
      <c r="J2821" s="232"/>
      <c r="K2821" s="229"/>
      <c r="L2821" s="229"/>
      <c r="M2821" s="229"/>
      <c r="N2821" s="229"/>
      <c r="O2821" s="229"/>
      <c r="P2821" s="229"/>
      <c r="Q2821" s="229"/>
      <c r="R2821" s="229"/>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31"/>
      <c r="I2822" s="229"/>
      <c r="J2822" s="232"/>
      <c r="K2822" s="229"/>
      <c r="L2822" s="229"/>
      <c r="M2822" s="229"/>
      <c r="N2822" s="229"/>
      <c r="O2822" s="229"/>
      <c r="P2822" s="229"/>
      <c r="Q2822" s="229"/>
      <c r="R2822" s="229"/>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31"/>
      <c r="I2823" s="229"/>
      <c r="J2823" s="232"/>
      <c r="K2823" s="229"/>
      <c r="L2823" s="229"/>
      <c r="M2823" s="229"/>
      <c r="N2823" s="229"/>
      <c r="O2823" s="229"/>
      <c r="P2823" s="229"/>
      <c r="Q2823" s="229"/>
      <c r="R2823" s="229"/>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31"/>
      <c r="I2824" s="229"/>
      <c r="J2824" s="232"/>
      <c r="K2824" s="229"/>
      <c r="L2824" s="229"/>
      <c r="M2824" s="229"/>
      <c r="N2824" s="229"/>
      <c r="O2824" s="229"/>
      <c r="P2824" s="229"/>
      <c r="Q2824" s="229"/>
      <c r="R2824" s="229"/>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31"/>
      <c r="I2825" s="229"/>
      <c r="J2825" s="232"/>
      <c r="K2825" s="229"/>
      <c r="L2825" s="229"/>
      <c r="M2825" s="229"/>
      <c r="N2825" s="229"/>
      <c r="O2825" s="229"/>
      <c r="P2825" s="229"/>
      <c r="Q2825" s="229"/>
      <c r="R2825" s="229"/>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31"/>
      <c r="I2826" s="229"/>
      <c r="J2826" s="232"/>
      <c r="K2826" s="229"/>
      <c r="L2826" s="229"/>
      <c r="M2826" s="229"/>
      <c r="N2826" s="229"/>
      <c r="O2826" s="229"/>
      <c r="P2826" s="229"/>
      <c r="Q2826" s="229"/>
      <c r="R2826" s="229"/>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31"/>
      <c r="I2827" s="229"/>
      <c r="J2827" s="232"/>
      <c r="K2827" s="229"/>
      <c r="L2827" s="229"/>
      <c r="M2827" s="229"/>
      <c r="N2827" s="229"/>
      <c r="O2827" s="229"/>
      <c r="P2827" s="229"/>
      <c r="Q2827" s="229"/>
      <c r="R2827" s="229"/>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31"/>
      <c r="I2828" s="229"/>
      <c r="J2828" s="232"/>
      <c r="K2828" s="229"/>
      <c r="L2828" s="229"/>
      <c r="M2828" s="229"/>
      <c r="N2828" s="229"/>
      <c r="O2828" s="229"/>
      <c r="P2828" s="229"/>
      <c r="Q2828" s="229"/>
      <c r="R2828" s="229"/>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31"/>
      <c r="I2829" s="229"/>
      <c r="J2829" s="232"/>
      <c r="K2829" s="229"/>
      <c r="L2829" s="229"/>
      <c r="M2829" s="229"/>
      <c r="N2829" s="229"/>
      <c r="O2829" s="229"/>
      <c r="P2829" s="229"/>
      <c r="Q2829" s="229"/>
      <c r="R2829" s="229"/>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31"/>
      <c r="I2830" s="229"/>
      <c r="J2830" s="232"/>
      <c r="K2830" s="229"/>
      <c r="L2830" s="229"/>
      <c r="M2830" s="229"/>
      <c r="N2830" s="229"/>
      <c r="O2830" s="229"/>
      <c r="P2830" s="229"/>
      <c r="Q2830" s="229"/>
      <c r="R2830" s="229"/>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31"/>
      <c r="I2831" s="229"/>
      <c r="J2831" s="232"/>
      <c r="K2831" s="229"/>
      <c r="L2831" s="229"/>
      <c r="M2831" s="229"/>
      <c r="N2831" s="229"/>
      <c r="O2831" s="229"/>
      <c r="P2831" s="229"/>
      <c r="Q2831" s="229"/>
      <c r="R2831" s="229"/>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31"/>
      <c r="I2832" s="229"/>
      <c r="J2832" s="232"/>
      <c r="K2832" s="229"/>
      <c r="L2832" s="229"/>
      <c r="M2832" s="229"/>
      <c r="N2832" s="229"/>
      <c r="O2832" s="229"/>
      <c r="P2832" s="229"/>
      <c r="Q2832" s="229"/>
      <c r="R2832" s="229"/>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31"/>
      <c r="I2833" s="229"/>
      <c r="J2833" s="232"/>
      <c r="K2833" s="229"/>
      <c r="L2833" s="229"/>
      <c r="M2833" s="229"/>
      <c r="N2833" s="229"/>
      <c r="O2833" s="229"/>
      <c r="P2833" s="229"/>
      <c r="Q2833" s="229"/>
      <c r="R2833" s="229"/>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31"/>
      <c r="I2834" s="229"/>
      <c r="J2834" s="232"/>
      <c r="K2834" s="229"/>
      <c r="L2834" s="229"/>
      <c r="M2834" s="229"/>
      <c r="N2834" s="229"/>
      <c r="O2834" s="229"/>
      <c r="P2834" s="229"/>
      <c r="Q2834" s="229"/>
      <c r="R2834" s="229"/>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31"/>
      <c r="I2835" s="229"/>
      <c r="J2835" s="232"/>
      <c r="K2835" s="229"/>
      <c r="L2835" s="229"/>
      <c r="M2835" s="229"/>
      <c r="N2835" s="229"/>
      <c r="O2835" s="229"/>
      <c r="P2835" s="229"/>
      <c r="Q2835" s="229"/>
      <c r="R2835" s="229"/>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31"/>
      <c r="I2836" s="229"/>
      <c r="J2836" s="232"/>
      <c r="K2836" s="229"/>
      <c r="L2836" s="229"/>
      <c r="M2836" s="229"/>
      <c r="N2836" s="229"/>
      <c r="O2836" s="229"/>
      <c r="P2836" s="229"/>
      <c r="Q2836" s="229"/>
      <c r="R2836" s="229"/>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31"/>
      <c r="I2837" s="229"/>
      <c r="J2837" s="232"/>
      <c r="K2837" s="229"/>
      <c r="L2837" s="229"/>
      <c r="M2837" s="229"/>
      <c r="N2837" s="229"/>
      <c r="O2837" s="229"/>
      <c r="P2837" s="229"/>
      <c r="Q2837" s="229"/>
      <c r="R2837" s="229"/>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31"/>
      <c r="I2838" s="229"/>
      <c r="J2838" s="232"/>
      <c r="K2838" s="229"/>
      <c r="L2838" s="229"/>
      <c r="M2838" s="229"/>
      <c r="N2838" s="229"/>
      <c r="O2838" s="229"/>
      <c r="P2838" s="229"/>
      <c r="Q2838" s="229"/>
      <c r="R2838" s="229"/>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31"/>
      <c r="I2839" s="229"/>
      <c r="J2839" s="232"/>
      <c r="K2839" s="229"/>
      <c r="L2839" s="229"/>
      <c r="M2839" s="229"/>
      <c r="N2839" s="229"/>
      <c r="O2839" s="229"/>
      <c r="P2839" s="229"/>
      <c r="Q2839" s="229"/>
      <c r="R2839" s="229"/>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31"/>
      <c r="I2840" s="229"/>
      <c r="J2840" s="232"/>
      <c r="K2840" s="229"/>
      <c r="L2840" s="229"/>
      <c r="M2840" s="229"/>
      <c r="N2840" s="229"/>
      <c r="O2840" s="229"/>
      <c r="P2840" s="229"/>
      <c r="Q2840" s="229"/>
      <c r="R2840" s="229"/>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31"/>
      <c r="I2841" s="229"/>
      <c r="J2841" s="232"/>
      <c r="K2841" s="229"/>
      <c r="L2841" s="229"/>
      <c r="M2841" s="229"/>
      <c r="N2841" s="229"/>
      <c r="O2841" s="229"/>
      <c r="P2841" s="229"/>
      <c r="Q2841" s="229"/>
      <c r="R2841" s="229"/>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31"/>
      <c r="I2842" s="229"/>
      <c r="J2842" s="232"/>
      <c r="K2842" s="229"/>
      <c r="L2842" s="229"/>
      <c r="M2842" s="229"/>
      <c r="N2842" s="229"/>
      <c r="O2842" s="229"/>
      <c r="P2842" s="229"/>
      <c r="Q2842" s="229"/>
      <c r="R2842" s="229"/>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31"/>
      <c r="I2843" s="229"/>
      <c r="J2843" s="232"/>
      <c r="K2843" s="229"/>
      <c r="L2843" s="229"/>
      <c r="M2843" s="229"/>
      <c r="N2843" s="229"/>
      <c r="O2843" s="229"/>
      <c r="P2843" s="229"/>
      <c r="Q2843" s="229"/>
      <c r="R2843" s="229"/>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31"/>
      <c r="I2844" s="229"/>
      <c r="J2844" s="232"/>
      <c r="K2844" s="229"/>
      <c r="L2844" s="229"/>
      <c r="M2844" s="229"/>
      <c r="N2844" s="229"/>
      <c r="O2844" s="229"/>
      <c r="P2844" s="229"/>
      <c r="Q2844" s="229"/>
      <c r="R2844" s="229"/>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31"/>
      <c r="I2845" s="229"/>
      <c r="J2845" s="232"/>
      <c r="K2845" s="229"/>
      <c r="L2845" s="229"/>
      <c r="M2845" s="229"/>
      <c r="N2845" s="229"/>
      <c r="O2845" s="229"/>
      <c r="P2845" s="229"/>
      <c r="Q2845" s="229"/>
      <c r="R2845" s="229"/>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31"/>
      <c r="I2846" s="229"/>
      <c r="J2846" s="232"/>
      <c r="K2846" s="229"/>
      <c r="L2846" s="229"/>
      <c r="M2846" s="229"/>
      <c r="N2846" s="229"/>
      <c r="O2846" s="229"/>
      <c r="P2846" s="229"/>
      <c r="Q2846" s="229"/>
      <c r="R2846" s="229"/>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31"/>
      <c r="I2847" s="229"/>
      <c r="J2847" s="232"/>
      <c r="K2847" s="229"/>
      <c r="L2847" s="229"/>
      <c r="M2847" s="229"/>
      <c r="N2847" s="229"/>
      <c r="O2847" s="229"/>
      <c r="P2847" s="229"/>
      <c r="Q2847" s="229"/>
      <c r="R2847" s="229"/>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31"/>
      <c r="I2848" s="229"/>
      <c r="J2848" s="232"/>
      <c r="K2848" s="229"/>
      <c r="L2848" s="229"/>
      <c r="M2848" s="229"/>
      <c r="N2848" s="229"/>
      <c r="O2848" s="229"/>
      <c r="P2848" s="229"/>
      <c r="Q2848" s="229"/>
      <c r="R2848" s="229"/>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31"/>
      <c r="I2849" s="229"/>
      <c r="J2849" s="232"/>
      <c r="K2849" s="229"/>
      <c r="L2849" s="229"/>
      <c r="M2849" s="229"/>
      <c r="N2849" s="229"/>
      <c r="O2849" s="229"/>
      <c r="P2849" s="229"/>
      <c r="Q2849" s="229"/>
      <c r="R2849" s="229"/>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31"/>
      <c r="I2850" s="229"/>
      <c r="J2850" s="232"/>
      <c r="K2850" s="229"/>
      <c r="L2850" s="229"/>
      <c r="M2850" s="229"/>
      <c r="N2850" s="229"/>
      <c r="O2850" s="229"/>
      <c r="P2850" s="229"/>
      <c r="Q2850" s="229"/>
      <c r="R2850" s="229"/>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31"/>
      <c r="I2851" s="229"/>
      <c r="J2851" s="232"/>
      <c r="K2851" s="229"/>
      <c r="L2851" s="229"/>
      <c r="M2851" s="229"/>
      <c r="N2851" s="229"/>
      <c r="O2851" s="229"/>
      <c r="P2851" s="229"/>
      <c r="Q2851" s="229"/>
      <c r="R2851" s="229"/>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31"/>
      <c r="I2852" s="229"/>
      <c r="J2852" s="232"/>
      <c r="K2852" s="229"/>
      <c r="L2852" s="229"/>
      <c r="M2852" s="229"/>
      <c r="N2852" s="229"/>
      <c r="O2852" s="229"/>
      <c r="P2852" s="229"/>
      <c r="Q2852" s="229"/>
      <c r="R2852" s="229"/>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31"/>
      <c r="I2853" s="229"/>
      <c r="J2853" s="232"/>
      <c r="K2853" s="229"/>
      <c r="L2853" s="229"/>
      <c r="M2853" s="229"/>
      <c r="N2853" s="229"/>
      <c r="O2853" s="229"/>
      <c r="P2853" s="229"/>
      <c r="Q2853" s="229"/>
      <c r="R2853" s="229"/>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31"/>
      <c r="I2854" s="229"/>
      <c r="J2854" s="232"/>
      <c r="K2854" s="229"/>
      <c r="L2854" s="229"/>
      <c r="M2854" s="229"/>
      <c r="N2854" s="229"/>
      <c r="O2854" s="229"/>
      <c r="P2854" s="229"/>
      <c r="Q2854" s="229"/>
      <c r="R2854" s="229"/>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31"/>
      <c r="I2855" s="229"/>
      <c r="J2855" s="232"/>
      <c r="K2855" s="229"/>
      <c r="L2855" s="229"/>
      <c r="M2855" s="229"/>
      <c r="N2855" s="229"/>
      <c r="O2855" s="229"/>
      <c r="P2855" s="229"/>
      <c r="Q2855" s="229"/>
      <c r="R2855" s="229"/>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31"/>
      <c r="I2856" s="229"/>
      <c r="J2856" s="232"/>
      <c r="K2856" s="229"/>
      <c r="L2856" s="229"/>
      <c r="M2856" s="229"/>
      <c r="N2856" s="229"/>
      <c r="O2856" s="229"/>
      <c r="P2856" s="229"/>
      <c r="Q2856" s="229"/>
      <c r="R2856" s="229"/>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31"/>
      <c r="I2857" s="229"/>
      <c r="J2857" s="232"/>
      <c r="K2857" s="229"/>
      <c r="L2857" s="229"/>
      <c r="M2857" s="229"/>
      <c r="N2857" s="229"/>
      <c r="O2857" s="229"/>
      <c r="P2857" s="229"/>
      <c r="Q2857" s="229"/>
      <c r="R2857" s="229"/>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31"/>
      <c r="I2858" s="229"/>
      <c r="J2858" s="232"/>
      <c r="K2858" s="229"/>
      <c r="L2858" s="229"/>
      <c r="M2858" s="229"/>
      <c r="N2858" s="229"/>
      <c r="O2858" s="229"/>
      <c r="P2858" s="229"/>
      <c r="Q2858" s="229"/>
      <c r="R2858" s="229"/>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31"/>
      <c r="I2859" s="229"/>
      <c r="J2859" s="232"/>
      <c r="K2859" s="229"/>
      <c r="L2859" s="229"/>
      <c r="M2859" s="229"/>
      <c r="N2859" s="229"/>
      <c r="O2859" s="229"/>
      <c r="P2859" s="229"/>
      <c r="Q2859" s="229"/>
      <c r="R2859" s="229"/>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31"/>
      <c r="I2860" s="229"/>
      <c r="J2860" s="232"/>
      <c r="K2860" s="229"/>
      <c r="L2860" s="229"/>
      <c r="M2860" s="229"/>
      <c r="N2860" s="229"/>
      <c r="O2860" s="229"/>
      <c r="P2860" s="229"/>
      <c r="Q2860" s="229"/>
      <c r="R2860" s="229"/>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31"/>
      <c r="I2861" s="229"/>
      <c r="J2861" s="232"/>
      <c r="K2861" s="229"/>
      <c r="L2861" s="229"/>
      <c r="M2861" s="229"/>
      <c r="N2861" s="229"/>
      <c r="O2861" s="229"/>
      <c r="P2861" s="229"/>
      <c r="Q2861" s="229"/>
      <c r="R2861" s="229"/>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31"/>
      <c r="I2862" s="229"/>
      <c r="J2862" s="232"/>
      <c r="K2862" s="229"/>
      <c r="L2862" s="229"/>
      <c r="M2862" s="229"/>
      <c r="N2862" s="229"/>
      <c r="O2862" s="229"/>
      <c r="P2862" s="229"/>
      <c r="Q2862" s="229"/>
      <c r="R2862" s="229"/>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31"/>
      <c r="I2863" s="229"/>
      <c r="J2863" s="232"/>
      <c r="K2863" s="229"/>
      <c r="L2863" s="229"/>
      <c r="M2863" s="229"/>
      <c r="N2863" s="229"/>
      <c r="O2863" s="229"/>
      <c r="P2863" s="229"/>
      <c r="Q2863" s="229"/>
      <c r="R2863" s="229"/>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31"/>
      <c r="I2864" s="229"/>
      <c r="J2864" s="232"/>
      <c r="K2864" s="229"/>
      <c r="L2864" s="229"/>
      <c r="M2864" s="229"/>
      <c r="N2864" s="229"/>
      <c r="O2864" s="229"/>
      <c r="P2864" s="229"/>
      <c r="Q2864" s="229"/>
      <c r="R2864" s="229"/>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31"/>
      <c r="I2865" s="229"/>
      <c r="J2865" s="232"/>
      <c r="K2865" s="229"/>
      <c r="L2865" s="229"/>
      <c r="M2865" s="229"/>
      <c r="N2865" s="229"/>
      <c r="O2865" s="229"/>
      <c r="P2865" s="229"/>
      <c r="Q2865" s="229"/>
      <c r="R2865" s="229"/>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31"/>
      <c r="I2866" s="229"/>
      <c r="J2866" s="232"/>
      <c r="K2866" s="229"/>
      <c r="L2866" s="229"/>
      <c r="M2866" s="229"/>
      <c r="N2866" s="229"/>
      <c r="O2866" s="229"/>
      <c r="P2866" s="229"/>
      <c r="Q2866" s="229"/>
      <c r="R2866" s="229"/>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31"/>
      <c r="I2867" s="229"/>
      <c r="J2867" s="232"/>
      <c r="K2867" s="229"/>
      <c r="L2867" s="229"/>
      <c r="M2867" s="229"/>
      <c r="N2867" s="229"/>
      <c r="O2867" s="229"/>
      <c r="P2867" s="229"/>
      <c r="Q2867" s="229"/>
      <c r="R2867" s="229"/>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31"/>
      <c r="I2868" s="229"/>
      <c r="J2868" s="232"/>
      <c r="K2868" s="229"/>
      <c r="L2868" s="229"/>
      <c r="M2868" s="229"/>
      <c r="N2868" s="229"/>
      <c r="O2868" s="229"/>
      <c r="P2868" s="229"/>
      <c r="Q2868" s="229"/>
      <c r="R2868" s="229"/>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31"/>
      <c r="I2869" s="229"/>
      <c r="J2869" s="232"/>
      <c r="K2869" s="229"/>
      <c r="L2869" s="229"/>
      <c r="M2869" s="229"/>
      <c r="N2869" s="229"/>
      <c r="O2869" s="229"/>
      <c r="P2869" s="229"/>
      <c r="Q2869" s="229"/>
      <c r="R2869" s="229"/>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31"/>
      <c r="I2870" s="229"/>
      <c r="J2870" s="232"/>
      <c r="K2870" s="229"/>
      <c r="L2870" s="229"/>
      <c r="M2870" s="229"/>
      <c r="N2870" s="229"/>
      <c r="O2870" s="229"/>
      <c r="P2870" s="229"/>
      <c r="Q2870" s="229"/>
      <c r="R2870" s="229"/>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31"/>
      <c r="I2871" s="229"/>
      <c r="J2871" s="232"/>
      <c r="K2871" s="229"/>
      <c r="L2871" s="229"/>
      <c r="M2871" s="229"/>
      <c r="N2871" s="229"/>
      <c r="O2871" s="229"/>
      <c r="P2871" s="229"/>
      <c r="Q2871" s="229"/>
      <c r="R2871" s="229"/>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31"/>
      <c r="I2872" s="229"/>
      <c r="J2872" s="232"/>
      <c r="K2872" s="229"/>
      <c r="L2872" s="229"/>
      <c r="M2872" s="229"/>
      <c r="N2872" s="229"/>
      <c r="O2872" s="229"/>
      <c r="P2872" s="229"/>
      <c r="Q2872" s="229"/>
      <c r="R2872" s="229"/>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31"/>
      <c r="I2873" s="229"/>
      <c r="J2873" s="232"/>
      <c r="K2873" s="229"/>
      <c r="L2873" s="229"/>
      <c r="M2873" s="229"/>
      <c r="N2873" s="229"/>
      <c r="O2873" s="229"/>
      <c r="P2873" s="229"/>
      <c r="Q2873" s="229"/>
      <c r="R2873" s="229"/>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31"/>
      <c r="I2874" s="229"/>
      <c r="J2874" s="232"/>
      <c r="K2874" s="229"/>
      <c r="L2874" s="229"/>
      <c r="M2874" s="229"/>
      <c r="N2874" s="229"/>
      <c r="O2874" s="229"/>
      <c r="P2874" s="229"/>
      <c r="Q2874" s="229"/>
      <c r="R2874" s="229"/>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31"/>
      <c r="I2875" s="229"/>
      <c r="J2875" s="232"/>
      <c r="K2875" s="229"/>
      <c r="L2875" s="229"/>
      <c r="M2875" s="229"/>
      <c r="N2875" s="229"/>
      <c r="O2875" s="229"/>
      <c r="P2875" s="229"/>
      <c r="Q2875" s="229"/>
      <c r="R2875" s="229"/>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31"/>
      <c r="I2876" s="229"/>
      <c r="J2876" s="232"/>
      <c r="K2876" s="229"/>
      <c r="L2876" s="229"/>
      <c r="M2876" s="229"/>
      <c r="N2876" s="229"/>
      <c r="O2876" s="229"/>
      <c r="P2876" s="229"/>
      <c r="Q2876" s="229"/>
      <c r="R2876" s="229"/>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31"/>
      <c r="I2877" s="229"/>
      <c r="J2877" s="232"/>
      <c r="K2877" s="229"/>
      <c r="L2877" s="229"/>
      <c r="M2877" s="229"/>
      <c r="N2877" s="229"/>
      <c r="O2877" s="229"/>
      <c r="P2877" s="229"/>
      <c r="Q2877" s="229"/>
      <c r="R2877" s="229"/>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31"/>
      <c r="I2878" s="229"/>
      <c r="J2878" s="232"/>
      <c r="K2878" s="229"/>
      <c r="L2878" s="229"/>
      <c r="M2878" s="229"/>
      <c r="N2878" s="229"/>
      <c r="O2878" s="229"/>
      <c r="P2878" s="229"/>
      <c r="Q2878" s="229"/>
      <c r="R2878" s="229"/>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31"/>
      <c r="I2879" s="229"/>
      <c r="J2879" s="232"/>
      <c r="K2879" s="229"/>
      <c r="L2879" s="229"/>
      <c r="M2879" s="229"/>
      <c r="N2879" s="229"/>
      <c r="O2879" s="229"/>
      <c r="P2879" s="229"/>
      <c r="Q2879" s="229"/>
      <c r="R2879" s="229"/>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31"/>
      <c r="I2880" s="229"/>
      <c r="J2880" s="232"/>
      <c r="K2880" s="229"/>
      <c r="L2880" s="229"/>
      <c r="M2880" s="229"/>
      <c r="N2880" s="229"/>
      <c r="O2880" s="229"/>
      <c r="P2880" s="229"/>
      <c r="Q2880" s="229"/>
      <c r="R2880" s="229"/>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31"/>
      <c r="I2881" s="229"/>
      <c r="J2881" s="232"/>
      <c r="K2881" s="229"/>
      <c r="L2881" s="229"/>
      <c r="M2881" s="229"/>
      <c r="N2881" s="229"/>
      <c r="O2881" s="229"/>
      <c r="P2881" s="229"/>
      <c r="Q2881" s="229"/>
      <c r="R2881" s="229"/>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31"/>
      <c r="I2882" s="229"/>
      <c r="J2882" s="232"/>
      <c r="K2882" s="229"/>
      <c r="L2882" s="229"/>
      <c r="M2882" s="229"/>
      <c r="N2882" s="229"/>
      <c r="O2882" s="229"/>
      <c r="P2882" s="229"/>
      <c r="Q2882" s="229"/>
      <c r="R2882" s="229"/>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31"/>
      <c r="I2883" s="229"/>
      <c r="J2883" s="232"/>
      <c r="K2883" s="229"/>
      <c r="L2883" s="229"/>
      <c r="M2883" s="229"/>
      <c r="N2883" s="229"/>
      <c r="O2883" s="229"/>
      <c r="P2883" s="229"/>
      <c r="Q2883" s="229"/>
      <c r="R2883" s="229"/>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31"/>
      <c r="I2884" s="229"/>
      <c r="J2884" s="232"/>
      <c r="K2884" s="229"/>
      <c r="L2884" s="229"/>
      <c r="M2884" s="229"/>
      <c r="N2884" s="229"/>
      <c r="O2884" s="229"/>
      <c r="P2884" s="229"/>
      <c r="Q2884" s="229"/>
      <c r="R2884" s="229"/>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31"/>
      <c r="I2885" s="229"/>
      <c r="J2885" s="232"/>
      <c r="K2885" s="229"/>
      <c r="L2885" s="229"/>
      <c r="M2885" s="229"/>
      <c r="N2885" s="229"/>
      <c r="O2885" s="229"/>
      <c r="P2885" s="229"/>
      <c r="Q2885" s="229"/>
      <c r="R2885" s="229"/>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31"/>
      <c r="I2886" s="229"/>
      <c r="J2886" s="232"/>
      <c r="K2886" s="229"/>
      <c r="L2886" s="229"/>
      <c r="M2886" s="229"/>
      <c r="N2886" s="229"/>
      <c r="O2886" s="229"/>
      <c r="P2886" s="229"/>
      <c r="Q2886" s="229"/>
      <c r="R2886" s="229"/>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31"/>
      <c r="I2887" s="229"/>
      <c r="J2887" s="232"/>
      <c r="K2887" s="229"/>
      <c r="L2887" s="229"/>
      <c r="M2887" s="229"/>
      <c r="N2887" s="229"/>
      <c r="O2887" s="229"/>
      <c r="P2887" s="229"/>
      <c r="Q2887" s="229"/>
      <c r="R2887" s="229"/>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31"/>
      <c r="I2888" s="229"/>
      <c r="J2888" s="232"/>
      <c r="K2888" s="229"/>
      <c r="L2888" s="229"/>
      <c r="M2888" s="229"/>
      <c r="N2888" s="229"/>
      <c r="O2888" s="229"/>
      <c r="P2888" s="229"/>
      <c r="Q2888" s="229"/>
      <c r="R2888" s="229"/>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31"/>
      <c r="I2889" s="229"/>
      <c r="J2889" s="232"/>
      <c r="K2889" s="229"/>
      <c r="L2889" s="229"/>
      <c r="M2889" s="229"/>
      <c r="N2889" s="229"/>
      <c r="O2889" s="229"/>
      <c r="P2889" s="229"/>
      <c r="Q2889" s="229"/>
      <c r="R2889" s="229"/>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31"/>
      <c r="I2890" s="229"/>
      <c r="J2890" s="232"/>
      <c r="K2890" s="229"/>
      <c r="L2890" s="229"/>
      <c r="M2890" s="229"/>
      <c r="N2890" s="229"/>
      <c r="O2890" s="229"/>
      <c r="P2890" s="229"/>
      <c r="Q2890" s="229"/>
      <c r="R2890" s="229"/>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31"/>
      <c r="I2891" s="229"/>
      <c r="J2891" s="232"/>
      <c r="K2891" s="229"/>
      <c r="L2891" s="229"/>
      <c r="M2891" s="229"/>
      <c r="N2891" s="229"/>
      <c r="O2891" s="229"/>
      <c r="P2891" s="229"/>
      <c r="Q2891" s="229"/>
      <c r="R2891" s="229"/>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31"/>
      <c r="I2892" s="229"/>
      <c r="J2892" s="232"/>
      <c r="K2892" s="229"/>
      <c r="L2892" s="229"/>
      <c r="M2892" s="229"/>
      <c r="N2892" s="229"/>
      <c r="O2892" s="229"/>
      <c r="P2892" s="229"/>
      <c r="Q2892" s="229"/>
      <c r="R2892" s="229"/>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31"/>
      <c r="I2893" s="229"/>
      <c r="J2893" s="232"/>
      <c r="K2893" s="229"/>
      <c r="L2893" s="229"/>
      <c r="M2893" s="229"/>
      <c r="N2893" s="229"/>
      <c r="O2893" s="229"/>
      <c r="P2893" s="229"/>
      <c r="Q2893" s="229"/>
      <c r="R2893" s="229"/>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31"/>
      <c r="I2894" s="229"/>
      <c r="J2894" s="232"/>
      <c r="K2894" s="229"/>
      <c r="L2894" s="229"/>
      <c r="M2894" s="229"/>
      <c r="N2894" s="229"/>
      <c r="O2894" s="229"/>
      <c r="P2894" s="229"/>
      <c r="Q2894" s="229"/>
      <c r="R2894" s="229"/>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31"/>
      <c r="I2895" s="229"/>
      <c r="J2895" s="232"/>
      <c r="K2895" s="229"/>
      <c r="L2895" s="229"/>
      <c r="M2895" s="229"/>
      <c r="N2895" s="229"/>
      <c r="O2895" s="229"/>
      <c r="P2895" s="229"/>
      <c r="Q2895" s="229"/>
      <c r="R2895" s="229"/>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31"/>
      <c r="I2896" s="229"/>
      <c r="J2896" s="232"/>
      <c r="K2896" s="229"/>
      <c r="L2896" s="229"/>
      <c r="M2896" s="229"/>
      <c r="N2896" s="229"/>
      <c r="O2896" s="229"/>
      <c r="P2896" s="229"/>
      <c r="Q2896" s="229"/>
      <c r="R2896" s="229"/>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31"/>
      <c r="I2897" s="229"/>
      <c r="J2897" s="232"/>
      <c r="K2897" s="229"/>
      <c r="L2897" s="229"/>
      <c r="M2897" s="229"/>
      <c r="N2897" s="229"/>
      <c r="O2897" s="229"/>
      <c r="P2897" s="229"/>
      <c r="Q2897" s="229"/>
      <c r="R2897" s="229"/>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31"/>
      <c r="I2898" s="229"/>
      <c r="J2898" s="232"/>
      <c r="K2898" s="229"/>
      <c r="L2898" s="229"/>
      <c r="M2898" s="229"/>
      <c r="N2898" s="229"/>
      <c r="O2898" s="229"/>
      <c r="P2898" s="229"/>
      <c r="Q2898" s="229"/>
      <c r="R2898" s="229"/>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31"/>
      <c r="I2899" s="229"/>
      <c r="J2899" s="232"/>
      <c r="K2899" s="229"/>
      <c r="L2899" s="229"/>
      <c r="M2899" s="229"/>
      <c r="N2899" s="229"/>
      <c r="O2899" s="229"/>
      <c r="P2899" s="229"/>
      <c r="Q2899" s="229"/>
      <c r="R2899" s="229"/>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31"/>
      <c r="I2900" s="229"/>
      <c r="J2900" s="232"/>
      <c r="K2900" s="229"/>
      <c r="L2900" s="229"/>
      <c r="M2900" s="229"/>
      <c r="N2900" s="229"/>
      <c r="O2900" s="229"/>
      <c r="P2900" s="229"/>
      <c r="Q2900" s="229"/>
      <c r="R2900" s="229"/>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31"/>
      <c r="I2901" s="229"/>
      <c r="J2901" s="232"/>
      <c r="K2901" s="229"/>
      <c r="L2901" s="229"/>
      <c r="M2901" s="229"/>
      <c r="N2901" s="229"/>
      <c r="O2901" s="229"/>
      <c r="P2901" s="229"/>
      <c r="Q2901" s="229"/>
      <c r="R2901" s="229"/>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31"/>
      <c r="I2902" s="229"/>
      <c r="J2902" s="232"/>
      <c r="K2902" s="229"/>
      <c r="L2902" s="229"/>
      <c r="M2902" s="229"/>
      <c r="N2902" s="229"/>
      <c r="O2902" s="229"/>
      <c r="P2902" s="229"/>
      <c r="Q2902" s="229"/>
      <c r="R2902" s="229"/>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31"/>
      <c r="I2903" s="229"/>
      <c r="J2903" s="232"/>
      <c r="K2903" s="229"/>
      <c r="L2903" s="229"/>
      <c r="M2903" s="229"/>
      <c r="N2903" s="229"/>
      <c r="O2903" s="229"/>
      <c r="P2903" s="229"/>
      <c r="Q2903" s="229"/>
      <c r="R2903" s="229"/>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31"/>
      <c r="I2904" s="229"/>
      <c r="J2904" s="232"/>
      <c r="K2904" s="229"/>
      <c r="L2904" s="229"/>
      <c r="M2904" s="229"/>
      <c r="N2904" s="229"/>
      <c r="O2904" s="229"/>
      <c r="P2904" s="229"/>
      <c r="Q2904" s="229"/>
      <c r="R2904" s="229"/>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31"/>
      <c r="I2905" s="229"/>
      <c r="J2905" s="232"/>
      <c r="K2905" s="229"/>
      <c r="L2905" s="229"/>
      <c r="M2905" s="229"/>
      <c r="N2905" s="229"/>
      <c r="O2905" s="229"/>
      <c r="P2905" s="229"/>
      <c r="Q2905" s="229"/>
      <c r="R2905" s="229"/>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31"/>
      <c r="I2906" s="229"/>
      <c r="J2906" s="232"/>
      <c r="K2906" s="229"/>
      <c r="L2906" s="229"/>
      <c r="M2906" s="229"/>
      <c r="N2906" s="229"/>
      <c r="O2906" s="229"/>
      <c r="P2906" s="229"/>
      <c r="Q2906" s="229"/>
      <c r="R2906" s="229"/>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31"/>
      <c r="I2907" s="229"/>
      <c r="J2907" s="232"/>
      <c r="K2907" s="229"/>
      <c r="L2907" s="229"/>
      <c r="M2907" s="229"/>
      <c r="N2907" s="229"/>
      <c r="O2907" s="229"/>
      <c r="P2907" s="229"/>
      <c r="Q2907" s="229"/>
      <c r="R2907" s="229"/>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31"/>
      <c r="I2908" s="229"/>
      <c r="J2908" s="232"/>
      <c r="K2908" s="229"/>
      <c r="L2908" s="229"/>
      <c r="M2908" s="229"/>
      <c r="N2908" s="229"/>
      <c r="O2908" s="229"/>
      <c r="P2908" s="229"/>
      <c r="Q2908" s="229"/>
      <c r="R2908" s="229"/>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31"/>
      <c r="I2909" s="229"/>
      <c r="J2909" s="232"/>
      <c r="K2909" s="229"/>
      <c r="L2909" s="229"/>
      <c r="M2909" s="229"/>
      <c r="N2909" s="229"/>
      <c r="O2909" s="229"/>
      <c r="P2909" s="229"/>
      <c r="Q2909" s="229"/>
      <c r="R2909" s="229"/>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31"/>
      <c r="I2910" s="229"/>
      <c r="J2910" s="232"/>
      <c r="K2910" s="229"/>
      <c r="L2910" s="229"/>
      <c r="M2910" s="229"/>
      <c r="N2910" s="229"/>
      <c r="O2910" s="229"/>
      <c r="P2910" s="229"/>
      <c r="Q2910" s="229"/>
      <c r="R2910" s="229"/>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31"/>
      <c r="I2911" s="229"/>
      <c r="J2911" s="232"/>
      <c r="K2911" s="229"/>
      <c r="L2911" s="229"/>
      <c r="M2911" s="229"/>
      <c r="N2911" s="229"/>
      <c r="O2911" s="229"/>
      <c r="P2911" s="229"/>
      <c r="Q2911" s="229"/>
      <c r="R2911" s="229"/>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31"/>
      <c r="I2912" s="229"/>
      <c r="J2912" s="232"/>
      <c r="K2912" s="229"/>
      <c r="L2912" s="229"/>
      <c r="M2912" s="229"/>
      <c r="N2912" s="229"/>
      <c r="O2912" s="229"/>
      <c r="P2912" s="229"/>
      <c r="Q2912" s="229"/>
      <c r="R2912" s="229"/>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31"/>
      <c r="I2913" s="229"/>
      <c r="J2913" s="232"/>
      <c r="K2913" s="229"/>
      <c r="L2913" s="229"/>
      <c r="M2913" s="229"/>
      <c r="N2913" s="229"/>
      <c r="O2913" s="229"/>
      <c r="P2913" s="229"/>
      <c r="Q2913" s="229"/>
      <c r="R2913" s="229"/>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31"/>
      <c r="I2914" s="229"/>
      <c r="J2914" s="232"/>
      <c r="K2914" s="229"/>
      <c r="L2914" s="229"/>
      <c r="M2914" s="229"/>
      <c r="N2914" s="229"/>
      <c r="O2914" s="229"/>
      <c r="P2914" s="229"/>
      <c r="Q2914" s="229"/>
      <c r="R2914" s="229"/>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31"/>
      <c r="I2915" s="229"/>
      <c r="J2915" s="232"/>
      <c r="K2915" s="229"/>
      <c r="L2915" s="229"/>
      <c r="M2915" s="229"/>
      <c r="N2915" s="229"/>
      <c r="O2915" s="229"/>
      <c r="P2915" s="229"/>
      <c r="Q2915" s="229"/>
      <c r="R2915" s="229"/>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31"/>
      <c r="I2916" s="229"/>
      <c r="J2916" s="232"/>
      <c r="K2916" s="229"/>
      <c r="L2916" s="229"/>
      <c r="M2916" s="229"/>
      <c r="N2916" s="229"/>
      <c r="O2916" s="229"/>
      <c r="P2916" s="229"/>
      <c r="Q2916" s="229"/>
      <c r="R2916" s="229"/>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31"/>
      <c r="I2917" s="229"/>
      <c r="J2917" s="232"/>
      <c r="K2917" s="229"/>
      <c r="L2917" s="229"/>
      <c r="M2917" s="229"/>
      <c r="N2917" s="229"/>
      <c r="O2917" s="229"/>
      <c r="P2917" s="229"/>
      <c r="Q2917" s="229"/>
      <c r="R2917" s="229"/>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31"/>
      <c r="I2918" s="229"/>
      <c r="J2918" s="232"/>
      <c r="K2918" s="229"/>
      <c r="L2918" s="229"/>
      <c r="M2918" s="229"/>
      <c r="N2918" s="229"/>
      <c r="O2918" s="229"/>
      <c r="P2918" s="229"/>
      <c r="Q2918" s="229"/>
      <c r="R2918" s="229"/>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31"/>
      <c r="I2919" s="229"/>
      <c r="J2919" s="232"/>
      <c r="K2919" s="229"/>
      <c r="L2919" s="229"/>
      <c r="M2919" s="229"/>
      <c r="N2919" s="229"/>
      <c r="O2919" s="229"/>
      <c r="P2919" s="229"/>
      <c r="Q2919" s="229"/>
      <c r="R2919" s="229"/>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31"/>
      <c r="I2920" s="229"/>
      <c r="J2920" s="232"/>
      <c r="K2920" s="229"/>
      <c r="L2920" s="229"/>
      <c r="M2920" s="229"/>
      <c r="N2920" s="229"/>
      <c r="O2920" s="229"/>
      <c r="P2920" s="229"/>
      <c r="Q2920" s="229"/>
      <c r="R2920" s="229"/>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31"/>
      <c r="I2921" s="229"/>
      <c r="J2921" s="232"/>
      <c r="K2921" s="229"/>
      <c r="L2921" s="229"/>
      <c r="M2921" s="229"/>
      <c r="N2921" s="229"/>
      <c r="O2921" s="229"/>
      <c r="P2921" s="229"/>
      <c r="Q2921" s="229"/>
      <c r="R2921" s="229"/>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31"/>
      <c r="I2922" s="229"/>
      <c r="J2922" s="232"/>
      <c r="K2922" s="229"/>
      <c r="L2922" s="229"/>
      <c r="M2922" s="229"/>
      <c r="N2922" s="229"/>
      <c r="O2922" s="229"/>
      <c r="P2922" s="229"/>
      <c r="Q2922" s="229"/>
      <c r="R2922" s="229"/>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31"/>
      <c r="I2923" s="229"/>
      <c r="J2923" s="232"/>
      <c r="K2923" s="229"/>
      <c r="L2923" s="229"/>
      <c r="M2923" s="229"/>
      <c r="N2923" s="229"/>
      <c r="O2923" s="229"/>
      <c r="P2923" s="229"/>
      <c r="Q2923" s="229"/>
      <c r="R2923" s="229"/>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31"/>
      <c r="I2924" s="229"/>
      <c r="J2924" s="232"/>
      <c r="K2924" s="229"/>
      <c r="L2924" s="229"/>
      <c r="M2924" s="229"/>
      <c r="N2924" s="229"/>
      <c r="O2924" s="229"/>
      <c r="P2924" s="229"/>
      <c r="Q2924" s="229"/>
      <c r="R2924" s="229"/>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31"/>
      <c r="I2925" s="229"/>
      <c r="J2925" s="232"/>
      <c r="K2925" s="229"/>
      <c r="L2925" s="229"/>
      <c r="M2925" s="229"/>
      <c r="N2925" s="229"/>
      <c r="O2925" s="229"/>
      <c r="P2925" s="229"/>
      <c r="Q2925" s="229"/>
      <c r="R2925" s="229"/>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31"/>
      <c r="I2926" s="229"/>
      <c r="J2926" s="232"/>
      <c r="K2926" s="229"/>
      <c r="L2926" s="229"/>
      <c r="M2926" s="229"/>
      <c r="N2926" s="229"/>
      <c r="O2926" s="229"/>
      <c r="P2926" s="229"/>
      <c r="Q2926" s="229"/>
      <c r="R2926" s="229"/>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31"/>
      <c r="I2927" s="229"/>
      <c r="J2927" s="232"/>
      <c r="K2927" s="229"/>
      <c r="L2927" s="229"/>
      <c r="M2927" s="229"/>
      <c r="N2927" s="229"/>
      <c r="O2927" s="229"/>
      <c r="P2927" s="229"/>
      <c r="Q2927" s="229"/>
      <c r="R2927" s="229"/>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31"/>
      <c r="I2928" s="229"/>
      <c r="J2928" s="232"/>
      <c r="K2928" s="229"/>
      <c r="L2928" s="229"/>
      <c r="M2928" s="229"/>
      <c r="N2928" s="229"/>
      <c r="O2928" s="229"/>
      <c r="P2928" s="229"/>
      <c r="Q2928" s="229"/>
      <c r="R2928" s="229"/>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31"/>
      <c r="I2929" s="229"/>
      <c r="J2929" s="232"/>
      <c r="K2929" s="229"/>
      <c r="L2929" s="229"/>
      <c r="M2929" s="229"/>
      <c r="N2929" s="229"/>
      <c r="O2929" s="229"/>
      <c r="P2929" s="229"/>
      <c r="Q2929" s="229"/>
      <c r="R2929" s="229"/>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31"/>
      <c r="I2930" s="229"/>
      <c r="J2930" s="232"/>
      <c r="K2930" s="229"/>
      <c r="L2930" s="229"/>
      <c r="M2930" s="229"/>
      <c r="N2930" s="229"/>
      <c r="O2930" s="229"/>
      <c r="P2930" s="229"/>
      <c r="Q2930" s="229"/>
      <c r="R2930" s="229"/>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31"/>
      <c r="I2931" s="229"/>
      <c r="J2931" s="232"/>
      <c r="K2931" s="229"/>
      <c r="L2931" s="229"/>
      <c r="M2931" s="229"/>
      <c r="N2931" s="229"/>
      <c r="O2931" s="229"/>
      <c r="P2931" s="229"/>
      <c r="Q2931" s="229"/>
      <c r="R2931" s="229"/>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31"/>
      <c r="I2932" s="229"/>
      <c r="J2932" s="232"/>
      <c r="K2932" s="229"/>
      <c r="L2932" s="229"/>
      <c r="M2932" s="229"/>
      <c r="N2932" s="229"/>
      <c r="O2932" s="229"/>
      <c r="P2932" s="229"/>
      <c r="Q2932" s="229"/>
      <c r="R2932" s="229"/>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31"/>
      <c r="I2933" s="229"/>
      <c r="J2933" s="232"/>
      <c r="K2933" s="229"/>
      <c r="L2933" s="229"/>
      <c r="M2933" s="229"/>
      <c r="N2933" s="229"/>
      <c r="O2933" s="229"/>
      <c r="P2933" s="229"/>
      <c r="Q2933" s="229"/>
      <c r="R2933" s="229"/>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31"/>
      <c r="I2934" s="229"/>
      <c r="J2934" s="232"/>
      <c r="K2934" s="229"/>
      <c r="L2934" s="229"/>
      <c r="M2934" s="229"/>
      <c r="N2934" s="229"/>
      <c r="O2934" s="229"/>
      <c r="P2934" s="229"/>
      <c r="Q2934" s="229"/>
      <c r="R2934" s="229"/>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31"/>
      <c r="I2935" s="229"/>
      <c r="J2935" s="232"/>
      <c r="K2935" s="229"/>
      <c r="L2935" s="229"/>
      <c r="M2935" s="229"/>
      <c r="N2935" s="229"/>
      <c r="O2935" s="229"/>
      <c r="P2935" s="229"/>
      <c r="Q2935" s="229"/>
      <c r="R2935" s="229"/>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31"/>
      <c r="I2936" s="229"/>
      <c r="J2936" s="232"/>
      <c r="K2936" s="229"/>
      <c r="L2936" s="229"/>
      <c r="M2936" s="229"/>
      <c r="N2936" s="229"/>
      <c r="O2936" s="229"/>
      <c r="P2936" s="229"/>
      <c r="Q2936" s="229"/>
      <c r="R2936" s="229"/>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31"/>
      <c r="I2937" s="229"/>
      <c r="J2937" s="232"/>
      <c r="K2937" s="229"/>
      <c r="L2937" s="229"/>
      <c r="M2937" s="229"/>
      <c r="N2937" s="229"/>
      <c r="O2937" s="229"/>
      <c r="P2937" s="229"/>
      <c r="Q2937" s="229"/>
      <c r="R2937" s="229"/>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31"/>
      <c r="I2938" s="229"/>
      <c r="J2938" s="232"/>
      <c r="K2938" s="229"/>
      <c r="L2938" s="229"/>
      <c r="M2938" s="229"/>
      <c r="N2938" s="229"/>
      <c r="O2938" s="229"/>
      <c r="P2938" s="229"/>
      <c r="Q2938" s="229"/>
      <c r="R2938" s="229"/>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31"/>
      <c r="I2939" s="229"/>
      <c r="J2939" s="232"/>
      <c r="K2939" s="229"/>
      <c r="L2939" s="229"/>
      <c r="M2939" s="229"/>
      <c r="N2939" s="229"/>
      <c r="O2939" s="229"/>
      <c r="P2939" s="229"/>
      <c r="Q2939" s="229"/>
      <c r="R2939" s="229"/>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31"/>
      <c r="I2940" s="229"/>
      <c r="J2940" s="232"/>
      <c r="K2940" s="229"/>
      <c r="L2940" s="229"/>
      <c r="M2940" s="229"/>
      <c r="N2940" s="229"/>
      <c r="O2940" s="229"/>
      <c r="P2940" s="229"/>
      <c r="Q2940" s="229"/>
      <c r="R2940" s="229"/>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31"/>
      <c r="I2941" s="229"/>
      <c r="J2941" s="232"/>
      <c r="K2941" s="229"/>
      <c r="L2941" s="229"/>
      <c r="M2941" s="229"/>
      <c r="N2941" s="229"/>
      <c r="O2941" s="229"/>
      <c r="P2941" s="229"/>
      <c r="Q2941" s="229"/>
      <c r="R2941" s="229"/>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31"/>
      <c r="I2942" s="229"/>
      <c r="J2942" s="232"/>
      <c r="K2942" s="229"/>
      <c r="L2942" s="229"/>
      <c r="M2942" s="229"/>
      <c r="N2942" s="229"/>
      <c r="O2942" s="229"/>
      <c r="P2942" s="229"/>
      <c r="Q2942" s="229"/>
      <c r="R2942" s="229"/>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31"/>
      <c r="I2943" s="229"/>
      <c r="J2943" s="232"/>
      <c r="K2943" s="229"/>
      <c r="L2943" s="229"/>
      <c r="M2943" s="229"/>
      <c r="N2943" s="229"/>
      <c r="O2943" s="229"/>
      <c r="P2943" s="229"/>
      <c r="Q2943" s="229"/>
      <c r="R2943" s="229"/>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31"/>
      <c r="I2944" s="229"/>
      <c r="J2944" s="232"/>
      <c r="K2944" s="229"/>
      <c r="L2944" s="229"/>
      <c r="M2944" s="229"/>
      <c r="N2944" s="229"/>
      <c r="O2944" s="229"/>
      <c r="P2944" s="229"/>
      <c r="Q2944" s="229"/>
      <c r="R2944" s="229"/>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31"/>
      <c r="I2945" s="229"/>
      <c r="J2945" s="232"/>
      <c r="K2945" s="229"/>
      <c r="L2945" s="229"/>
      <c r="M2945" s="229"/>
      <c r="N2945" s="229"/>
      <c r="O2945" s="229"/>
      <c r="P2945" s="229"/>
      <c r="Q2945" s="229"/>
      <c r="R2945" s="229"/>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31"/>
      <c r="I2946" s="229"/>
      <c r="J2946" s="232"/>
      <c r="K2946" s="229"/>
      <c r="L2946" s="229"/>
      <c r="M2946" s="229"/>
      <c r="N2946" s="229"/>
      <c r="O2946" s="229"/>
      <c r="P2946" s="229"/>
      <c r="Q2946" s="229"/>
      <c r="R2946" s="229"/>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31"/>
      <c r="I2947" s="229"/>
      <c r="J2947" s="232"/>
      <c r="K2947" s="229"/>
      <c r="L2947" s="229"/>
      <c r="M2947" s="229"/>
      <c r="N2947" s="229"/>
      <c r="O2947" s="229"/>
      <c r="P2947" s="229"/>
      <c r="Q2947" s="229"/>
      <c r="R2947" s="229"/>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31"/>
      <c r="I2948" s="229"/>
      <c r="J2948" s="232"/>
      <c r="K2948" s="229"/>
      <c r="L2948" s="229"/>
      <c r="M2948" s="229"/>
      <c r="N2948" s="229"/>
      <c r="O2948" s="229"/>
      <c r="P2948" s="229"/>
      <c r="Q2948" s="229"/>
      <c r="R2948" s="229"/>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31"/>
      <c r="I2949" s="229"/>
      <c r="J2949" s="232"/>
      <c r="K2949" s="229"/>
      <c r="L2949" s="229"/>
      <c r="M2949" s="229"/>
      <c r="N2949" s="229"/>
      <c r="O2949" s="229"/>
      <c r="P2949" s="229"/>
      <c r="Q2949" s="229"/>
      <c r="R2949" s="229"/>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31"/>
      <c r="I2950" s="229"/>
      <c r="J2950" s="232"/>
      <c r="K2950" s="229"/>
      <c r="L2950" s="229"/>
      <c r="M2950" s="229"/>
      <c r="N2950" s="229"/>
      <c r="O2950" s="229"/>
      <c r="P2950" s="229"/>
      <c r="Q2950" s="229"/>
      <c r="R2950" s="229"/>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31"/>
      <c r="I2951" s="229"/>
      <c r="J2951" s="232"/>
      <c r="K2951" s="229"/>
      <c r="L2951" s="229"/>
      <c r="M2951" s="229"/>
      <c r="N2951" s="229"/>
      <c r="O2951" s="229"/>
      <c r="P2951" s="229"/>
      <c r="Q2951" s="229"/>
      <c r="R2951" s="229"/>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31"/>
      <c r="I2952" s="229"/>
      <c r="J2952" s="232"/>
      <c r="K2952" s="229"/>
      <c r="L2952" s="229"/>
      <c r="M2952" s="229"/>
      <c r="N2952" s="229"/>
      <c r="O2952" s="229"/>
      <c r="P2952" s="229"/>
      <c r="Q2952" s="229"/>
      <c r="R2952" s="229"/>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31"/>
      <c r="I2953" s="229"/>
      <c r="J2953" s="232"/>
      <c r="K2953" s="229"/>
      <c r="L2953" s="229"/>
      <c r="M2953" s="229"/>
      <c r="N2953" s="229"/>
      <c r="O2953" s="229"/>
      <c r="P2953" s="229"/>
      <c r="Q2953" s="229"/>
      <c r="R2953" s="229"/>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31"/>
      <c r="I2954" s="229"/>
      <c r="J2954" s="232"/>
      <c r="K2954" s="229"/>
      <c r="L2954" s="229"/>
      <c r="M2954" s="229"/>
      <c r="N2954" s="229"/>
      <c r="O2954" s="229"/>
      <c r="P2954" s="229"/>
      <c r="Q2954" s="229"/>
      <c r="R2954" s="229"/>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31"/>
      <c r="I2955" s="229"/>
      <c r="J2955" s="232"/>
      <c r="K2955" s="229"/>
      <c r="L2955" s="229"/>
      <c r="M2955" s="229"/>
      <c r="N2955" s="229"/>
      <c r="O2955" s="229"/>
      <c r="P2955" s="229"/>
      <c r="Q2955" s="229"/>
      <c r="R2955" s="229"/>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31"/>
      <c r="I2956" s="229"/>
      <c r="J2956" s="232"/>
      <c r="K2956" s="229"/>
      <c r="L2956" s="229"/>
      <c r="M2956" s="229"/>
      <c r="N2956" s="229"/>
      <c r="O2956" s="229"/>
      <c r="P2956" s="229"/>
      <c r="Q2956" s="229"/>
      <c r="R2956" s="229"/>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31"/>
      <c r="I2957" s="229"/>
      <c r="J2957" s="232"/>
      <c r="K2957" s="229"/>
      <c r="L2957" s="229"/>
      <c r="M2957" s="229"/>
      <c r="N2957" s="229"/>
      <c r="O2957" s="229"/>
      <c r="P2957" s="229"/>
      <c r="Q2957" s="229"/>
      <c r="R2957" s="229"/>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31"/>
      <c r="I2958" s="229"/>
      <c r="J2958" s="232"/>
      <c r="K2958" s="229"/>
      <c r="L2958" s="229"/>
      <c r="M2958" s="229"/>
      <c r="N2958" s="229"/>
      <c r="O2958" s="229"/>
      <c r="P2958" s="229"/>
      <c r="Q2958" s="229"/>
      <c r="R2958" s="229"/>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31"/>
      <c r="I2959" s="229"/>
      <c r="J2959" s="232"/>
      <c r="K2959" s="229"/>
      <c r="L2959" s="229"/>
      <c r="M2959" s="229"/>
      <c r="N2959" s="229"/>
      <c r="O2959" s="229"/>
      <c r="P2959" s="229"/>
      <c r="Q2959" s="229"/>
      <c r="R2959" s="229"/>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31"/>
      <c r="I2960" s="229"/>
      <c r="J2960" s="232"/>
      <c r="K2960" s="229"/>
      <c r="L2960" s="229"/>
      <c r="M2960" s="229"/>
      <c r="N2960" s="229"/>
      <c r="O2960" s="229"/>
      <c r="P2960" s="229"/>
      <c r="Q2960" s="229"/>
      <c r="R2960" s="229"/>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31"/>
      <c r="I2961" s="229"/>
      <c r="J2961" s="232"/>
      <c r="K2961" s="229"/>
      <c r="L2961" s="229"/>
      <c r="M2961" s="229"/>
      <c r="N2961" s="229"/>
      <c r="O2961" s="229"/>
      <c r="P2961" s="229"/>
      <c r="Q2961" s="229"/>
      <c r="R2961" s="229"/>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31"/>
      <c r="I2962" s="229"/>
      <c r="J2962" s="232"/>
      <c r="K2962" s="229"/>
      <c r="L2962" s="229"/>
      <c r="M2962" s="229"/>
      <c r="N2962" s="229"/>
      <c r="O2962" s="229"/>
      <c r="P2962" s="229"/>
      <c r="Q2962" s="229"/>
      <c r="R2962" s="229"/>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31"/>
      <c r="I2963" s="229"/>
      <c r="J2963" s="232"/>
      <c r="K2963" s="229"/>
      <c r="L2963" s="229"/>
      <c r="M2963" s="229"/>
      <c r="N2963" s="229"/>
      <c r="O2963" s="229"/>
      <c r="P2963" s="229"/>
      <c r="Q2963" s="229"/>
      <c r="R2963" s="229"/>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31"/>
      <c r="I2964" s="229"/>
      <c r="J2964" s="232"/>
      <c r="K2964" s="229"/>
      <c r="L2964" s="229"/>
      <c r="M2964" s="229"/>
      <c r="N2964" s="229"/>
      <c r="O2964" s="229"/>
      <c r="P2964" s="229"/>
      <c r="Q2964" s="229"/>
      <c r="R2964" s="229"/>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31"/>
      <c r="I2965" s="229"/>
      <c r="J2965" s="232"/>
      <c r="K2965" s="229"/>
      <c r="L2965" s="229"/>
      <c r="M2965" s="229"/>
      <c r="N2965" s="229"/>
      <c r="O2965" s="229"/>
      <c r="P2965" s="229"/>
      <c r="Q2965" s="229"/>
      <c r="R2965" s="229"/>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31"/>
      <c r="I2966" s="229"/>
      <c r="J2966" s="232"/>
      <c r="K2966" s="229"/>
      <c r="L2966" s="229"/>
      <c r="M2966" s="229"/>
      <c r="N2966" s="229"/>
      <c r="O2966" s="229"/>
      <c r="P2966" s="229"/>
      <c r="Q2966" s="229"/>
      <c r="R2966" s="229"/>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31"/>
      <c r="I2967" s="229"/>
      <c r="J2967" s="232"/>
      <c r="K2967" s="229"/>
      <c r="L2967" s="229"/>
      <c r="M2967" s="229"/>
      <c r="N2967" s="229"/>
      <c r="O2967" s="229"/>
      <c r="P2967" s="229"/>
      <c r="Q2967" s="229"/>
      <c r="R2967" s="229"/>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31"/>
      <c r="I2968" s="229"/>
      <c r="J2968" s="232"/>
      <c r="K2968" s="229"/>
      <c r="L2968" s="229"/>
      <c r="M2968" s="229"/>
      <c r="N2968" s="229"/>
      <c r="O2968" s="229"/>
      <c r="P2968" s="229"/>
      <c r="Q2968" s="229"/>
      <c r="R2968" s="229"/>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31"/>
      <c r="I2969" s="229"/>
      <c r="J2969" s="232"/>
      <c r="K2969" s="229"/>
      <c r="L2969" s="229"/>
      <c r="M2969" s="229"/>
      <c r="N2969" s="229"/>
      <c r="O2969" s="229"/>
      <c r="P2969" s="229"/>
      <c r="Q2969" s="229"/>
      <c r="R2969" s="229"/>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31"/>
      <c r="I2970" s="229"/>
      <c r="J2970" s="232"/>
      <c r="K2970" s="229"/>
      <c r="L2970" s="229"/>
      <c r="M2970" s="229"/>
      <c r="N2970" s="229"/>
      <c r="O2970" s="229"/>
      <c r="P2970" s="229"/>
      <c r="Q2970" s="229"/>
      <c r="R2970" s="229"/>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31"/>
      <c r="I2971" s="229"/>
      <c r="J2971" s="232"/>
      <c r="K2971" s="229"/>
      <c r="L2971" s="229"/>
      <c r="M2971" s="229"/>
      <c r="N2971" s="229"/>
      <c r="O2971" s="229"/>
      <c r="P2971" s="229"/>
      <c r="Q2971" s="229"/>
      <c r="R2971" s="229"/>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31"/>
      <c r="I2972" s="229"/>
      <c r="J2972" s="232"/>
      <c r="K2972" s="229"/>
      <c r="L2972" s="229"/>
      <c r="M2972" s="229"/>
      <c r="N2972" s="229"/>
      <c r="O2972" s="229"/>
      <c r="P2972" s="229"/>
      <c r="Q2972" s="229"/>
      <c r="R2972" s="229"/>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31"/>
      <c r="I2973" s="229"/>
      <c r="J2973" s="232"/>
      <c r="K2973" s="229"/>
      <c r="L2973" s="229"/>
      <c r="M2973" s="229"/>
      <c r="N2973" s="229"/>
      <c r="O2973" s="229"/>
      <c r="P2973" s="229"/>
      <c r="Q2973" s="229"/>
      <c r="R2973" s="229"/>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31"/>
      <c r="I2974" s="229"/>
      <c r="J2974" s="232"/>
      <c r="K2974" s="229"/>
      <c r="L2974" s="229"/>
      <c r="M2974" s="229"/>
      <c r="N2974" s="229"/>
      <c r="O2974" s="229"/>
      <c r="P2974" s="229"/>
      <c r="Q2974" s="229"/>
      <c r="R2974" s="229"/>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31"/>
      <c r="I2975" s="229"/>
      <c r="J2975" s="232"/>
      <c r="K2975" s="229"/>
      <c r="L2975" s="229"/>
      <c r="M2975" s="229"/>
      <c r="N2975" s="229"/>
      <c r="O2975" s="229"/>
      <c r="P2975" s="229"/>
      <c r="Q2975" s="229"/>
      <c r="R2975" s="229"/>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31"/>
      <c r="I2976" s="229"/>
      <c r="J2976" s="232"/>
      <c r="K2976" s="229"/>
      <c r="L2976" s="229"/>
      <c r="M2976" s="229"/>
      <c r="N2976" s="229"/>
      <c r="O2976" s="229"/>
      <c r="P2976" s="229"/>
      <c r="Q2976" s="229"/>
      <c r="R2976" s="229"/>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31"/>
      <c r="I2977" s="229"/>
      <c r="J2977" s="232"/>
      <c r="K2977" s="229"/>
      <c r="L2977" s="229"/>
      <c r="M2977" s="229"/>
      <c r="N2977" s="229"/>
      <c r="O2977" s="229"/>
      <c r="P2977" s="229"/>
      <c r="Q2977" s="229"/>
      <c r="R2977" s="229"/>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31"/>
      <c r="I2978" s="229"/>
      <c r="J2978" s="232"/>
      <c r="K2978" s="229"/>
      <c r="L2978" s="229"/>
      <c r="M2978" s="229"/>
      <c r="N2978" s="229"/>
      <c r="O2978" s="229"/>
      <c r="P2978" s="229"/>
      <c r="Q2978" s="229"/>
      <c r="R2978" s="229"/>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31"/>
      <c r="I2979" s="229"/>
      <c r="J2979" s="232"/>
      <c r="K2979" s="229"/>
      <c r="L2979" s="229"/>
      <c r="M2979" s="229"/>
      <c r="N2979" s="229"/>
      <c r="O2979" s="229"/>
      <c r="P2979" s="229"/>
      <c r="Q2979" s="229"/>
      <c r="R2979" s="229"/>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31"/>
      <c r="I2980" s="229"/>
      <c r="J2980" s="232"/>
      <c r="K2980" s="229"/>
      <c r="L2980" s="229"/>
      <c r="M2980" s="229"/>
      <c r="N2980" s="229"/>
      <c r="O2980" s="229"/>
      <c r="P2980" s="229"/>
      <c r="Q2980" s="229"/>
      <c r="R2980" s="229"/>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31"/>
      <c r="I2981" s="229"/>
      <c r="J2981" s="232"/>
      <c r="K2981" s="229"/>
      <c r="L2981" s="229"/>
      <c r="M2981" s="229"/>
      <c r="N2981" s="229"/>
      <c r="O2981" s="229"/>
      <c r="P2981" s="229"/>
      <c r="Q2981" s="229"/>
      <c r="R2981" s="229"/>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31"/>
      <c r="I2982" s="229"/>
      <c r="J2982" s="232"/>
      <c r="K2982" s="229"/>
      <c r="L2982" s="229"/>
      <c r="M2982" s="229"/>
      <c r="N2982" s="229"/>
      <c r="O2982" s="229"/>
      <c r="P2982" s="229"/>
      <c r="Q2982" s="229"/>
      <c r="R2982" s="229"/>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31"/>
      <c r="I2983" s="229"/>
      <c r="J2983" s="232"/>
      <c r="K2983" s="229"/>
      <c r="L2983" s="229"/>
      <c r="M2983" s="229"/>
      <c r="N2983" s="229"/>
      <c r="O2983" s="229"/>
      <c r="P2983" s="229"/>
      <c r="Q2983" s="229"/>
      <c r="R2983" s="229"/>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31"/>
      <c r="I2984" s="229"/>
      <c r="J2984" s="232"/>
      <c r="K2984" s="229"/>
      <c r="L2984" s="229"/>
      <c r="M2984" s="229"/>
      <c r="N2984" s="229"/>
      <c r="O2984" s="229"/>
      <c r="P2984" s="229"/>
      <c r="Q2984" s="229"/>
      <c r="R2984" s="229"/>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31"/>
      <c r="I2985" s="229"/>
      <c r="J2985" s="232"/>
      <c r="K2985" s="229"/>
      <c r="L2985" s="229"/>
      <c r="M2985" s="229"/>
      <c r="N2985" s="229"/>
      <c r="O2985" s="229"/>
      <c r="P2985" s="229"/>
      <c r="Q2985" s="229"/>
      <c r="R2985" s="229"/>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31"/>
      <c r="I2986" s="229"/>
      <c r="J2986" s="232"/>
      <c r="K2986" s="229"/>
      <c r="L2986" s="229"/>
      <c r="M2986" s="229"/>
      <c r="N2986" s="229"/>
      <c r="O2986" s="229"/>
      <c r="P2986" s="229"/>
      <c r="Q2986" s="229"/>
      <c r="R2986" s="229"/>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31"/>
      <c r="I2987" s="229"/>
      <c r="J2987" s="232"/>
      <c r="K2987" s="229"/>
      <c r="L2987" s="229"/>
      <c r="M2987" s="229"/>
      <c r="N2987" s="229"/>
      <c r="O2987" s="229"/>
      <c r="P2987" s="229"/>
      <c r="Q2987" s="229"/>
      <c r="R2987" s="229"/>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31"/>
      <c r="I2988" s="229"/>
      <c r="J2988" s="232"/>
      <c r="K2988" s="229"/>
      <c r="L2988" s="229"/>
      <c r="M2988" s="229"/>
      <c r="N2988" s="229"/>
      <c r="O2988" s="229"/>
      <c r="P2988" s="229"/>
      <c r="Q2988" s="229"/>
      <c r="R2988" s="229"/>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31"/>
      <c r="I2989" s="229"/>
      <c r="J2989" s="232"/>
      <c r="K2989" s="229"/>
      <c r="L2989" s="229"/>
      <c r="M2989" s="229"/>
      <c r="N2989" s="229"/>
      <c r="O2989" s="229"/>
      <c r="P2989" s="229"/>
      <c r="Q2989" s="229"/>
      <c r="R2989" s="229"/>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31"/>
      <c r="I2990" s="229"/>
      <c r="J2990" s="232"/>
      <c r="K2990" s="229"/>
      <c r="L2990" s="229"/>
      <c r="M2990" s="229"/>
      <c r="N2990" s="229"/>
      <c r="O2990" s="229"/>
      <c r="P2990" s="229"/>
      <c r="Q2990" s="229"/>
      <c r="R2990" s="229"/>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31"/>
      <c r="I2991" s="229"/>
      <c r="J2991" s="232"/>
      <c r="K2991" s="229"/>
      <c r="L2991" s="229"/>
      <c r="M2991" s="229"/>
      <c r="N2991" s="229"/>
      <c r="O2991" s="229"/>
      <c r="P2991" s="229"/>
      <c r="Q2991" s="229"/>
      <c r="R2991" s="229"/>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31"/>
      <c r="I2992" s="229"/>
      <c r="J2992" s="232"/>
      <c r="K2992" s="229"/>
      <c r="L2992" s="229"/>
      <c r="M2992" s="229"/>
      <c r="N2992" s="229"/>
      <c r="O2992" s="229"/>
      <c r="P2992" s="229"/>
      <c r="Q2992" s="229"/>
      <c r="R2992" s="229"/>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31"/>
      <c r="I2993" s="229"/>
      <c r="J2993" s="232"/>
      <c r="K2993" s="229"/>
      <c r="L2993" s="229"/>
      <c r="M2993" s="229"/>
      <c r="N2993" s="229"/>
      <c r="O2993" s="229"/>
      <c r="P2993" s="229"/>
      <c r="Q2993" s="229"/>
      <c r="R2993" s="229"/>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31"/>
      <c r="I2994" s="229"/>
      <c r="J2994" s="232"/>
      <c r="K2994" s="229"/>
      <c r="L2994" s="229"/>
      <c r="M2994" s="229"/>
      <c r="N2994" s="229"/>
      <c r="O2994" s="229"/>
      <c r="P2994" s="229"/>
      <c r="Q2994" s="229"/>
      <c r="R2994" s="229"/>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31"/>
      <c r="I2995" s="229"/>
      <c r="J2995" s="232"/>
      <c r="K2995" s="229"/>
      <c r="L2995" s="229"/>
      <c r="M2995" s="229"/>
      <c r="N2995" s="229"/>
      <c r="O2995" s="229"/>
      <c r="P2995" s="229"/>
      <c r="Q2995" s="229"/>
      <c r="R2995" s="229"/>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31"/>
      <c r="I2996" s="229"/>
      <c r="J2996" s="232"/>
      <c r="K2996" s="229"/>
      <c r="L2996" s="229"/>
      <c r="M2996" s="229"/>
      <c r="N2996" s="229"/>
      <c r="O2996" s="229"/>
      <c r="P2996" s="229"/>
      <c r="Q2996" s="229"/>
      <c r="R2996" s="229"/>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31"/>
      <c r="I2997" s="229"/>
      <c r="J2997" s="232"/>
      <c r="K2997" s="229"/>
      <c r="L2997" s="229"/>
      <c r="M2997" s="229"/>
      <c r="N2997" s="229"/>
      <c r="O2997" s="229"/>
      <c r="P2997" s="229"/>
      <c r="Q2997" s="229"/>
      <c r="R2997" s="229"/>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31"/>
      <c r="I2998" s="229"/>
      <c r="J2998" s="232"/>
      <c r="K2998" s="229"/>
      <c r="L2998" s="229"/>
      <c r="M2998" s="229"/>
      <c r="N2998" s="229"/>
      <c r="O2998" s="229"/>
      <c r="P2998" s="229"/>
      <c r="Q2998" s="229"/>
      <c r="R2998" s="229"/>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31"/>
      <c r="I2999" s="229"/>
      <c r="J2999" s="232"/>
      <c r="K2999" s="229"/>
      <c r="L2999" s="229"/>
      <c r="M2999" s="229"/>
      <c r="N2999" s="229"/>
      <c r="O2999" s="229"/>
      <c r="P2999" s="229"/>
      <c r="Q2999" s="229"/>
      <c r="R2999" s="229"/>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31"/>
      <c r="I3000" s="229"/>
      <c r="J3000" s="232"/>
      <c r="K3000" s="229"/>
      <c r="L3000" s="229"/>
      <c r="M3000" s="229"/>
      <c r="N3000" s="229"/>
      <c r="O3000" s="229"/>
      <c r="P3000" s="229"/>
      <c r="Q3000" s="229"/>
      <c r="R3000" s="229"/>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31"/>
      <c r="I3001" s="229"/>
      <c r="J3001" s="232"/>
      <c r="K3001" s="229"/>
      <c r="L3001" s="229"/>
      <c r="M3001" s="229"/>
      <c r="N3001" s="229"/>
      <c r="O3001" s="229"/>
      <c r="P3001" s="229"/>
      <c r="Q3001" s="229"/>
      <c r="R3001" s="229"/>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31"/>
      <c r="I3002" s="229"/>
      <c r="J3002" s="232"/>
      <c r="K3002" s="229"/>
      <c r="L3002" s="229"/>
      <c r="M3002" s="229"/>
      <c r="N3002" s="229"/>
      <c r="O3002" s="229"/>
      <c r="P3002" s="229"/>
      <c r="Q3002" s="229"/>
      <c r="R3002" s="229"/>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31"/>
      <c r="I3003" s="229"/>
      <c r="J3003" s="232"/>
      <c r="K3003" s="229"/>
      <c r="L3003" s="229"/>
      <c r="M3003" s="229"/>
      <c r="N3003" s="229"/>
      <c r="O3003" s="229"/>
      <c r="P3003" s="229"/>
      <c r="Q3003" s="229"/>
      <c r="R3003" s="229"/>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31"/>
      <c r="I3004" s="229"/>
      <c r="J3004" s="232"/>
      <c r="K3004" s="229"/>
      <c r="L3004" s="229"/>
      <c r="M3004" s="229"/>
      <c r="N3004" s="229"/>
      <c r="O3004" s="229"/>
      <c r="P3004" s="229"/>
      <c r="Q3004" s="229"/>
      <c r="R3004" s="229"/>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31"/>
      <c r="I3005" s="229"/>
      <c r="J3005" s="232"/>
      <c r="K3005" s="229"/>
      <c r="L3005" s="229"/>
      <c r="M3005" s="229"/>
      <c r="N3005" s="229"/>
      <c r="O3005" s="229"/>
      <c r="P3005" s="229"/>
      <c r="Q3005" s="229"/>
      <c r="R3005" s="229"/>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31"/>
      <c r="I3006" s="229"/>
      <c r="J3006" s="232"/>
      <c r="K3006" s="229"/>
      <c r="L3006" s="229"/>
      <c r="M3006" s="229"/>
      <c r="N3006" s="229"/>
      <c r="O3006" s="229"/>
      <c r="P3006" s="229"/>
      <c r="Q3006" s="229"/>
      <c r="R3006" s="229"/>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31"/>
      <c r="I3007" s="229"/>
      <c r="J3007" s="232"/>
      <c r="K3007" s="229"/>
      <c r="L3007" s="229"/>
      <c r="M3007" s="229"/>
      <c r="N3007" s="229"/>
      <c r="O3007" s="229"/>
      <c r="P3007" s="229"/>
      <c r="Q3007" s="229"/>
      <c r="R3007" s="229"/>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31"/>
      <c r="I3008" s="229"/>
      <c r="J3008" s="232"/>
      <c r="K3008" s="229"/>
      <c r="L3008" s="229"/>
      <c r="M3008" s="229"/>
      <c r="N3008" s="229"/>
      <c r="O3008" s="229"/>
      <c r="P3008" s="229"/>
      <c r="Q3008" s="229"/>
      <c r="R3008" s="229"/>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31"/>
      <c r="I3009" s="229"/>
      <c r="J3009" s="232"/>
      <c r="K3009" s="229"/>
      <c r="L3009" s="229"/>
      <c r="M3009" s="229"/>
      <c r="N3009" s="229"/>
      <c r="O3009" s="229"/>
      <c r="P3009" s="229"/>
      <c r="Q3009" s="229"/>
      <c r="R3009" s="229"/>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31"/>
      <c r="I3010" s="229"/>
      <c r="J3010" s="232"/>
      <c r="K3010" s="229"/>
      <c r="L3010" s="229"/>
      <c r="M3010" s="229"/>
      <c r="N3010" s="229"/>
      <c r="O3010" s="229"/>
      <c r="P3010" s="229"/>
      <c r="Q3010" s="229"/>
      <c r="R3010" s="229"/>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31"/>
      <c r="I3011" s="229"/>
      <c r="J3011" s="232"/>
      <c r="K3011" s="229"/>
      <c r="L3011" s="229"/>
      <c r="M3011" s="229"/>
      <c r="N3011" s="229"/>
      <c r="O3011" s="229"/>
      <c r="P3011" s="229"/>
      <c r="Q3011" s="229"/>
      <c r="R3011" s="229"/>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31"/>
      <c r="I3012" s="229"/>
      <c r="J3012" s="232"/>
      <c r="K3012" s="229"/>
      <c r="L3012" s="229"/>
      <c r="M3012" s="229"/>
      <c r="N3012" s="229"/>
      <c r="O3012" s="229"/>
      <c r="P3012" s="229"/>
      <c r="Q3012" s="229"/>
      <c r="R3012" s="229"/>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31"/>
      <c r="I3013" s="229"/>
      <c r="J3013" s="232"/>
      <c r="K3013" s="229"/>
      <c r="L3013" s="229"/>
      <c r="M3013" s="229"/>
      <c r="N3013" s="229"/>
      <c r="O3013" s="229"/>
      <c r="P3013" s="229"/>
      <c r="Q3013" s="229"/>
      <c r="R3013" s="229"/>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31"/>
      <c r="I3014" s="229"/>
      <c r="J3014" s="232"/>
      <c r="K3014" s="229"/>
      <c r="L3014" s="229"/>
      <c r="M3014" s="229"/>
      <c r="N3014" s="229"/>
      <c r="O3014" s="229"/>
      <c r="P3014" s="229"/>
      <c r="Q3014" s="229"/>
      <c r="R3014" s="229"/>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31"/>
      <c r="I3015" s="229"/>
      <c r="J3015" s="232"/>
      <c r="K3015" s="229"/>
      <c r="L3015" s="229"/>
      <c r="M3015" s="229"/>
      <c r="N3015" s="229"/>
      <c r="O3015" s="229"/>
      <c r="P3015" s="229"/>
      <c r="Q3015" s="229"/>
      <c r="R3015" s="229"/>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31"/>
      <c r="I3016" s="229"/>
      <c r="J3016" s="232"/>
      <c r="K3016" s="229"/>
      <c r="L3016" s="229"/>
      <c r="M3016" s="229"/>
      <c r="N3016" s="229"/>
      <c r="O3016" s="229"/>
      <c r="P3016" s="229"/>
      <c r="Q3016" s="229"/>
      <c r="R3016" s="229"/>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31"/>
      <c r="I3017" s="229"/>
      <c r="J3017" s="232"/>
      <c r="K3017" s="229"/>
      <c r="L3017" s="229"/>
      <c r="M3017" s="229"/>
      <c r="N3017" s="229"/>
      <c r="O3017" s="229"/>
      <c r="P3017" s="229"/>
      <c r="Q3017" s="229"/>
      <c r="R3017" s="229"/>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31"/>
      <c r="I3018" s="229"/>
      <c r="J3018" s="232"/>
      <c r="K3018" s="229"/>
      <c r="L3018" s="229"/>
      <c r="M3018" s="229"/>
      <c r="N3018" s="229"/>
      <c r="O3018" s="229"/>
      <c r="P3018" s="229"/>
      <c r="Q3018" s="229"/>
      <c r="R3018" s="229"/>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31"/>
      <c r="I3019" s="229"/>
      <c r="J3019" s="232"/>
      <c r="K3019" s="229"/>
      <c r="L3019" s="229"/>
      <c r="M3019" s="229"/>
      <c r="N3019" s="229"/>
      <c r="O3019" s="229"/>
      <c r="P3019" s="229"/>
      <c r="Q3019" s="229"/>
      <c r="R3019" s="229"/>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31"/>
      <c r="I3020" s="229"/>
      <c r="J3020" s="232"/>
      <c r="K3020" s="229"/>
      <c r="L3020" s="229"/>
      <c r="M3020" s="229"/>
      <c r="N3020" s="229"/>
      <c r="O3020" s="229"/>
      <c r="P3020" s="229"/>
      <c r="Q3020" s="229"/>
      <c r="R3020" s="229"/>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31"/>
      <c r="I3021" s="229"/>
      <c r="J3021" s="232"/>
      <c r="K3021" s="229"/>
      <c r="L3021" s="229"/>
      <c r="M3021" s="229"/>
      <c r="N3021" s="229"/>
      <c r="O3021" s="229"/>
      <c r="P3021" s="229"/>
      <c r="Q3021" s="229"/>
      <c r="R3021" s="229"/>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31"/>
      <c r="I3022" s="229"/>
      <c r="J3022" s="232"/>
      <c r="K3022" s="229"/>
      <c r="L3022" s="229"/>
      <c r="M3022" s="229"/>
      <c r="N3022" s="229"/>
      <c r="O3022" s="229"/>
      <c r="P3022" s="229"/>
      <c r="Q3022" s="229"/>
      <c r="R3022" s="229"/>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31"/>
      <c r="I3023" s="229"/>
      <c r="J3023" s="232"/>
      <c r="K3023" s="229"/>
      <c r="L3023" s="229"/>
      <c r="M3023" s="229"/>
      <c r="N3023" s="229"/>
      <c r="O3023" s="229"/>
      <c r="P3023" s="229"/>
      <c r="Q3023" s="229"/>
      <c r="R3023" s="229"/>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31"/>
      <c r="I3024" s="229"/>
      <c r="J3024" s="232"/>
      <c r="K3024" s="229"/>
      <c r="L3024" s="229"/>
      <c r="M3024" s="229"/>
      <c r="N3024" s="229"/>
      <c r="O3024" s="229"/>
      <c r="P3024" s="229"/>
      <c r="Q3024" s="229"/>
      <c r="R3024" s="229"/>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31"/>
      <c r="I3025" s="229"/>
      <c r="J3025" s="232"/>
      <c r="K3025" s="229"/>
      <c r="L3025" s="229"/>
      <c r="M3025" s="229"/>
      <c r="N3025" s="229"/>
      <c r="O3025" s="229"/>
      <c r="P3025" s="229"/>
      <c r="Q3025" s="229"/>
      <c r="R3025" s="229"/>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31"/>
      <c r="I3026" s="229"/>
      <c r="J3026" s="232"/>
      <c r="K3026" s="229"/>
      <c r="L3026" s="229"/>
      <c r="M3026" s="229"/>
      <c r="N3026" s="229"/>
      <c r="O3026" s="229"/>
      <c r="P3026" s="229"/>
      <c r="Q3026" s="229"/>
      <c r="R3026" s="229"/>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31"/>
      <c r="I3027" s="229"/>
      <c r="J3027" s="232"/>
      <c r="K3027" s="229"/>
      <c r="L3027" s="229"/>
      <c r="M3027" s="229"/>
      <c r="N3027" s="229"/>
      <c r="O3027" s="229"/>
      <c r="P3027" s="229"/>
      <c r="Q3027" s="229"/>
      <c r="R3027" s="229"/>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31"/>
      <c r="I3028" s="229"/>
      <c r="J3028" s="232"/>
      <c r="K3028" s="229"/>
      <c r="L3028" s="229"/>
      <c r="M3028" s="229"/>
      <c r="N3028" s="229"/>
      <c r="O3028" s="229"/>
      <c r="P3028" s="229"/>
      <c r="Q3028" s="229"/>
      <c r="R3028" s="229"/>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31"/>
      <c r="I3029" s="229"/>
      <c r="J3029" s="232"/>
      <c r="K3029" s="229"/>
      <c r="L3029" s="229"/>
      <c r="M3029" s="229"/>
      <c r="N3029" s="229"/>
      <c r="O3029" s="229"/>
      <c r="P3029" s="229"/>
      <c r="Q3029" s="229"/>
      <c r="R3029" s="229"/>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31"/>
      <c r="I3030" s="229"/>
      <c r="J3030" s="232"/>
      <c r="K3030" s="229"/>
      <c r="L3030" s="229"/>
      <c r="M3030" s="229"/>
      <c r="N3030" s="229"/>
      <c r="O3030" s="229"/>
      <c r="P3030" s="229"/>
      <c r="Q3030" s="229"/>
      <c r="R3030" s="229"/>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31"/>
      <c r="I3031" s="229"/>
      <c r="J3031" s="232"/>
      <c r="K3031" s="229"/>
      <c r="L3031" s="229"/>
      <c r="M3031" s="229"/>
      <c r="N3031" s="229"/>
      <c r="O3031" s="229"/>
      <c r="P3031" s="229"/>
      <c r="Q3031" s="229"/>
      <c r="R3031" s="229"/>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31"/>
      <c r="I3032" s="229"/>
      <c r="J3032" s="232"/>
      <c r="K3032" s="229"/>
      <c r="L3032" s="229"/>
      <c r="M3032" s="229"/>
      <c r="N3032" s="229"/>
      <c r="O3032" s="229"/>
      <c r="P3032" s="229"/>
      <c r="Q3032" s="229"/>
      <c r="R3032" s="229"/>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31"/>
      <c r="I3033" s="229"/>
      <c r="J3033" s="232"/>
      <c r="K3033" s="229"/>
      <c r="L3033" s="229"/>
      <c r="M3033" s="229"/>
      <c r="N3033" s="229"/>
      <c r="O3033" s="229"/>
      <c r="P3033" s="229"/>
      <c r="Q3033" s="229"/>
      <c r="R3033" s="229"/>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31"/>
      <c r="I3034" s="229"/>
      <c r="J3034" s="232"/>
      <c r="K3034" s="229"/>
      <c r="L3034" s="229"/>
      <c r="M3034" s="229"/>
      <c r="N3034" s="229"/>
      <c r="O3034" s="229"/>
      <c r="P3034" s="229"/>
      <c r="Q3034" s="229"/>
      <c r="R3034" s="229"/>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31"/>
      <c r="I3035" s="229"/>
      <c r="J3035" s="232"/>
      <c r="K3035" s="229"/>
      <c r="L3035" s="229"/>
      <c r="M3035" s="229"/>
      <c r="N3035" s="229"/>
      <c r="O3035" s="229"/>
      <c r="P3035" s="229"/>
      <c r="Q3035" s="229"/>
      <c r="R3035" s="229"/>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31"/>
      <c r="I3036" s="229"/>
      <c r="J3036" s="232"/>
      <c r="K3036" s="229"/>
      <c r="L3036" s="229"/>
      <c r="M3036" s="229"/>
      <c r="N3036" s="229"/>
      <c r="O3036" s="229"/>
      <c r="P3036" s="229"/>
      <c r="Q3036" s="229"/>
      <c r="R3036" s="229"/>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31"/>
      <c r="I3037" s="229"/>
      <c r="J3037" s="232"/>
      <c r="K3037" s="229"/>
      <c r="L3037" s="229"/>
      <c r="M3037" s="229"/>
      <c r="N3037" s="229"/>
      <c r="O3037" s="229"/>
      <c r="P3037" s="229"/>
      <c r="Q3037" s="229"/>
      <c r="R3037" s="229"/>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31"/>
      <c r="I3038" s="229"/>
      <c r="J3038" s="232"/>
      <c r="K3038" s="229"/>
      <c r="L3038" s="229"/>
      <c r="M3038" s="229"/>
      <c r="N3038" s="229"/>
      <c r="O3038" s="229"/>
      <c r="P3038" s="229"/>
      <c r="Q3038" s="229"/>
      <c r="R3038" s="229"/>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31"/>
      <c r="I3039" s="229"/>
      <c r="J3039" s="232"/>
      <c r="K3039" s="229"/>
      <c r="L3039" s="229"/>
      <c r="M3039" s="229"/>
      <c r="N3039" s="229"/>
      <c r="O3039" s="229"/>
      <c r="P3039" s="229"/>
      <c r="Q3039" s="229"/>
      <c r="R3039" s="229"/>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31"/>
      <c r="I3040" s="229"/>
      <c r="J3040" s="232"/>
      <c r="K3040" s="229"/>
      <c r="L3040" s="229"/>
      <c r="M3040" s="229"/>
      <c r="N3040" s="229"/>
      <c r="O3040" s="229"/>
      <c r="P3040" s="229"/>
      <c r="Q3040" s="229"/>
      <c r="R3040" s="229"/>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31"/>
      <c r="I3041" s="229"/>
      <c r="J3041" s="232"/>
      <c r="K3041" s="229"/>
      <c r="L3041" s="229"/>
      <c r="M3041" s="229"/>
      <c r="N3041" s="229"/>
      <c r="O3041" s="229"/>
      <c r="P3041" s="229"/>
      <c r="Q3041" s="229"/>
      <c r="R3041" s="229"/>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31"/>
      <c r="I3042" s="229"/>
      <c r="J3042" s="232"/>
      <c r="K3042" s="229"/>
      <c r="L3042" s="229"/>
      <c r="M3042" s="229"/>
      <c r="N3042" s="229"/>
      <c r="O3042" s="229"/>
      <c r="P3042" s="229"/>
      <c r="Q3042" s="229"/>
      <c r="R3042" s="229"/>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31"/>
      <c r="I3043" s="229"/>
      <c r="J3043" s="232"/>
      <c r="K3043" s="229"/>
      <c r="L3043" s="229"/>
      <c r="M3043" s="229"/>
      <c r="N3043" s="229"/>
      <c r="O3043" s="229"/>
      <c r="P3043" s="229"/>
      <c r="Q3043" s="229"/>
      <c r="R3043" s="229"/>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31"/>
      <c r="I3044" s="229"/>
      <c r="J3044" s="232"/>
      <c r="K3044" s="229"/>
      <c r="L3044" s="229"/>
      <c r="M3044" s="229"/>
      <c r="N3044" s="229"/>
      <c r="O3044" s="229"/>
      <c r="P3044" s="229"/>
      <c r="Q3044" s="229"/>
      <c r="R3044" s="229"/>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31"/>
      <c r="I3045" s="229"/>
      <c r="J3045" s="232"/>
      <c r="K3045" s="229"/>
      <c r="L3045" s="229"/>
      <c r="M3045" s="229"/>
      <c r="N3045" s="229"/>
      <c r="O3045" s="229"/>
      <c r="P3045" s="229"/>
      <c r="Q3045" s="229"/>
      <c r="R3045" s="229"/>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31"/>
      <c r="I3046" s="229"/>
      <c r="J3046" s="232"/>
      <c r="K3046" s="229"/>
      <c r="L3046" s="229"/>
      <c r="M3046" s="229"/>
      <c r="N3046" s="229"/>
      <c r="O3046" s="229"/>
      <c r="P3046" s="229"/>
      <c r="Q3046" s="229"/>
      <c r="R3046" s="229"/>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31"/>
      <c r="I3047" s="229"/>
      <c r="J3047" s="232"/>
      <c r="K3047" s="229"/>
      <c r="L3047" s="229"/>
      <c r="M3047" s="229"/>
      <c r="N3047" s="229"/>
      <c r="O3047" s="229"/>
      <c r="P3047" s="229"/>
      <c r="Q3047" s="229"/>
      <c r="R3047" s="229"/>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31"/>
      <c r="I3048" s="229"/>
      <c r="J3048" s="232"/>
      <c r="K3048" s="229"/>
      <c r="L3048" s="229"/>
      <c r="M3048" s="229"/>
      <c r="N3048" s="229"/>
      <c r="O3048" s="229"/>
      <c r="P3048" s="229"/>
      <c r="Q3048" s="229"/>
      <c r="R3048" s="229"/>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31"/>
      <c r="I3049" s="229"/>
      <c r="J3049" s="232"/>
      <c r="K3049" s="229"/>
      <c r="L3049" s="229"/>
      <c r="M3049" s="229"/>
      <c r="N3049" s="229"/>
      <c r="O3049" s="229"/>
      <c r="P3049" s="229"/>
      <c r="Q3049" s="229"/>
      <c r="R3049" s="229"/>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31"/>
      <c r="I3050" s="229"/>
      <c r="J3050" s="232"/>
      <c r="K3050" s="229"/>
      <c r="L3050" s="229"/>
      <c r="M3050" s="229"/>
      <c r="N3050" s="229"/>
      <c r="O3050" s="229"/>
      <c r="P3050" s="229"/>
      <c r="Q3050" s="229"/>
      <c r="R3050" s="229"/>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31"/>
      <c r="I3051" s="229"/>
      <c r="J3051" s="232"/>
      <c r="K3051" s="229"/>
      <c r="L3051" s="229"/>
      <c r="M3051" s="229"/>
      <c r="N3051" s="229"/>
      <c r="O3051" s="229"/>
      <c r="P3051" s="229"/>
      <c r="Q3051" s="229"/>
      <c r="R3051" s="229"/>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31"/>
      <c r="I3052" s="229"/>
      <c r="J3052" s="232"/>
      <c r="K3052" s="229"/>
      <c r="L3052" s="229"/>
      <c r="M3052" s="229"/>
      <c r="N3052" s="229"/>
      <c r="O3052" s="229"/>
      <c r="P3052" s="229"/>
      <c r="Q3052" s="229"/>
      <c r="R3052" s="229"/>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31"/>
      <c r="I3053" s="229"/>
      <c r="J3053" s="232"/>
      <c r="K3053" s="229"/>
      <c r="L3053" s="229"/>
      <c r="M3053" s="229"/>
      <c r="N3053" s="229"/>
      <c r="O3053" s="229"/>
      <c r="P3053" s="229"/>
      <c r="Q3053" s="229"/>
      <c r="R3053" s="229"/>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31"/>
      <c r="I3054" s="229"/>
      <c r="J3054" s="232"/>
      <c r="K3054" s="229"/>
      <c r="L3054" s="229"/>
      <c r="M3054" s="229"/>
      <c r="N3054" s="229"/>
      <c r="O3054" s="229"/>
      <c r="P3054" s="229"/>
      <c r="Q3054" s="229"/>
      <c r="R3054" s="229"/>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31"/>
      <c r="I3055" s="229"/>
      <c r="J3055" s="232"/>
      <c r="K3055" s="229"/>
      <c r="L3055" s="229"/>
      <c r="M3055" s="229"/>
      <c r="N3055" s="229"/>
      <c r="O3055" s="229"/>
      <c r="P3055" s="229"/>
      <c r="Q3055" s="229"/>
      <c r="R3055" s="229"/>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31"/>
      <c r="I3056" s="229"/>
      <c r="J3056" s="232"/>
      <c r="K3056" s="229"/>
      <c r="L3056" s="229"/>
      <c r="M3056" s="229"/>
      <c r="N3056" s="229"/>
      <c r="O3056" s="229"/>
      <c r="P3056" s="229"/>
      <c r="Q3056" s="229"/>
      <c r="R3056" s="229"/>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31"/>
      <c r="I3057" s="229"/>
      <c r="J3057" s="232"/>
      <c r="K3057" s="229"/>
      <c r="L3057" s="229"/>
      <c r="M3057" s="229"/>
      <c r="N3057" s="229"/>
      <c r="O3057" s="229"/>
      <c r="P3057" s="229"/>
      <c r="Q3057" s="229"/>
      <c r="R3057" s="229"/>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31"/>
      <c r="I3058" s="229"/>
      <c r="J3058" s="232"/>
      <c r="K3058" s="229"/>
      <c r="L3058" s="229"/>
      <c r="M3058" s="229"/>
      <c r="N3058" s="229"/>
      <c r="O3058" s="229"/>
      <c r="P3058" s="229"/>
      <c r="Q3058" s="229"/>
      <c r="R3058" s="229"/>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31"/>
      <c r="I3059" s="229"/>
      <c r="J3059" s="232"/>
      <c r="K3059" s="229"/>
      <c r="L3059" s="229"/>
      <c r="M3059" s="229"/>
      <c r="N3059" s="229"/>
      <c r="O3059" s="229"/>
      <c r="P3059" s="229"/>
      <c r="Q3059" s="229"/>
      <c r="R3059" s="229"/>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31"/>
      <c r="I3060" s="229"/>
      <c r="J3060" s="232"/>
      <c r="K3060" s="229"/>
      <c r="L3060" s="229"/>
      <c r="M3060" s="229"/>
      <c r="N3060" s="229"/>
      <c r="O3060" s="229"/>
      <c r="P3060" s="229"/>
      <c r="Q3060" s="229"/>
      <c r="R3060" s="229"/>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31"/>
      <c r="I3061" s="229"/>
      <c r="J3061" s="232"/>
      <c r="K3061" s="229"/>
      <c r="L3061" s="229"/>
      <c r="M3061" s="229"/>
      <c r="N3061" s="229"/>
      <c r="O3061" s="229"/>
      <c r="P3061" s="229"/>
      <c r="Q3061" s="229"/>
      <c r="R3061" s="229"/>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31"/>
      <c r="I3062" s="229"/>
      <c r="J3062" s="232"/>
      <c r="K3062" s="229"/>
      <c r="L3062" s="229"/>
      <c r="M3062" s="229"/>
      <c r="N3062" s="229"/>
      <c r="O3062" s="229"/>
      <c r="P3062" s="229"/>
      <c r="Q3062" s="229"/>
      <c r="R3062" s="229"/>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31"/>
      <c r="I3063" s="229"/>
      <c r="J3063" s="232"/>
      <c r="K3063" s="229"/>
      <c r="L3063" s="229"/>
      <c r="M3063" s="229"/>
      <c r="N3063" s="229"/>
      <c r="O3063" s="229"/>
      <c r="P3063" s="229"/>
      <c r="Q3063" s="229"/>
      <c r="R3063" s="229"/>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31"/>
      <c r="I3064" s="229"/>
      <c r="J3064" s="232"/>
      <c r="K3064" s="229"/>
      <c r="L3064" s="229"/>
      <c r="M3064" s="229"/>
      <c r="N3064" s="229"/>
      <c r="O3064" s="229"/>
      <c r="P3064" s="229"/>
      <c r="Q3064" s="229"/>
      <c r="R3064" s="229"/>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31"/>
      <c r="I3065" s="229"/>
      <c r="J3065" s="232"/>
      <c r="K3065" s="229"/>
      <c r="L3065" s="229"/>
      <c r="M3065" s="229"/>
      <c r="N3065" s="229"/>
      <c r="O3065" s="229"/>
      <c r="P3065" s="229"/>
      <c r="Q3065" s="229"/>
      <c r="R3065" s="229"/>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31"/>
      <c r="I3066" s="229"/>
      <c r="J3066" s="232"/>
      <c r="K3066" s="229"/>
      <c r="L3066" s="229"/>
      <c r="M3066" s="229"/>
      <c r="N3066" s="229"/>
      <c r="O3066" s="229"/>
      <c r="P3066" s="229"/>
      <c r="Q3066" s="229"/>
      <c r="R3066" s="229"/>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31"/>
      <c r="I3067" s="229"/>
      <c r="J3067" s="232"/>
      <c r="K3067" s="229"/>
      <c r="L3067" s="229"/>
      <c r="M3067" s="229"/>
      <c r="N3067" s="229"/>
      <c r="O3067" s="229"/>
      <c r="P3067" s="229"/>
      <c r="Q3067" s="229"/>
      <c r="R3067" s="229"/>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31"/>
      <c r="I3068" s="229"/>
      <c r="J3068" s="232"/>
      <c r="K3068" s="229"/>
      <c r="L3068" s="229"/>
      <c r="M3068" s="229"/>
      <c r="N3068" s="229"/>
      <c r="O3068" s="229"/>
      <c r="P3068" s="229"/>
      <c r="Q3068" s="229"/>
      <c r="R3068" s="229"/>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31"/>
      <c r="I3069" s="229"/>
      <c r="J3069" s="232"/>
      <c r="K3069" s="229"/>
      <c r="L3069" s="229"/>
      <c r="M3069" s="229"/>
      <c r="N3069" s="229"/>
      <c r="O3069" s="229"/>
      <c r="P3069" s="229"/>
      <c r="Q3069" s="229"/>
      <c r="R3069" s="229"/>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31"/>
      <c r="I3070" s="229"/>
      <c r="J3070" s="232"/>
      <c r="K3070" s="229"/>
      <c r="L3070" s="229"/>
      <c r="M3070" s="229"/>
      <c r="N3070" s="229"/>
      <c r="O3070" s="229"/>
      <c r="P3070" s="229"/>
      <c r="Q3070" s="229"/>
      <c r="R3070" s="229"/>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31"/>
      <c r="I3071" s="229"/>
      <c r="J3071" s="232"/>
      <c r="K3071" s="229"/>
      <c r="L3071" s="229"/>
      <c r="M3071" s="229"/>
      <c r="N3071" s="229"/>
      <c r="O3071" s="229"/>
      <c r="P3071" s="229"/>
      <c r="Q3071" s="229"/>
      <c r="R3071" s="229"/>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31"/>
      <c r="I3072" s="229"/>
      <c r="J3072" s="232"/>
      <c r="K3072" s="229"/>
      <c r="L3072" s="229"/>
      <c r="M3072" s="229"/>
      <c r="N3072" s="229"/>
      <c r="O3072" s="229"/>
      <c r="P3072" s="229"/>
      <c r="Q3072" s="229"/>
      <c r="R3072" s="229"/>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31"/>
      <c r="I3073" s="229"/>
      <c r="J3073" s="232"/>
      <c r="K3073" s="229"/>
      <c r="L3073" s="229"/>
      <c r="M3073" s="229"/>
      <c r="N3073" s="229"/>
      <c r="O3073" s="229"/>
      <c r="P3073" s="229"/>
      <c r="Q3073" s="229"/>
      <c r="R3073" s="229"/>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31"/>
      <c r="I3074" s="229"/>
      <c r="J3074" s="232"/>
      <c r="K3074" s="229"/>
      <c r="L3074" s="229"/>
      <c r="M3074" s="229"/>
      <c r="N3074" s="229"/>
      <c r="O3074" s="229"/>
      <c r="P3074" s="229"/>
      <c r="Q3074" s="229"/>
      <c r="R3074" s="229"/>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31"/>
      <c r="I3075" s="229"/>
      <c r="J3075" s="232"/>
      <c r="K3075" s="229"/>
      <c r="L3075" s="229"/>
      <c r="M3075" s="229"/>
      <c r="N3075" s="229"/>
      <c r="O3075" s="229"/>
      <c r="P3075" s="229"/>
      <c r="Q3075" s="229"/>
      <c r="R3075" s="229"/>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31"/>
      <c r="I3076" s="229"/>
      <c r="J3076" s="232"/>
      <c r="K3076" s="229"/>
      <c r="L3076" s="229"/>
      <c r="M3076" s="229"/>
      <c r="N3076" s="229"/>
      <c r="O3076" s="229"/>
      <c r="P3076" s="229"/>
      <c r="Q3076" s="229"/>
      <c r="R3076" s="229"/>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31"/>
      <c r="I3077" s="229"/>
      <c r="J3077" s="232"/>
      <c r="K3077" s="229"/>
      <c r="L3077" s="229"/>
      <c r="M3077" s="229"/>
      <c r="N3077" s="229"/>
      <c r="O3077" s="229"/>
      <c r="P3077" s="229"/>
      <c r="Q3077" s="229"/>
      <c r="R3077" s="229"/>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31"/>
      <c r="I3078" s="229"/>
      <c r="J3078" s="232"/>
      <c r="K3078" s="229"/>
      <c r="L3078" s="229"/>
      <c r="M3078" s="229"/>
      <c r="N3078" s="229"/>
      <c r="O3078" s="229"/>
      <c r="P3078" s="229"/>
      <c r="Q3078" s="229"/>
      <c r="R3078" s="229"/>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31"/>
      <c r="I3079" s="229"/>
      <c r="J3079" s="232"/>
      <c r="K3079" s="229"/>
      <c r="L3079" s="229"/>
      <c r="M3079" s="229"/>
      <c r="N3079" s="229"/>
      <c r="O3079" s="229"/>
      <c r="P3079" s="229"/>
      <c r="Q3079" s="229"/>
      <c r="R3079" s="229"/>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31"/>
      <c r="I3080" s="229"/>
      <c r="J3080" s="232"/>
      <c r="K3080" s="229"/>
      <c r="L3080" s="229"/>
      <c r="M3080" s="229"/>
      <c r="N3080" s="229"/>
      <c r="O3080" s="229"/>
      <c r="P3080" s="229"/>
      <c r="Q3080" s="229"/>
      <c r="R3080" s="229"/>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31"/>
      <c r="I3081" s="229"/>
      <c r="J3081" s="232"/>
      <c r="K3081" s="229"/>
      <c r="L3081" s="229"/>
      <c r="M3081" s="229"/>
      <c r="N3081" s="229"/>
      <c r="O3081" s="229"/>
      <c r="P3081" s="229"/>
      <c r="Q3081" s="229"/>
      <c r="R3081" s="229"/>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31"/>
      <c r="I3082" s="229"/>
      <c r="J3082" s="232"/>
      <c r="K3082" s="229"/>
      <c r="L3082" s="229"/>
      <c r="M3082" s="229"/>
      <c r="N3082" s="229"/>
      <c r="O3082" s="229"/>
      <c r="P3082" s="229"/>
      <c r="Q3082" s="229"/>
      <c r="R3082" s="229"/>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31"/>
      <c r="I3083" s="229"/>
      <c r="J3083" s="232"/>
      <c r="K3083" s="229"/>
      <c r="L3083" s="229"/>
      <c r="M3083" s="229"/>
      <c r="N3083" s="229"/>
      <c r="O3083" s="229"/>
      <c r="P3083" s="229"/>
      <c r="Q3083" s="229"/>
      <c r="R3083" s="229"/>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31"/>
      <c r="I3084" s="229"/>
      <c r="J3084" s="232"/>
      <c r="K3084" s="229"/>
      <c r="L3084" s="229"/>
      <c r="M3084" s="229"/>
      <c r="N3084" s="229"/>
      <c r="O3084" s="229"/>
      <c r="P3084" s="229"/>
      <c r="Q3084" s="229"/>
      <c r="R3084" s="229"/>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31"/>
      <c r="I3085" s="229"/>
      <c r="J3085" s="232"/>
      <c r="K3085" s="229"/>
      <c r="L3085" s="229"/>
      <c r="M3085" s="229"/>
      <c r="N3085" s="229"/>
      <c r="O3085" s="229"/>
      <c r="P3085" s="229"/>
      <c r="Q3085" s="229"/>
      <c r="R3085" s="229"/>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31"/>
      <c r="I3086" s="229"/>
      <c r="J3086" s="232"/>
      <c r="K3086" s="229"/>
      <c r="L3086" s="229"/>
      <c r="M3086" s="229"/>
      <c r="N3086" s="229"/>
      <c r="O3086" s="229"/>
      <c r="P3086" s="229"/>
      <c r="Q3086" s="229"/>
      <c r="R3086" s="229"/>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31"/>
      <c r="I3087" s="229"/>
      <c r="J3087" s="232"/>
      <c r="K3087" s="229"/>
      <c r="L3087" s="229"/>
      <c r="M3087" s="229"/>
      <c r="N3087" s="229"/>
      <c r="O3087" s="229"/>
      <c r="P3087" s="229"/>
      <c r="Q3087" s="229"/>
      <c r="R3087" s="229"/>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31"/>
      <c r="I3088" s="229"/>
      <c r="J3088" s="232"/>
      <c r="K3088" s="229"/>
      <c r="L3088" s="229"/>
      <c r="M3088" s="229"/>
      <c r="N3088" s="229"/>
      <c r="O3088" s="229"/>
      <c r="P3088" s="229"/>
      <c r="Q3088" s="229"/>
      <c r="R3088" s="229"/>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31"/>
      <c r="I3089" s="229"/>
      <c r="J3089" s="232"/>
      <c r="K3089" s="229"/>
      <c r="L3089" s="229"/>
      <c r="M3089" s="229"/>
      <c r="N3089" s="229"/>
      <c r="O3089" s="229"/>
      <c r="P3089" s="229"/>
      <c r="Q3089" s="229"/>
      <c r="R3089" s="229"/>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31"/>
      <c r="I3090" s="229"/>
      <c r="J3090" s="232"/>
      <c r="K3090" s="229"/>
      <c r="L3090" s="229"/>
      <c r="M3090" s="229"/>
      <c r="N3090" s="229"/>
      <c r="O3090" s="229"/>
      <c r="P3090" s="229"/>
      <c r="Q3090" s="229"/>
      <c r="R3090" s="229"/>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31"/>
      <c r="I3091" s="229"/>
      <c r="J3091" s="232"/>
      <c r="K3091" s="229"/>
      <c r="L3091" s="229"/>
      <c r="M3091" s="229"/>
      <c r="N3091" s="229"/>
      <c r="O3091" s="229"/>
      <c r="P3091" s="229"/>
      <c r="Q3091" s="229"/>
      <c r="R3091" s="229"/>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31"/>
      <c r="I3092" s="229"/>
      <c r="J3092" s="232"/>
      <c r="K3092" s="229"/>
      <c r="L3092" s="229"/>
      <c r="M3092" s="229"/>
      <c r="N3092" s="229"/>
      <c r="O3092" s="229"/>
      <c r="P3092" s="229"/>
      <c r="Q3092" s="229"/>
      <c r="R3092" s="229"/>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31"/>
      <c r="I3093" s="229"/>
      <c r="J3093" s="232"/>
      <c r="K3093" s="229"/>
      <c r="L3093" s="229"/>
      <c r="M3093" s="229"/>
      <c r="N3093" s="229"/>
      <c r="O3093" s="229"/>
      <c r="P3093" s="229"/>
      <c r="Q3093" s="229"/>
      <c r="R3093" s="229"/>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31"/>
      <c r="I3094" s="229"/>
      <c r="J3094" s="232"/>
      <c r="K3094" s="229"/>
      <c r="L3094" s="229"/>
      <c r="M3094" s="229"/>
      <c r="N3094" s="229"/>
      <c r="O3094" s="229"/>
      <c r="P3094" s="229"/>
      <c r="Q3094" s="229"/>
      <c r="R3094" s="229"/>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31"/>
      <c r="I3095" s="229"/>
      <c r="J3095" s="232"/>
      <c r="K3095" s="229"/>
      <c r="L3095" s="229"/>
      <c r="M3095" s="229"/>
      <c r="N3095" s="229"/>
      <c r="O3095" s="229"/>
      <c r="P3095" s="229"/>
      <c r="Q3095" s="229"/>
      <c r="R3095" s="229"/>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31"/>
      <c r="I3096" s="229"/>
      <c r="J3096" s="232"/>
      <c r="K3096" s="229"/>
      <c r="L3096" s="229"/>
      <c r="M3096" s="229"/>
      <c r="N3096" s="229"/>
      <c r="O3096" s="229"/>
      <c r="P3096" s="229"/>
      <c r="Q3096" s="229"/>
      <c r="R3096" s="229"/>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31"/>
      <c r="I3097" s="229"/>
      <c r="J3097" s="232"/>
      <c r="K3097" s="229"/>
      <c r="L3097" s="229"/>
      <c r="M3097" s="229"/>
      <c r="N3097" s="229"/>
      <c r="O3097" s="229"/>
      <c r="P3097" s="229"/>
      <c r="Q3097" s="229"/>
      <c r="R3097" s="229"/>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31"/>
      <c r="I3098" s="229"/>
      <c r="J3098" s="232"/>
      <c r="K3098" s="229"/>
      <c r="L3098" s="229"/>
      <c r="M3098" s="229"/>
      <c r="N3098" s="229"/>
      <c r="O3098" s="229"/>
      <c r="P3098" s="229"/>
      <c r="Q3098" s="229"/>
      <c r="R3098" s="229"/>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31"/>
      <c r="I3099" s="229"/>
      <c r="J3099" s="232"/>
      <c r="K3099" s="229"/>
      <c r="L3099" s="229"/>
      <c r="M3099" s="229"/>
      <c r="N3099" s="229"/>
      <c r="O3099" s="229"/>
      <c r="P3099" s="229"/>
      <c r="Q3099" s="229"/>
      <c r="R3099" s="229"/>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31"/>
      <c r="I3100" s="229"/>
      <c r="J3100" s="232"/>
      <c r="K3100" s="229"/>
      <c r="L3100" s="229"/>
      <c r="M3100" s="229"/>
      <c r="N3100" s="229"/>
      <c r="O3100" s="229"/>
      <c r="P3100" s="229"/>
      <c r="Q3100" s="229"/>
      <c r="R3100" s="229"/>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31"/>
      <c r="I3101" s="229"/>
      <c r="J3101" s="232"/>
      <c r="K3101" s="229"/>
      <c r="L3101" s="229"/>
      <c r="M3101" s="229"/>
      <c r="N3101" s="229"/>
      <c r="O3101" s="229"/>
      <c r="P3101" s="229"/>
      <c r="Q3101" s="229"/>
      <c r="R3101" s="229"/>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31"/>
      <c r="I3102" s="229"/>
      <c r="J3102" s="232"/>
      <c r="K3102" s="229"/>
      <c r="L3102" s="229"/>
      <c r="M3102" s="229"/>
      <c r="N3102" s="229"/>
      <c r="O3102" s="229"/>
      <c r="P3102" s="229"/>
      <c r="Q3102" s="229"/>
      <c r="R3102" s="229"/>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31"/>
      <c r="I3103" s="229"/>
      <c r="J3103" s="232"/>
      <c r="K3103" s="229"/>
      <c r="L3103" s="229"/>
      <c r="M3103" s="229"/>
      <c r="N3103" s="229"/>
      <c r="O3103" s="229"/>
      <c r="P3103" s="229"/>
      <c r="Q3103" s="229"/>
      <c r="R3103" s="229"/>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31"/>
      <c r="I3104" s="229"/>
      <c r="J3104" s="232"/>
      <c r="K3104" s="229"/>
      <c r="L3104" s="229"/>
      <c r="M3104" s="229"/>
      <c r="N3104" s="229"/>
      <c r="O3104" s="229"/>
      <c r="P3104" s="229"/>
      <c r="Q3104" s="229"/>
      <c r="R3104" s="229"/>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31"/>
      <c r="I3105" s="229"/>
      <c r="J3105" s="232"/>
      <c r="K3105" s="229"/>
      <c r="L3105" s="229"/>
      <c r="M3105" s="229"/>
      <c r="N3105" s="229"/>
      <c r="O3105" s="229"/>
      <c r="P3105" s="229"/>
      <c r="Q3105" s="229"/>
      <c r="R3105" s="229"/>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31"/>
      <c r="I3106" s="229"/>
      <c r="J3106" s="232"/>
      <c r="K3106" s="229"/>
      <c r="L3106" s="229"/>
      <c r="M3106" s="229"/>
      <c r="N3106" s="229"/>
      <c r="O3106" s="229"/>
      <c r="P3106" s="229"/>
      <c r="Q3106" s="229"/>
      <c r="R3106" s="229"/>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31"/>
      <c r="I3107" s="229"/>
      <c r="J3107" s="232"/>
      <c r="K3107" s="229"/>
      <c r="L3107" s="229"/>
      <c r="M3107" s="229"/>
      <c r="N3107" s="229"/>
      <c r="O3107" s="229"/>
      <c r="P3107" s="229"/>
      <c r="Q3107" s="229"/>
      <c r="R3107" s="229"/>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31"/>
      <c r="I3108" s="229"/>
      <c r="J3108" s="232"/>
      <c r="K3108" s="229"/>
      <c r="L3108" s="229"/>
      <c r="M3108" s="229"/>
      <c r="N3108" s="229"/>
      <c r="O3108" s="229"/>
      <c r="P3108" s="229"/>
      <c r="Q3108" s="229"/>
      <c r="R3108" s="229"/>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31"/>
      <c r="I3109" s="229"/>
      <c r="J3109" s="232"/>
      <c r="K3109" s="229"/>
      <c r="L3109" s="229"/>
      <c r="M3109" s="229"/>
      <c r="N3109" s="229"/>
      <c r="O3109" s="229"/>
      <c r="P3109" s="229"/>
      <c r="Q3109" s="229"/>
      <c r="R3109" s="229"/>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31"/>
      <c r="I3110" s="229"/>
      <c r="J3110" s="232"/>
      <c r="K3110" s="229"/>
      <c r="L3110" s="229"/>
      <c r="M3110" s="229"/>
      <c r="N3110" s="229"/>
      <c r="O3110" s="229"/>
      <c r="P3110" s="229"/>
      <c r="Q3110" s="229"/>
      <c r="R3110" s="229"/>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31"/>
      <c r="I3111" s="229"/>
      <c r="J3111" s="232"/>
      <c r="K3111" s="229"/>
      <c r="L3111" s="229"/>
      <c r="M3111" s="229"/>
      <c r="N3111" s="229"/>
      <c r="O3111" s="229"/>
      <c r="P3111" s="229"/>
      <c r="Q3111" s="229"/>
      <c r="R3111" s="229"/>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31"/>
      <c r="I3112" s="229"/>
      <c r="J3112" s="232"/>
      <c r="K3112" s="229"/>
      <c r="L3112" s="229"/>
      <c r="M3112" s="229"/>
      <c r="N3112" s="229"/>
      <c r="O3112" s="229"/>
      <c r="P3112" s="229"/>
      <c r="Q3112" s="229"/>
      <c r="R3112" s="229"/>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31"/>
      <c r="I3113" s="229"/>
      <c r="J3113" s="232"/>
      <c r="K3113" s="229"/>
      <c r="L3113" s="229"/>
      <c r="M3113" s="229"/>
      <c r="N3113" s="229"/>
      <c r="O3113" s="229"/>
      <c r="P3113" s="229"/>
      <c r="Q3113" s="229"/>
      <c r="R3113" s="229"/>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31"/>
      <c r="I3114" s="229"/>
      <c r="J3114" s="232"/>
      <c r="K3114" s="229"/>
      <c r="L3114" s="229"/>
      <c r="M3114" s="229"/>
      <c r="N3114" s="229"/>
      <c r="O3114" s="229"/>
      <c r="P3114" s="229"/>
      <c r="Q3114" s="229"/>
      <c r="R3114" s="229"/>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31"/>
      <c r="I3115" s="229"/>
      <c r="J3115" s="232"/>
      <c r="K3115" s="229"/>
      <c r="L3115" s="229"/>
      <c r="M3115" s="229"/>
      <c r="N3115" s="229"/>
      <c r="O3115" s="229"/>
      <c r="P3115" s="229"/>
      <c r="Q3115" s="229"/>
      <c r="R3115" s="229"/>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31"/>
      <c r="I3116" s="229"/>
      <c r="J3116" s="232"/>
      <c r="K3116" s="229"/>
      <c r="L3116" s="229"/>
      <c r="M3116" s="229"/>
      <c r="N3116" s="229"/>
      <c r="O3116" s="229"/>
      <c r="P3116" s="229"/>
      <c r="Q3116" s="229"/>
      <c r="R3116" s="229"/>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31"/>
      <c r="I3117" s="229"/>
      <c r="J3117" s="232"/>
      <c r="K3117" s="229"/>
      <c r="L3117" s="229"/>
      <c r="M3117" s="229"/>
      <c r="N3117" s="229"/>
      <c r="O3117" s="229"/>
      <c r="P3117" s="229"/>
      <c r="Q3117" s="229"/>
      <c r="R3117" s="229"/>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31"/>
      <c r="I3118" s="229"/>
      <c r="J3118" s="232"/>
      <c r="K3118" s="229"/>
      <c r="L3118" s="229"/>
      <c r="M3118" s="229"/>
      <c r="N3118" s="229"/>
      <c r="O3118" s="229"/>
      <c r="P3118" s="229"/>
      <c r="Q3118" s="229"/>
      <c r="R3118" s="229"/>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31"/>
      <c r="I3119" s="229"/>
      <c r="J3119" s="232"/>
      <c r="K3119" s="229"/>
      <c r="L3119" s="229"/>
      <c r="M3119" s="229"/>
      <c r="N3119" s="229"/>
      <c r="O3119" s="229"/>
      <c r="P3119" s="229"/>
      <c r="Q3119" s="229"/>
      <c r="R3119" s="229"/>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31"/>
      <c r="I3120" s="229"/>
      <c r="J3120" s="232"/>
      <c r="K3120" s="229"/>
      <c r="L3120" s="229"/>
      <c r="M3120" s="229"/>
      <c r="N3120" s="229"/>
      <c r="O3120" s="229"/>
      <c r="P3120" s="229"/>
      <c r="Q3120" s="229"/>
      <c r="R3120" s="229"/>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31"/>
      <c r="I3121" s="229"/>
      <c r="J3121" s="232"/>
      <c r="K3121" s="229"/>
      <c r="L3121" s="229"/>
      <c r="M3121" s="229"/>
      <c r="N3121" s="229"/>
      <c r="O3121" s="229"/>
      <c r="P3121" s="229"/>
      <c r="Q3121" s="229"/>
      <c r="R3121" s="229"/>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31"/>
      <c r="I3122" s="229"/>
      <c r="J3122" s="232"/>
      <c r="K3122" s="229"/>
      <c r="L3122" s="229"/>
      <c r="M3122" s="229"/>
      <c r="N3122" s="229"/>
      <c r="O3122" s="229"/>
      <c r="P3122" s="229"/>
      <c r="Q3122" s="229"/>
      <c r="R3122" s="229"/>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31"/>
      <c r="I3123" s="229"/>
      <c r="J3123" s="232"/>
      <c r="K3123" s="229"/>
      <c r="L3123" s="229"/>
      <c r="M3123" s="229"/>
      <c r="N3123" s="229"/>
      <c r="O3123" s="229"/>
      <c r="P3123" s="229"/>
      <c r="Q3123" s="229"/>
      <c r="R3123" s="229"/>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31"/>
      <c r="I3124" s="229"/>
      <c r="J3124" s="232"/>
      <c r="K3124" s="229"/>
      <c r="L3124" s="229"/>
      <c r="M3124" s="229"/>
      <c r="N3124" s="229"/>
      <c r="O3124" s="229"/>
      <c r="P3124" s="229"/>
      <c r="Q3124" s="229"/>
      <c r="R3124" s="229"/>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31"/>
      <c r="I3125" s="229"/>
      <c r="J3125" s="232"/>
      <c r="K3125" s="229"/>
      <c r="L3125" s="229"/>
      <c r="M3125" s="229"/>
      <c r="N3125" s="229"/>
      <c r="O3125" s="229"/>
      <c r="P3125" s="229"/>
      <c r="Q3125" s="229"/>
      <c r="R3125" s="229"/>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31"/>
      <c r="I3126" s="229"/>
      <c r="J3126" s="232"/>
      <c r="K3126" s="229"/>
      <c r="L3126" s="229"/>
      <c r="M3126" s="229"/>
      <c r="N3126" s="229"/>
      <c r="O3126" s="229"/>
      <c r="P3126" s="229"/>
      <c r="Q3126" s="229"/>
      <c r="R3126" s="229"/>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31"/>
      <c r="I3127" s="229"/>
      <c r="J3127" s="232"/>
      <c r="K3127" s="229"/>
      <c r="L3127" s="229"/>
      <c r="M3127" s="229"/>
      <c r="N3127" s="229"/>
      <c r="O3127" s="229"/>
      <c r="P3127" s="229"/>
      <c r="Q3127" s="229"/>
      <c r="R3127" s="229"/>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31"/>
      <c r="I3128" s="229"/>
      <c r="J3128" s="232"/>
      <c r="K3128" s="229"/>
      <c r="L3128" s="229"/>
      <c r="M3128" s="229"/>
      <c r="N3128" s="229"/>
      <c r="O3128" s="229"/>
      <c r="P3128" s="229"/>
      <c r="Q3128" s="229"/>
      <c r="R3128" s="229"/>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31"/>
      <c r="I3129" s="229"/>
      <c r="J3129" s="232"/>
      <c r="K3129" s="229"/>
      <c r="L3129" s="229"/>
      <c r="M3129" s="229"/>
      <c r="N3129" s="229"/>
      <c r="O3129" s="229"/>
      <c r="P3129" s="229"/>
      <c r="Q3129" s="229"/>
      <c r="R3129" s="229"/>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31"/>
      <c r="I3130" s="229"/>
      <c r="J3130" s="232"/>
      <c r="K3130" s="229"/>
      <c r="L3130" s="229"/>
      <c r="M3130" s="229"/>
      <c r="N3130" s="229"/>
      <c r="O3130" s="229"/>
      <c r="P3130" s="229"/>
      <c r="Q3130" s="229"/>
      <c r="R3130" s="229"/>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31"/>
      <c r="I3131" s="229"/>
      <c r="J3131" s="232"/>
      <c r="K3131" s="229"/>
      <c r="L3131" s="229"/>
      <c r="M3131" s="229"/>
      <c r="N3131" s="229"/>
      <c r="O3131" s="229"/>
      <c r="P3131" s="229"/>
      <c r="Q3131" s="229"/>
      <c r="R3131" s="229"/>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31"/>
      <c r="I3132" s="229"/>
      <c r="J3132" s="232"/>
      <c r="K3132" s="229"/>
      <c r="L3132" s="229"/>
      <c r="M3132" s="229"/>
      <c r="N3132" s="229"/>
      <c r="O3132" s="229"/>
      <c r="P3132" s="229"/>
      <c r="Q3132" s="229"/>
      <c r="R3132" s="229"/>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31"/>
      <c r="I3133" s="229"/>
      <c r="J3133" s="232"/>
      <c r="K3133" s="229"/>
      <c r="L3133" s="229"/>
      <c r="M3133" s="229"/>
      <c r="N3133" s="229"/>
      <c r="O3133" s="229"/>
      <c r="P3133" s="229"/>
      <c r="Q3133" s="229"/>
      <c r="R3133" s="229"/>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31"/>
      <c r="I3134" s="229"/>
      <c r="J3134" s="232"/>
      <c r="K3134" s="229"/>
      <c r="L3134" s="229"/>
      <c r="M3134" s="229"/>
      <c r="N3134" s="229"/>
      <c r="O3134" s="229"/>
      <c r="P3134" s="229"/>
      <c r="Q3134" s="229"/>
      <c r="R3134" s="229"/>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31"/>
      <c r="I3135" s="229"/>
      <c r="J3135" s="232"/>
      <c r="K3135" s="229"/>
      <c r="L3135" s="229"/>
      <c r="M3135" s="229"/>
      <c r="N3135" s="229"/>
      <c r="O3135" s="229"/>
      <c r="P3135" s="229"/>
      <c r="Q3135" s="229"/>
      <c r="R3135" s="229"/>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31"/>
      <c r="I3136" s="229"/>
      <c r="J3136" s="232"/>
      <c r="K3136" s="229"/>
      <c r="L3136" s="229"/>
      <c r="M3136" s="229"/>
      <c r="N3136" s="229"/>
      <c r="O3136" s="229"/>
      <c r="P3136" s="229"/>
      <c r="Q3136" s="229"/>
      <c r="R3136" s="229"/>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31"/>
      <c r="I3137" s="229"/>
      <c r="J3137" s="232"/>
      <c r="K3137" s="229"/>
      <c r="L3137" s="229"/>
      <c r="M3137" s="229"/>
      <c r="N3137" s="229"/>
      <c r="O3137" s="229"/>
      <c r="P3137" s="229"/>
      <c r="Q3137" s="229"/>
      <c r="R3137" s="229"/>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31"/>
      <c r="I3138" s="229"/>
      <c r="J3138" s="232"/>
      <c r="K3138" s="229"/>
      <c r="L3138" s="229"/>
      <c r="M3138" s="229"/>
      <c r="N3138" s="229"/>
      <c r="O3138" s="229"/>
      <c r="P3138" s="229"/>
      <c r="Q3138" s="229"/>
      <c r="R3138" s="229"/>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31"/>
      <c r="I3139" s="229"/>
      <c r="J3139" s="232"/>
      <c r="K3139" s="229"/>
      <c r="L3139" s="229"/>
      <c r="M3139" s="229"/>
      <c r="N3139" s="229"/>
      <c r="O3139" s="229"/>
      <c r="P3139" s="229"/>
      <c r="Q3139" s="229"/>
      <c r="R3139" s="229"/>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31"/>
      <c r="I3140" s="229"/>
      <c r="J3140" s="232"/>
      <c r="K3140" s="229"/>
      <c r="L3140" s="229"/>
      <c r="M3140" s="229"/>
      <c r="N3140" s="229"/>
      <c r="O3140" s="229"/>
      <c r="P3140" s="229"/>
      <c r="Q3140" s="229"/>
      <c r="R3140" s="229"/>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31"/>
      <c r="I3141" s="229"/>
      <c r="J3141" s="232"/>
      <c r="K3141" s="229"/>
      <c r="L3141" s="229"/>
      <c r="M3141" s="229"/>
      <c r="N3141" s="229"/>
      <c r="O3141" s="229"/>
      <c r="P3141" s="229"/>
      <c r="Q3141" s="229"/>
      <c r="R3141" s="229"/>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31"/>
      <c r="I3142" s="229"/>
      <c r="J3142" s="232"/>
      <c r="K3142" s="229"/>
      <c r="L3142" s="229"/>
      <c r="M3142" s="229"/>
      <c r="N3142" s="229"/>
      <c r="O3142" s="229"/>
      <c r="P3142" s="229"/>
      <c r="Q3142" s="229"/>
      <c r="R3142" s="229"/>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31"/>
      <c r="I3143" s="229"/>
      <c r="J3143" s="232"/>
      <c r="K3143" s="229"/>
      <c r="L3143" s="229"/>
      <c r="M3143" s="229"/>
      <c r="N3143" s="229"/>
      <c r="O3143" s="229"/>
      <c r="P3143" s="229"/>
      <c r="Q3143" s="229"/>
      <c r="R3143" s="229"/>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31"/>
      <c r="I3144" s="229"/>
      <c r="J3144" s="232"/>
      <c r="K3144" s="229"/>
      <c r="L3144" s="229"/>
      <c r="M3144" s="229"/>
      <c r="N3144" s="229"/>
      <c r="O3144" s="229"/>
      <c r="P3144" s="229"/>
      <c r="Q3144" s="229"/>
      <c r="R3144" s="229"/>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31"/>
      <c r="I3145" s="229"/>
      <c r="J3145" s="232"/>
      <c r="K3145" s="229"/>
      <c r="L3145" s="229"/>
      <c r="M3145" s="229"/>
      <c r="N3145" s="229"/>
      <c r="O3145" s="229"/>
      <c r="P3145" s="229"/>
      <c r="Q3145" s="229"/>
      <c r="R3145" s="229"/>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31"/>
      <c r="I3146" s="229"/>
      <c r="J3146" s="232"/>
      <c r="K3146" s="229"/>
      <c r="L3146" s="229"/>
      <c r="M3146" s="229"/>
      <c r="N3146" s="229"/>
      <c r="O3146" s="229"/>
      <c r="P3146" s="229"/>
      <c r="Q3146" s="229"/>
      <c r="R3146" s="229"/>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31"/>
      <c r="I3147" s="229"/>
      <c r="J3147" s="232"/>
      <c r="K3147" s="229"/>
      <c r="L3147" s="229"/>
      <c r="M3147" s="229"/>
      <c r="N3147" s="229"/>
      <c r="O3147" s="229"/>
      <c r="P3147" s="229"/>
      <c r="Q3147" s="229"/>
      <c r="R3147" s="229"/>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31"/>
      <c r="I3148" s="229"/>
      <c r="J3148" s="232"/>
      <c r="K3148" s="229"/>
      <c r="L3148" s="229"/>
      <c r="M3148" s="229"/>
      <c r="N3148" s="229"/>
      <c r="O3148" s="229"/>
      <c r="P3148" s="229"/>
      <c r="Q3148" s="229"/>
      <c r="R3148" s="229"/>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31"/>
      <c r="I3149" s="229"/>
      <c r="J3149" s="232"/>
      <c r="K3149" s="229"/>
      <c r="L3149" s="229"/>
      <c r="M3149" s="229"/>
      <c r="N3149" s="229"/>
      <c r="O3149" s="229"/>
      <c r="P3149" s="229"/>
      <c r="Q3149" s="229"/>
      <c r="R3149" s="229"/>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31"/>
      <c r="I3150" s="229"/>
      <c r="J3150" s="232"/>
      <c r="K3150" s="229"/>
      <c r="L3150" s="229"/>
      <c r="M3150" s="229"/>
      <c r="N3150" s="229"/>
      <c r="O3150" s="229"/>
      <c r="P3150" s="229"/>
      <c r="Q3150" s="229"/>
      <c r="R3150" s="229"/>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31"/>
      <c r="I3151" s="229"/>
      <c r="J3151" s="232"/>
      <c r="K3151" s="229"/>
      <c r="L3151" s="229"/>
      <c r="M3151" s="229"/>
      <c r="N3151" s="229"/>
      <c r="O3151" s="229"/>
      <c r="P3151" s="229"/>
      <c r="Q3151" s="229"/>
      <c r="R3151" s="229"/>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31"/>
      <c r="I3152" s="229"/>
      <c r="J3152" s="232"/>
      <c r="K3152" s="229"/>
      <c r="L3152" s="229"/>
      <c r="M3152" s="229"/>
      <c r="N3152" s="229"/>
      <c r="O3152" s="229"/>
      <c r="P3152" s="229"/>
      <c r="Q3152" s="229"/>
      <c r="R3152" s="229"/>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31"/>
      <c r="I3153" s="229"/>
      <c r="J3153" s="232"/>
      <c r="K3153" s="229"/>
      <c r="L3153" s="229"/>
      <c r="M3153" s="229"/>
      <c r="N3153" s="229"/>
      <c r="O3153" s="229"/>
      <c r="P3153" s="229"/>
      <c r="Q3153" s="229"/>
      <c r="R3153" s="229"/>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31"/>
      <c r="I3154" s="229"/>
      <c r="J3154" s="232"/>
      <c r="K3154" s="229"/>
      <c r="L3154" s="229"/>
      <c r="M3154" s="229"/>
      <c r="N3154" s="229"/>
      <c r="O3154" s="229"/>
      <c r="P3154" s="229"/>
      <c r="Q3154" s="229"/>
      <c r="R3154" s="229"/>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31"/>
      <c r="I3155" s="229"/>
      <c r="J3155" s="232"/>
      <c r="K3155" s="229"/>
      <c r="L3155" s="229"/>
      <c r="M3155" s="229"/>
      <c r="N3155" s="229"/>
      <c r="O3155" s="229"/>
      <c r="P3155" s="229"/>
      <c r="Q3155" s="229"/>
      <c r="R3155" s="229"/>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31"/>
      <c r="I3156" s="229"/>
      <c r="J3156" s="232"/>
      <c r="K3156" s="229"/>
      <c r="L3156" s="229"/>
      <c r="M3156" s="229"/>
      <c r="N3156" s="229"/>
      <c r="O3156" s="229"/>
      <c r="P3156" s="229"/>
      <c r="Q3156" s="229"/>
      <c r="R3156" s="229"/>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31"/>
      <c r="I3157" s="229"/>
      <c r="J3157" s="232"/>
      <c r="K3157" s="229"/>
      <c r="L3157" s="229"/>
      <c r="M3157" s="229"/>
      <c r="N3157" s="229"/>
      <c r="O3157" s="229"/>
      <c r="P3157" s="229"/>
      <c r="Q3157" s="229"/>
      <c r="R3157" s="229"/>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31"/>
      <c r="I3158" s="229"/>
      <c r="J3158" s="232"/>
      <c r="K3158" s="229"/>
      <c r="L3158" s="229"/>
      <c r="M3158" s="229"/>
      <c r="N3158" s="229"/>
      <c r="O3158" s="229"/>
      <c r="P3158" s="229"/>
      <c r="Q3158" s="229"/>
      <c r="R3158" s="229"/>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31"/>
      <c r="I3159" s="229"/>
      <c r="J3159" s="232"/>
      <c r="K3159" s="229"/>
      <c r="L3159" s="229"/>
      <c r="M3159" s="229"/>
      <c r="N3159" s="229"/>
      <c r="O3159" s="229"/>
      <c r="P3159" s="229"/>
      <c r="Q3159" s="229"/>
      <c r="R3159" s="229"/>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31"/>
      <c r="I3160" s="229"/>
      <c r="J3160" s="232"/>
      <c r="K3160" s="229"/>
      <c r="L3160" s="229"/>
      <c r="M3160" s="229"/>
      <c r="N3160" s="229"/>
      <c r="O3160" s="229"/>
      <c r="P3160" s="229"/>
      <c r="Q3160" s="229"/>
      <c r="R3160" s="229"/>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31"/>
      <c r="I3161" s="229"/>
      <c r="J3161" s="232"/>
      <c r="K3161" s="229"/>
      <c r="L3161" s="229"/>
      <c r="M3161" s="229"/>
      <c r="N3161" s="229"/>
      <c r="O3161" s="229"/>
      <c r="P3161" s="229"/>
      <c r="Q3161" s="229"/>
      <c r="R3161" s="229"/>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31"/>
      <c r="I3162" s="229"/>
      <c r="J3162" s="232"/>
      <c r="K3162" s="229"/>
      <c r="L3162" s="229"/>
      <c r="M3162" s="229"/>
      <c r="N3162" s="229"/>
      <c r="O3162" s="229"/>
      <c r="P3162" s="229"/>
      <c r="Q3162" s="229"/>
      <c r="R3162" s="229"/>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31"/>
      <c r="I3163" s="229"/>
      <c r="J3163" s="232"/>
      <c r="K3163" s="229"/>
      <c r="L3163" s="229"/>
      <c r="M3163" s="229"/>
      <c r="N3163" s="229"/>
      <c r="O3163" s="229"/>
      <c r="P3163" s="229"/>
      <c r="Q3163" s="229"/>
      <c r="R3163" s="229"/>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31"/>
      <c r="I3164" s="229"/>
      <c r="J3164" s="232"/>
      <c r="K3164" s="229"/>
      <c r="L3164" s="229"/>
      <c r="M3164" s="229"/>
      <c r="N3164" s="229"/>
      <c r="O3164" s="229"/>
      <c r="P3164" s="229"/>
      <c r="Q3164" s="229"/>
      <c r="R3164" s="229"/>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31"/>
      <c r="I3165" s="229"/>
      <c r="J3165" s="232"/>
      <c r="K3165" s="229"/>
      <c r="L3165" s="229"/>
      <c r="M3165" s="229"/>
      <c r="N3165" s="229"/>
      <c r="O3165" s="229"/>
      <c r="P3165" s="229"/>
      <c r="Q3165" s="229"/>
      <c r="R3165" s="229"/>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31"/>
      <c r="I3166" s="229"/>
      <c r="J3166" s="232"/>
      <c r="K3166" s="229"/>
      <c r="L3166" s="229"/>
      <c r="M3166" s="229"/>
      <c r="N3166" s="229"/>
      <c r="O3166" s="229"/>
      <c r="P3166" s="229"/>
      <c r="Q3166" s="229"/>
      <c r="R3166" s="229"/>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31"/>
      <c r="I3167" s="229"/>
      <c r="J3167" s="232"/>
      <c r="K3167" s="229"/>
      <c r="L3167" s="229"/>
      <c r="M3167" s="229"/>
      <c r="N3167" s="229"/>
      <c r="O3167" s="229"/>
      <c r="P3167" s="229"/>
      <c r="Q3167" s="229"/>
      <c r="R3167" s="229"/>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31"/>
      <c r="I3168" s="229"/>
      <c r="J3168" s="232"/>
      <c r="K3168" s="229"/>
      <c r="L3168" s="229"/>
      <c r="M3168" s="229"/>
      <c r="N3168" s="229"/>
      <c r="O3168" s="229"/>
      <c r="P3168" s="229"/>
      <c r="Q3168" s="229"/>
      <c r="R3168" s="229"/>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31"/>
      <c r="I3169" s="229"/>
      <c r="J3169" s="232"/>
      <c r="K3169" s="229"/>
      <c r="L3169" s="229"/>
      <c r="M3169" s="229"/>
      <c r="N3169" s="229"/>
      <c r="O3169" s="229"/>
      <c r="P3169" s="229"/>
      <c r="Q3169" s="229"/>
      <c r="R3169" s="229"/>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31"/>
      <c r="I3170" s="229"/>
      <c r="J3170" s="232"/>
      <c r="K3170" s="229"/>
      <c r="L3170" s="229"/>
      <c r="M3170" s="229"/>
      <c r="N3170" s="229"/>
      <c r="O3170" s="229"/>
      <c r="P3170" s="229"/>
      <c r="Q3170" s="229"/>
      <c r="R3170" s="229"/>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31"/>
      <c r="I3171" s="229"/>
      <c r="J3171" s="232"/>
      <c r="K3171" s="229"/>
      <c r="L3171" s="229"/>
      <c r="M3171" s="229"/>
      <c r="N3171" s="229"/>
      <c r="O3171" s="229"/>
      <c r="P3171" s="229"/>
      <c r="Q3171" s="229"/>
      <c r="R3171" s="229"/>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31"/>
      <c r="I3172" s="229"/>
      <c r="J3172" s="232"/>
      <c r="K3172" s="229"/>
      <c r="L3172" s="229"/>
      <c r="M3172" s="229"/>
      <c r="N3172" s="229"/>
      <c r="O3172" s="229"/>
      <c r="P3172" s="229"/>
      <c r="Q3172" s="229"/>
      <c r="R3172" s="229"/>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31"/>
      <c r="I3173" s="229"/>
      <c r="J3173" s="232"/>
      <c r="K3173" s="229"/>
      <c r="L3173" s="229"/>
      <c r="M3173" s="229"/>
      <c r="N3173" s="229"/>
      <c r="O3173" s="229"/>
      <c r="P3173" s="229"/>
      <c r="Q3173" s="229"/>
      <c r="R3173" s="229"/>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31"/>
      <c r="I3174" s="229"/>
      <c r="J3174" s="232"/>
      <c r="K3174" s="229"/>
      <c r="L3174" s="229"/>
      <c r="M3174" s="229"/>
      <c r="N3174" s="229"/>
      <c r="O3174" s="229"/>
      <c r="P3174" s="229"/>
      <c r="Q3174" s="229"/>
      <c r="R3174" s="229"/>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31"/>
      <c r="I3175" s="229"/>
      <c r="J3175" s="232"/>
      <c r="K3175" s="229"/>
      <c r="L3175" s="229"/>
      <c r="M3175" s="229"/>
      <c r="N3175" s="229"/>
      <c r="O3175" s="229"/>
      <c r="P3175" s="229"/>
      <c r="Q3175" s="229"/>
      <c r="R3175" s="229"/>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31"/>
      <c r="I3176" s="229"/>
      <c r="J3176" s="232"/>
      <c r="K3176" s="229"/>
      <c r="L3176" s="229"/>
      <c r="M3176" s="229"/>
      <c r="N3176" s="229"/>
      <c r="O3176" s="229"/>
      <c r="P3176" s="229"/>
      <c r="Q3176" s="229"/>
      <c r="R3176" s="229"/>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31"/>
      <c r="I3177" s="229"/>
      <c r="J3177" s="232"/>
      <c r="K3177" s="229"/>
      <c r="L3177" s="229"/>
      <c r="M3177" s="229"/>
      <c r="N3177" s="229"/>
      <c r="O3177" s="229"/>
      <c r="P3177" s="229"/>
      <c r="Q3177" s="229"/>
      <c r="R3177" s="229"/>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31"/>
      <c r="I3178" s="229"/>
      <c r="J3178" s="232"/>
      <c r="K3178" s="229"/>
      <c r="L3178" s="229"/>
      <c r="M3178" s="229"/>
      <c r="N3178" s="229"/>
      <c r="O3178" s="229"/>
      <c r="P3178" s="229"/>
      <c r="Q3178" s="229"/>
      <c r="R3178" s="229"/>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31"/>
      <c r="I3179" s="229"/>
      <c r="J3179" s="232"/>
      <c r="K3179" s="229"/>
      <c r="L3179" s="229"/>
      <c r="M3179" s="229"/>
      <c r="N3179" s="229"/>
      <c r="O3179" s="229"/>
      <c r="P3179" s="229"/>
      <c r="Q3179" s="229"/>
      <c r="R3179" s="229"/>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31"/>
      <c r="I3180" s="229"/>
      <c r="J3180" s="232"/>
      <c r="K3180" s="229"/>
      <c r="L3180" s="229"/>
      <c r="M3180" s="229"/>
      <c r="N3180" s="229"/>
      <c r="O3180" s="229"/>
      <c r="P3180" s="229"/>
      <c r="Q3180" s="229"/>
      <c r="R3180" s="229"/>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31"/>
      <c r="I3181" s="229"/>
      <c r="J3181" s="232"/>
      <c r="K3181" s="229"/>
      <c r="L3181" s="229"/>
      <c r="M3181" s="229"/>
      <c r="N3181" s="229"/>
      <c r="O3181" s="229"/>
      <c r="P3181" s="229"/>
      <c r="Q3181" s="229"/>
      <c r="R3181" s="229"/>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31"/>
      <c r="I3182" s="229"/>
      <c r="J3182" s="232"/>
      <c r="K3182" s="229"/>
      <c r="L3182" s="229"/>
      <c r="M3182" s="229"/>
      <c r="N3182" s="229"/>
      <c r="O3182" s="229"/>
      <c r="P3182" s="229"/>
      <c r="Q3182" s="229"/>
      <c r="R3182" s="229"/>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31"/>
      <c r="I3183" s="229"/>
      <c r="J3183" s="232"/>
      <c r="K3183" s="229"/>
      <c r="L3183" s="229"/>
      <c r="M3183" s="229"/>
      <c r="N3183" s="229"/>
      <c r="O3183" s="229"/>
      <c r="P3183" s="229"/>
      <c r="Q3183" s="229"/>
      <c r="R3183" s="229"/>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31"/>
      <c r="I3184" s="229"/>
      <c r="J3184" s="232"/>
      <c r="K3184" s="229"/>
      <c r="L3184" s="229"/>
      <c r="M3184" s="229"/>
      <c r="N3184" s="229"/>
      <c r="O3184" s="229"/>
      <c r="P3184" s="229"/>
      <c r="Q3184" s="229"/>
      <c r="R3184" s="229"/>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31"/>
      <c r="I3185" s="229"/>
      <c r="J3185" s="232"/>
      <c r="K3185" s="229"/>
      <c r="L3185" s="229"/>
      <c r="M3185" s="229"/>
      <c r="N3185" s="229"/>
      <c r="O3185" s="229"/>
      <c r="P3185" s="229"/>
      <c r="Q3185" s="229"/>
      <c r="R3185" s="229"/>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31"/>
      <c r="I3186" s="229"/>
      <c r="J3186" s="232"/>
      <c r="K3186" s="229"/>
      <c r="L3186" s="229"/>
      <c r="M3186" s="229"/>
      <c r="N3186" s="229"/>
      <c r="O3186" s="229"/>
      <c r="P3186" s="229"/>
      <c r="Q3186" s="229"/>
      <c r="R3186" s="229"/>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31"/>
      <c r="I3187" s="229"/>
      <c r="J3187" s="232"/>
      <c r="K3187" s="229"/>
      <c r="L3187" s="229"/>
      <c r="M3187" s="229"/>
      <c r="N3187" s="229"/>
      <c r="O3187" s="229"/>
      <c r="P3187" s="229"/>
      <c r="Q3187" s="229"/>
      <c r="R3187" s="229"/>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31"/>
      <c r="I3188" s="229"/>
      <c r="J3188" s="232"/>
      <c r="K3188" s="229"/>
      <c r="L3188" s="229"/>
      <c r="M3188" s="229"/>
      <c r="N3188" s="229"/>
      <c r="O3188" s="229"/>
      <c r="P3188" s="229"/>
      <c r="Q3188" s="229"/>
      <c r="R3188" s="229"/>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31"/>
      <c r="I3189" s="229"/>
      <c r="J3189" s="232"/>
      <c r="K3189" s="229"/>
      <c r="L3189" s="229"/>
      <c r="M3189" s="229"/>
      <c r="N3189" s="229"/>
      <c r="O3189" s="229"/>
      <c r="P3189" s="229"/>
      <c r="Q3189" s="229"/>
      <c r="R3189" s="229"/>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31"/>
      <c r="I3190" s="229"/>
      <c r="J3190" s="232"/>
      <c r="K3190" s="229"/>
      <c r="L3190" s="229"/>
      <c r="M3190" s="229"/>
      <c r="N3190" s="229"/>
      <c r="O3190" s="229"/>
      <c r="P3190" s="229"/>
      <c r="Q3190" s="229"/>
      <c r="R3190" s="229"/>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31"/>
      <c r="I3191" s="229"/>
      <c r="J3191" s="232"/>
      <c r="K3191" s="229"/>
      <c r="L3191" s="229"/>
      <c r="M3191" s="229"/>
      <c r="N3191" s="229"/>
      <c r="O3191" s="229"/>
      <c r="P3191" s="229"/>
      <c r="Q3191" s="229"/>
      <c r="R3191" s="229"/>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31"/>
      <c r="I3192" s="229"/>
      <c r="J3192" s="232"/>
      <c r="K3192" s="229"/>
      <c r="L3192" s="229"/>
      <c r="M3192" s="229"/>
      <c r="N3192" s="229"/>
      <c r="O3192" s="229"/>
      <c r="P3192" s="229"/>
      <c r="Q3192" s="229"/>
      <c r="R3192" s="229"/>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31"/>
      <c r="I3193" s="229"/>
      <c r="J3193" s="232"/>
      <c r="K3193" s="229"/>
      <c r="L3193" s="229"/>
      <c r="M3193" s="229"/>
      <c r="N3193" s="229"/>
      <c r="O3193" s="229"/>
      <c r="P3193" s="229"/>
      <c r="Q3193" s="229"/>
      <c r="R3193" s="229"/>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31"/>
      <c r="I3194" s="229"/>
      <c r="J3194" s="232"/>
      <c r="K3194" s="229"/>
      <c r="L3194" s="229"/>
      <c r="M3194" s="229"/>
      <c r="N3194" s="229"/>
      <c r="O3194" s="229"/>
      <c r="P3194" s="229"/>
      <c r="Q3194" s="229"/>
      <c r="R3194" s="229"/>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31"/>
      <c r="I3195" s="229"/>
      <c r="J3195" s="232"/>
      <c r="K3195" s="229"/>
      <c r="L3195" s="229"/>
      <c r="M3195" s="229"/>
      <c r="N3195" s="229"/>
      <c r="O3195" s="229"/>
      <c r="P3195" s="229"/>
      <c r="Q3195" s="229"/>
      <c r="R3195" s="229"/>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31"/>
      <c r="I3196" s="229"/>
      <c r="J3196" s="232"/>
      <c r="K3196" s="229"/>
      <c r="L3196" s="229"/>
      <c r="M3196" s="229"/>
      <c r="N3196" s="229"/>
      <c r="O3196" s="229"/>
      <c r="P3196" s="229"/>
      <c r="Q3196" s="229"/>
      <c r="R3196" s="229"/>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31"/>
      <c r="I3197" s="229"/>
      <c r="J3197" s="232"/>
      <c r="K3197" s="229"/>
      <c r="L3197" s="229"/>
      <c r="M3197" s="229"/>
      <c r="N3197" s="229"/>
      <c r="O3197" s="229"/>
      <c r="P3197" s="229"/>
      <c r="Q3197" s="229"/>
      <c r="R3197" s="229"/>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31"/>
      <c r="I3198" s="229"/>
      <c r="J3198" s="232"/>
      <c r="K3198" s="229"/>
      <c r="L3198" s="229"/>
      <c r="M3198" s="229"/>
      <c r="N3198" s="229"/>
      <c r="O3198" s="229"/>
      <c r="P3198" s="229"/>
      <c r="Q3198" s="229"/>
      <c r="R3198" s="229"/>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31"/>
      <c r="I3199" s="229"/>
      <c r="J3199" s="232"/>
      <c r="K3199" s="229"/>
      <c r="L3199" s="229"/>
      <c r="M3199" s="229"/>
      <c r="N3199" s="229"/>
      <c r="O3199" s="229"/>
      <c r="P3199" s="229"/>
      <c r="Q3199" s="229"/>
      <c r="R3199" s="229"/>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31"/>
      <c r="I3200" s="229"/>
      <c r="J3200" s="232"/>
      <c r="K3200" s="229"/>
      <c r="L3200" s="229"/>
      <c r="M3200" s="229"/>
      <c r="N3200" s="229"/>
      <c r="O3200" s="229"/>
      <c r="P3200" s="229"/>
      <c r="Q3200" s="229"/>
      <c r="R3200" s="229"/>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31"/>
      <c r="I3201" s="229"/>
      <c r="J3201" s="232"/>
      <c r="K3201" s="229"/>
      <c r="L3201" s="229"/>
      <c r="M3201" s="229"/>
      <c r="N3201" s="229"/>
      <c r="O3201" s="229"/>
      <c r="P3201" s="229"/>
      <c r="Q3201" s="229"/>
      <c r="R3201" s="229"/>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31"/>
      <c r="I3202" s="229"/>
      <c r="J3202" s="232"/>
      <c r="K3202" s="229"/>
      <c r="L3202" s="229"/>
      <c r="M3202" s="229"/>
      <c r="N3202" s="229"/>
      <c r="O3202" s="229"/>
      <c r="P3202" s="229"/>
      <c r="Q3202" s="229"/>
      <c r="R3202" s="229"/>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31"/>
      <c r="I3203" s="229"/>
      <c r="J3203" s="232"/>
      <c r="K3203" s="229"/>
      <c r="L3203" s="229"/>
      <c r="M3203" s="229"/>
      <c r="N3203" s="229"/>
      <c r="O3203" s="229"/>
      <c r="P3203" s="229"/>
      <c r="Q3203" s="229"/>
      <c r="R3203" s="229"/>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31"/>
      <c r="I3204" s="229"/>
      <c r="J3204" s="232"/>
      <c r="K3204" s="229"/>
      <c r="L3204" s="229"/>
      <c r="M3204" s="229"/>
      <c r="N3204" s="229"/>
      <c r="O3204" s="229"/>
      <c r="P3204" s="229"/>
      <c r="Q3204" s="229"/>
      <c r="R3204" s="229"/>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31"/>
      <c r="I3205" s="229"/>
      <c r="J3205" s="232"/>
      <c r="K3205" s="229"/>
      <c r="L3205" s="229"/>
      <c r="M3205" s="229"/>
      <c r="N3205" s="229"/>
      <c r="O3205" s="229"/>
      <c r="P3205" s="229"/>
      <c r="Q3205" s="229"/>
      <c r="R3205" s="229"/>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31"/>
      <c r="I3206" s="229"/>
      <c r="J3206" s="232"/>
      <c r="K3206" s="229"/>
      <c r="L3206" s="229"/>
      <c r="M3206" s="229"/>
      <c r="N3206" s="229"/>
      <c r="O3206" s="229"/>
      <c r="P3206" s="229"/>
      <c r="Q3206" s="229"/>
      <c r="R3206" s="229"/>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31"/>
      <c r="I3207" s="229"/>
      <c r="J3207" s="232"/>
      <c r="K3207" s="229"/>
      <c r="L3207" s="229"/>
      <c r="M3207" s="229"/>
      <c r="N3207" s="229"/>
      <c r="O3207" s="229"/>
      <c r="P3207" s="229"/>
      <c r="Q3207" s="229"/>
      <c r="R3207" s="229"/>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31"/>
      <c r="I3208" s="229"/>
      <c r="J3208" s="232"/>
      <c r="K3208" s="229"/>
      <c r="L3208" s="229"/>
      <c r="M3208" s="229"/>
      <c r="N3208" s="229"/>
      <c r="O3208" s="229"/>
      <c r="P3208" s="229"/>
      <c r="Q3208" s="229"/>
      <c r="R3208" s="229"/>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31"/>
      <c r="I3209" s="229"/>
      <c r="J3209" s="232"/>
      <c r="K3209" s="229"/>
      <c r="L3209" s="229"/>
      <c r="M3209" s="229"/>
      <c r="N3209" s="229"/>
      <c r="O3209" s="229"/>
      <c r="P3209" s="229"/>
      <c r="Q3209" s="229"/>
      <c r="R3209" s="229"/>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31"/>
      <c r="I3210" s="229"/>
      <c r="J3210" s="232"/>
      <c r="K3210" s="229"/>
      <c r="L3210" s="229"/>
      <c r="M3210" s="229"/>
      <c r="N3210" s="229"/>
      <c r="O3210" s="229"/>
      <c r="P3210" s="229"/>
      <c r="Q3210" s="229"/>
      <c r="R3210" s="229"/>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31"/>
      <c r="I3211" s="229"/>
      <c r="J3211" s="232"/>
      <c r="K3211" s="229"/>
      <c r="L3211" s="229"/>
      <c r="M3211" s="229"/>
      <c r="N3211" s="229"/>
      <c r="O3211" s="229"/>
      <c r="P3211" s="229"/>
      <c r="Q3211" s="229"/>
      <c r="R3211" s="229"/>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31"/>
      <c r="I3212" s="229"/>
      <c r="J3212" s="232"/>
      <c r="K3212" s="229"/>
      <c r="L3212" s="229"/>
      <c r="M3212" s="229"/>
      <c r="N3212" s="229"/>
      <c r="O3212" s="229"/>
      <c r="P3212" s="229"/>
      <c r="Q3212" s="229"/>
      <c r="R3212" s="229"/>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31"/>
      <c r="I3213" s="229"/>
      <c r="J3213" s="232"/>
      <c r="K3213" s="229"/>
      <c r="L3213" s="229"/>
      <c r="M3213" s="229"/>
      <c r="N3213" s="229"/>
      <c r="O3213" s="229"/>
      <c r="P3213" s="229"/>
      <c r="Q3213" s="229"/>
      <c r="R3213" s="229"/>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31"/>
      <c r="I3214" s="229"/>
      <c r="J3214" s="232"/>
      <c r="K3214" s="229"/>
      <c r="L3214" s="229"/>
      <c r="M3214" s="229"/>
      <c r="N3214" s="229"/>
      <c r="O3214" s="229"/>
      <c r="P3214" s="229"/>
      <c r="Q3214" s="229"/>
      <c r="R3214" s="229"/>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31"/>
      <c r="I3215" s="229"/>
      <c r="J3215" s="232"/>
      <c r="K3215" s="229"/>
      <c r="L3215" s="229"/>
      <c r="M3215" s="229"/>
      <c r="N3215" s="229"/>
      <c r="O3215" s="229"/>
      <c r="P3215" s="229"/>
      <c r="Q3215" s="229"/>
      <c r="R3215" s="229"/>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31"/>
      <c r="I3216" s="229"/>
      <c r="J3216" s="232"/>
      <c r="K3216" s="229"/>
      <c r="L3216" s="229"/>
      <c r="M3216" s="229"/>
      <c r="N3216" s="229"/>
      <c r="O3216" s="229"/>
      <c r="P3216" s="229"/>
      <c r="Q3216" s="229"/>
      <c r="R3216" s="229"/>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31"/>
      <c r="I3217" s="229"/>
      <c r="J3217" s="232"/>
      <c r="K3217" s="229"/>
      <c r="L3217" s="229"/>
      <c r="M3217" s="229"/>
      <c r="N3217" s="229"/>
      <c r="O3217" s="229"/>
      <c r="P3217" s="229"/>
      <c r="Q3217" s="229"/>
      <c r="R3217" s="229"/>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31"/>
      <c r="I3218" s="229"/>
      <c r="J3218" s="232"/>
      <c r="K3218" s="229"/>
      <c r="L3218" s="229"/>
      <c r="M3218" s="229"/>
      <c r="N3218" s="229"/>
      <c r="O3218" s="229"/>
      <c r="P3218" s="229"/>
      <c r="Q3218" s="229"/>
      <c r="R3218" s="229"/>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31"/>
      <c r="I3219" s="229"/>
      <c r="J3219" s="232"/>
      <c r="K3219" s="229"/>
      <c r="L3219" s="229"/>
      <c r="M3219" s="229"/>
      <c r="N3219" s="229"/>
      <c r="O3219" s="229"/>
      <c r="P3219" s="229"/>
      <c r="Q3219" s="229"/>
      <c r="R3219" s="229"/>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31"/>
      <c r="I3220" s="229"/>
      <c r="J3220" s="232"/>
      <c r="K3220" s="229"/>
      <c r="L3220" s="229"/>
      <c r="M3220" s="229"/>
      <c r="N3220" s="229"/>
      <c r="O3220" s="229"/>
      <c r="P3220" s="229"/>
      <c r="Q3220" s="229"/>
      <c r="R3220" s="229"/>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31"/>
      <c r="I3221" s="229"/>
      <c r="J3221" s="232"/>
      <c r="K3221" s="229"/>
      <c r="L3221" s="229"/>
      <c r="M3221" s="229"/>
      <c r="N3221" s="229"/>
      <c r="O3221" s="229"/>
      <c r="P3221" s="229"/>
      <c r="Q3221" s="229"/>
      <c r="R3221" s="229"/>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31"/>
      <c r="I3222" s="229"/>
      <c r="J3222" s="232"/>
      <c r="K3222" s="229"/>
      <c r="L3222" s="229"/>
      <c r="M3222" s="229"/>
      <c r="N3222" s="229"/>
      <c r="O3222" s="229"/>
      <c r="P3222" s="229"/>
      <c r="Q3222" s="229"/>
      <c r="R3222" s="229"/>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31"/>
      <c r="I3223" s="229"/>
      <c r="J3223" s="232"/>
      <c r="K3223" s="229"/>
      <c r="L3223" s="229"/>
      <c r="M3223" s="229"/>
      <c r="N3223" s="229"/>
      <c r="O3223" s="229"/>
      <c r="P3223" s="229"/>
      <c r="Q3223" s="229"/>
      <c r="R3223" s="229"/>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31"/>
      <c r="I3224" s="229"/>
      <c r="J3224" s="232"/>
      <c r="K3224" s="229"/>
      <c r="L3224" s="229"/>
      <c r="M3224" s="229"/>
      <c r="N3224" s="229"/>
      <c r="O3224" s="229"/>
      <c r="P3224" s="229"/>
      <c r="Q3224" s="229"/>
      <c r="R3224" s="229"/>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31"/>
      <c r="I3225" s="229"/>
      <c r="J3225" s="232"/>
      <c r="K3225" s="229"/>
      <c r="L3225" s="229"/>
      <c r="M3225" s="229"/>
      <c r="N3225" s="229"/>
      <c r="O3225" s="229"/>
      <c r="P3225" s="229"/>
      <c r="Q3225" s="229"/>
      <c r="R3225" s="229"/>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31"/>
      <c r="I3226" s="229"/>
      <c r="J3226" s="232"/>
      <c r="K3226" s="229"/>
      <c r="L3226" s="229"/>
      <c r="M3226" s="229"/>
      <c r="N3226" s="229"/>
      <c r="O3226" s="229"/>
      <c r="P3226" s="229"/>
      <c r="Q3226" s="229"/>
      <c r="R3226" s="229"/>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31"/>
      <c r="I3227" s="229"/>
      <c r="J3227" s="232"/>
      <c r="K3227" s="229"/>
      <c r="L3227" s="229"/>
      <c r="M3227" s="229"/>
      <c r="N3227" s="229"/>
      <c r="O3227" s="229"/>
      <c r="P3227" s="229"/>
      <c r="Q3227" s="229"/>
      <c r="R3227" s="229"/>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31"/>
      <c r="I3228" s="229"/>
      <c r="J3228" s="232"/>
      <c r="K3228" s="229"/>
      <c r="L3228" s="229"/>
      <c r="M3228" s="229"/>
      <c r="N3228" s="229"/>
      <c r="O3228" s="229"/>
      <c r="P3228" s="229"/>
      <c r="Q3228" s="229"/>
      <c r="R3228" s="229"/>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31"/>
      <c r="I3229" s="229"/>
      <c r="J3229" s="232"/>
      <c r="K3229" s="229"/>
      <c r="L3229" s="229"/>
      <c r="M3229" s="229"/>
      <c r="N3229" s="229"/>
      <c r="O3229" s="229"/>
      <c r="P3229" s="229"/>
      <c r="Q3229" s="229"/>
      <c r="R3229" s="229"/>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31"/>
      <c r="I3230" s="229"/>
      <c r="J3230" s="232"/>
      <c r="K3230" s="229"/>
      <c r="L3230" s="229"/>
      <c r="M3230" s="229"/>
      <c r="N3230" s="229"/>
      <c r="O3230" s="229"/>
      <c r="P3230" s="229"/>
      <c r="Q3230" s="229"/>
      <c r="R3230" s="229"/>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31"/>
      <c r="I3231" s="229"/>
      <c r="J3231" s="232"/>
      <c r="K3231" s="229"/>
      <c r="L3231" s="229"/>
      <c r="M3231" s="229"/>
      <c r="N3231" s="229"/>
      <c r="O3231" s="229"/>
      <c r="P3231" s="229"/>
      <c r="Q3231" s="229"/>
      <c r="R3231" s="229"/>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31"/>
      <c r="I3232" s="229"/>
      <c r="J3232" s="232"/>
      <c r="K3232" s="229"/>
      <c r="L3232" s="229"/>
      <c r="M3232" s="229"/>
      <c r="N3232" s="229"/>
      <c r="O3232" s="229"/>
      <c r="P3232" s="229"/>
      <c r="Q3232" s="229"/>
      <c r="R3232" s="229"/>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31"/>
      <c r="I3233" s="229"/>
      <c r="J3233" s="232"/>
      <c r="K3233" s="229"/>
      <c r="L3233" s="229"/>
      <c r="M3233" s="229"/>
      <c r="N3233" s="229"/>
      <c r="O3233" s="229"/>
      <c r="P3233" s="229"/>
      <c r="Q3233" s="229"/>
      <c r="R3233" s="229"/>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31"/>
      <c r="I3234" s="229"/>
      <c r="J3234" s="232"/>
      <c r="K3234" s="229"/>
      <c r="L3234" s="229"/>
      <c r="M3234" s="229"/>
      <c r="N3234" s="229"/>
      <c r="O3234" s="229"/>
      <c r="P3234" s="229"/>
      <c r="Q3234" s="229"/>
      <c r="R3234" s="229"/>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31"/>
      <c r="I3235" s="229"/>
      <c r="J3235" s="232"/>
      <c r="K3235" s="229"/>
      <c r="L3235" s="229"/>
      <c r="M3235" s="229"/>
      <c r="N3235" s="229"/>
      <c r="O3235" s="229"/>
      <c r="P3235" s="229"/>
      <c r="Q3235" s="229"/>
      <c r="R3235" s="229"/>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31"/>
      <c r="I3236" s="229"/>
      <c r="J3236" s="232"/>
      <c r="K3236" s="229"/>
      <c r="L3236" s="229"/>
      <c r="M3236" s="229"/>
      <c r="N3236" s="229"/>
      <c r="O3236" s="229"/>
      <c r="P3236" s="229"/>
      <c r="Q3236" s="229"/>
      <c r="R3236" s="229"/>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31"/>
      <c r="I3237" s="229"/>
      <c r="J3237" s="232"/>
      <c r="K3237" s="229"/>
      <c r="L3237" s="229"/>
      <c r="M3237" s="229"/>
      <c r="N3237" s="229"/>
      <c r="O3237" s="229"/>
      <c r="P3237" s="229"/>
      <c r="Q3237" s="229"/>
      <c r="R3237" s="229"/>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31"/>
      <c r="I3238" s="229"/>
      <c r="J3238" s="232"/>
      <c r="K3238" s="229"/>
      <c r="L3238" s="229"/>
      <c r="M3238" s="229"/>
      <c r="N3238" s="229"/>
      <c r="O3238" s="229"/>
      <c r="P3238" s="229"/>
      <c r="Q3238" s="229"/>
      <c r="R3238" s="229"/>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31"/>
      <c r="I3239" s="229"/>
      <c r="J3239" s="232"/>
      <c r="K3239" s="229"/>
      <c r="L3239" s="229"/>
      <c r="M3239" s="229"/>
      <c r="N3239" s="229"/>
      <c r="O3239" s="229"/>
      <c r="P3239" s="229"/>
      <c r="Q3239" s="229"/>
      <c r="R3239" s="229"/>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31"/>
      <c r="I3240" s="229"/>
      <c r="J3240" s="232"/>
      <c r="K3240" s="229"/>
      <c r="L3240" s="229"/>
      <c r="M3240" s="229"/>
      <c r="N3240" s="229"/>
      <c r="O3240" s="229"/>
      <c r="P3240" s="229"/>
      <c r="Q3240" s="229"/>
      <c r="R3240" s="229"/>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31"/>
      <c r="I3241" s="229"/>
      <c r="J3241" s="232"/>
      <c r="K3241" s="229"/>
      <c r="L3241" s="229"/>
      <c r="M3241" s="229"/>
      <c r="N3241" s="229"/>
      <c r="O3241" s="229"/>
      <c r="P3241" s="229"/>
      <c r="Q3241" s="229"/>
      <c r="R3241" s="229"/>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31"/>
      <c r="I3242" s="229"/>
      <c r="J3242" s="232"/>
      <c r="K3242" s="229"/>
      <c r="L3242" s="229"/>
      <c r="M3242" s="229"/>
      <c r="N3242" s="229"/>
      <c r="O3242" s="229"/>
      <c r="P3242" s="229"/>
      <c r="Q3242" s="229"/>
      <c r="R3242" s="229"/>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31"/>
      <c r="I3243" s="229"/>
      <c r="J3243" s="232"/>
      <c r="K3243" s="229"/>
      <c r="L3243" s="229"/>
      <c r="M3243" s="229"/>
      <c r="N3243" s="229"/>
      <c r="O3243" s="229"/>
      <c r="P3243" s="229"/>
      <c r="Q3243" s="229"/>
      <c r="R3243" s="229"/>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31"/>
      <c r="I3244" s="229"/>
      <c r="J3244" s="232"/>
      <c r="K3244" s="229"/>
      <c r="L3244" s="229"/>
      <c r="M3244" s="229"/>
      <c r="N3244" s="229"/>
      <c r="O3244" s="229"/>
      <c r="P3244" s="229"/>
      <c r="Q3244" s="229"/>
      <c r="R3244" s="229"/>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31"/>
      <c r="I3245" s="229"/>
      <c r="J3245" s="232"/>
      <c r="K3245" s="229"/>
      <c r="L3245" s="229"/>
      <c r="M3245" s="229"/>
      <c r="N3245" s="229"/>
      <c r="O3245" s="229"/>
      <c r="P3245" s="229"/>
      <c r="Q3245" s="229"/>
      <c r="R3245" s="229"/>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31"/>
      <c r="I3246" s="229"/>
      <c r="J3246" s="232"/>
      <c r="K3246" s="229"/>
      <c r="L3246" s="229"/>
      <c r="M3246" s="229"/>
      <c r="N3246" s="229"/>
      <c r="O3246" s="229"/>
      <c r="P3246" s="229"/>
      <c r="Q3246" s="229"/>
      <c r="R3246" s="229"/>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31"/>
      <c r="I3247" s="229"/>
      <c r="J3247" s="232"/>
      <c r="K3247" s="229"/>
      <c r="L3247" s="229"/>
      <c r="M3247" s="229"/>
      <c r="N3247" s="229"/>
      <c r="O3247" s="229"/>
      <c r="P3247" s="229"/>
      <c r="Q3247" s="229"/>
      <c r="R3247" s="229"/>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31"/>
      <c r="I3248" s="229"/>
      <c r="J3248" s="232"/>
      <c r="K3248" s="229"/>
      <c r="L3248" s="229"/>
      <c r="M3248" s="229"/>
      <c r="N3248" s="229"/>
      <c r="O3248" s="229"/>
      <c r="P3248" s="229"/>
      <c r="Q3248" s="229"/>
      <c r="R3248" s="229"/>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31"/>
      <c r="I3249" s="229"/>
      <c r="J3249" s="232"/>
      <c r="K3249" s="229"/>
      <c r="L3249" s="229"/>
      <c r="M3249" s="229"/>
      <c r="N3249" s="229"/>
      <c r="O3249" s="229"/>
      <c r="P3249" s="229"/>
      <c r="Q3249" s="229"/>
      <c r="R3249" s="229"/>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31"/>
      <c r="I3250" s="229"/>
      <c r="J3250" s="232"/>
      <c r="K3250" s="229"/>
      <c r="L3250" s="229"/>
      <c r="M3250" s="229"/>
      <c r="N3250" s="229"/>
      <c r="O3250" s="229"/>
      <c r="P3250" s="229"/>
      <c r="Q3250" s="229"/>
      <c r="R3250" s="229"/>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31"/>
      <c r="I3251" s="229"/>
      <c r="J3251" s="232"/>
      <c r="K3251" s="229"/>
      <c r="L3251" s="229"/>
      <c r="M3251" s="229"/>
      <c r="N3251" s="229"/>
      <c r="O3251" s="229"/>
      <c r="P3251" s="229"/>
      <c r="Q3251" s="229"/>
      <c r="R3251" s="229"/>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31"/>
      <c r="I3252" s="229"/>
      <c r="J3252" s="232"/>
      <c r="K3252" s="229"/>
      <c r="L3252" s="229"/>
      <c r="M3252" s="229"/>
      <c r="N3252" s="229"/>
      <c r="O3252" s="229"/>
      <c r="P3252" s="229"/>
      <c r="Q3252" s="229"/>
      <c r="R3252" s="229"/>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31"/>
      <c r="I3253" s="229"/>
      <c r="J3253" s="232"/>
      <c r="K3253" s="229"/>
      <c r="L3253" s="229"/>
      <c r="M3253" s="229"/>
      <c r="N3253" s="229"/>
      <c r="O3253" s="229"/>
      <c r="P3253" s="229"/>
      <c r="Q3253" s="229"/>
      <c r="R3253" s="229"/>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31"/>
      <c r="I3254" s="229"/>
      <c r="J3254" s="232"/>
      <c r="K3254" s="229"/>
      <c r="L3254" s="229"/>
      <c r="M3254" s="229"/>
      <c r="N3254" s="229"/>
      <c r="O3254" s="229"/>
      <c r="P3254" s="229"/>
      <c r="Q3254" s="229"/>
      <c r="R3254" s="229"/>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31"/>
      <c r="I3255" s="229"/>
      <c r="J3255" s="232"/>
      <c r="K3255" s="229"/>
      <c r="L3255" s="229"/>
      <c r="M3255" s="229"/>
      <c r="N3255" s="229"/>
      <c r="O3255" s="229"/>
      <c r="P3255" s="229"/>
      <c r="Q3255" s="229"/>
      <c r="R3255" s="229"/>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31"/>
      <c r="I3256" s="229"/>
      <c r="J3256" s="232"/>
      <c r="K3256" s="229"/>
      <c r="L3256" s="229"/>
      <c r="M3256" s="229"/>
      <c r="N3256" s="229"/>
      <c r="O3256" s="229"/>
      <c r="P3256" s="229"/>
      <c r="Q3256" s="229"/>
      <c r="R3256" s="229"/>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31"/>
      <c r="I3257" s="229"/>
      <c r="J3257" s="232"/>
      <c r="K3257" s="229"/>
      <c r="L3257" s="229"/>
      <c r="M3257" s="229"/>
      <c r="N3257" s="229"/>
      <c r="O3257" s="229"/>
      <c r="P3257" s="229"/>
      <c r="Q3257" s="229"/>
      <c r="R3257" s="229"/>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31"/>
      <c r="I3258" s="229"/>
      <c r="J3258" s="232"/>
      <c r="K3258" s="229"/>
      <c r="L3258" s="229"/>
      <c r="M3258" s="229"/>
      <c r="N3258" s="229"/>
      <c r="O3258" s="229"/>
      <c r="P3258" s="229"/>
      <c r="Q3258" s="229"/>
      <c r="R3258" s="229"/>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31"/>
      <c r="I3259" s="229"/>
      <c r="J3259" s="232"/>
      <c r="K3259" s="229"/>
      <c r="L3259" s="229"/>
      <c r="M3259" s="229"/>
      <c r="N3259" s="229"/>
      <c r="O3259" s="229"/>
      <c r="P3259" s="229"/>
      <c r="Q3259" s="229"/>
      <c r="R3259" s="229"/>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31"/>
      <c r="I3260" s="229"/>
      <c r="J3260" s="232"/>
      <c r="K3260" s="229"/>
      <c r="L3260" s="229"/>
      <c r="M3260" s="229"/>
      <c r="N3260" s="229"/>
      <c r="O3260" s="229"/>
      <c r="P3260" s="229"/>
      <c r="Q3260" s="229"/>
      <c r="R3260" s="229"/>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31"/>
      <c r="I3261" s="229"/>
      <c r="J3261" s="232"/>
      <c r="K3261" s="229"/>
      <c r="L3261" s="229"/>
      <c r="M3261" s="229"/>
      <c r="N3261" s="229"/>
      <c r="O3261" s="229"/>
      <c r="P3261" s="229"/>
      <c r="Q3261" s="229"/>
      <c r="R3261" s="229"/>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31"/>
      <c r="I3262" s="229"/>
      <c r="J3262" s="232"/>
      <c r="K3262" s="229"/>
      <c r="L3262" s="229"/>
      <c r="M3262" s="229"/>
      <c r="N3262" s="229"/>
      <c r="O3262" s="229"/>
      <c r="P3262" s="229"/>
      <c r="Q3262" s="229"/>
      <c r="R3262" s="229"/>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31"/>
      <c r="I3263" s="229"/>
      <c r="J3263" s="232"/>
      <c r="K3263" s="229"/>
      <c r="L3263" s="229"/>
      <c r="M3263" s="229"/>
      <c r="N3263" s="229"/>
      <c r="O3263" s="229"/>
      <c r="P3263" s="229"/>
      <c r="Q3263" s="229"/>
      <c r="R3263" s="229"/>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31"/>
      <c r="I3264" s="229"/>
      <c r="J3264" s="232"/>
      <c r="K3264" s="229"/>
      <c r="L3264" s="229"/>
      <c r="M3264" s="229"/>
      <c r="N3264" s="229"/>
      <c r="O3264" s="229"/>
      <c r="P3264" s="229"/>
      <c r="Q3264" s="229"/>
      <c r="R3264" s="229"/>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31"/>
      <c r="I3265" s="229"/>
      <c r="J3265" s="232"/>
      <c r="K3265" s="229"/>
      <c r="L3265" s="229"/>
      <c r="M3265" s="229"/>
      <c r="N3265" s="229"/>
      <c r="O3265" s="229"/>
      <c r="P3265" s="229"/>
      <c r="Q3265" s="229"/>
      <c r="R3265" s="229"/>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31"/>
      <c r="I3266" s="229"/>
      <c r="J3266" s="232"/>
      <c r="K3266" s="229"/>
      <c r="L3266" s="229"/>
      <c r="M3266" s="229"/>
      <c r="N3266" s="229"/>
      <c r="O3266" s="229"/>
      <c r="P3266" s="229"/>
      <c r="Q3266" s="229"/>
      <c r="R3266" s="229"/>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31"/>
      <c r="I3267" s="229"/>
      <c r="J3267" s="232"/>
      <c r="K3267" s="229"/>
      <c r="L3267" s="229"/>
      <c r="M3267" s="229"/>
      <c r="N3267" s="229"/>
      <c r="O3267" s="229"/>
      <c r="P3267" s="229"/>
      <c r="Q3267" s="229"/>
      <c r="R3267" s="229"/>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31"/>
      <c r="I3268" s="229"/>
      <c r="J3268" s="232"/>
      <c r="K3268" s="229"/>
      <c r="L3268" s="229"/>
      <c r="M3268" s="229"/>
      <c r="N3268" s="229"/>
      <c r="O3268" s="229"/>
      <c r="P3268" s="229"/>
      <c r="Q3268" s="229"/>
      <c r="R3268" s="229"/>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31"/>
      <c r="I3269" s="229"/>
      <c r="J3269" s="232"/>
      <c r="K3269" s="229"/>
      <c r="L3269" s="229"/>
      <c r="M3269" s="229"/>
      <c r="N3269" s="229"/>
      <c r="O3269" s="229"/>
      <c r="P3269" s="229"/>
      <c r="Q3269" s="229"/>
      <c r="R3269" s="229"/>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31"/>
      <c r="I3270" s="229"/>
      <c r="J3270" s="232"/>
      <c r="K3270" s="229"/>
      <c r="L3270" s="229"/>
      <c r="M3270" s="229"/>
      <c r="N3270" s="229"/>
      <c r="O3270" s="229"/>
      <c r="P3270" s="229"/>
      <c r="Q3270" s="229"/>
      <c r="R3270" s="229"/>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31"/>
      <c r="I3271" s="229"/>
      <c r="J3271" s="232"/>
      <c r="K3271" s="229"/>
      <c r="L3271" s="229"/>
      <c r="M3271" s="229"/>
      <c r="N3271" s="229"/>
      <c r="O3271" s="229"/>
      <c r="P3271" s="229"/>
      <c r="Q3271" s="229"/>
      <c r="R3271" s="229"/>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31"/>
      <c r="I3272" s="229"/>
      <c r="J3272" s="232"/>
      <c r="K3272" s="229"/>
      <c r="L3272" s="229"/>
      <c r="M3272" s="229"/>
      <c r="N3272" s="229"/>
      <c r="O3272" s="229"/>
      <c r="P3272" s="229"/>
      <c r="Q3272" s="229"/>
      <c r="R3272" s="229"/>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31"/>
      <c r="I3273" s="229"/>
      <c r="J3273" s="232"/>
      <c r="K3273" s="229"/>
      <c r="L3273" s="229"/>
      <c r="M3273" s="229"/>
      <c r="N3273" s="229"/>
      <c r="O3273" s="229"/>
      <c r="P3273" s="229"/>
      <c r="Q3273" s="229"/>
      <c r="R3273" s="229"/>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31"/>
      <c r="I3274" s="229"/>
      <c r="J3274" s="232"/>
      <c r="K3274" s="229"/>
      <c r="L3274" s="229"/>
      <c r="M3274" s="229"/>
      <c r="N3274" s="229"/>
      <c r="O3274" s="229"/>
      <c r="P3274" s="229"/>
      <c r="Q3274" s="229"/>
      <c r="R3274" s="229"/>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31"/>
      <c r="I3275" s="229"/>
      <c r="J3275" s="232"/>
      <c r="K3275" s="229"/>
      <c r="L3275" s="229"/>
      <c r="M3275" s="229"/>
      <c r="N3275" s="229"/>
      <c r="O3275" s="229"/>
      <c r="P3275" s="229"/>
      <c r="Q3275" s="229"/>
      <c r="R3275" s="229"/>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31"/>
      <c r="I3276" s="229"/>
      <c r="J3276" s="232"/>
      <c r="K3276" s="229"/>
      <c r="L3276" s="229"/>
      <c r="M3276" s="229"/>
      <c r="N3276" s="229"/>
      <c r="O3276" s="229"/>
      <c r="P3276" s="229"/>
      <c r="Q3276" s="229"/>
      <c r="R3276" s="229"/>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31"/>
      <c r="I3277" s="229"/>
      <c r="J3277" s="232"/>
      <c r="K3277" s="229"/>
      <c r="L3277" s="229"/>
      <c r="M3277" s="229"/>
      <c r="N3277" s="229"/>
      <c r="O3277" s="229"/>
      <c r="P3277" s="229"/>
      <c r="Q3277" s="229"/>
      <c r="R3277" s="229"/>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31"/>
      <c r="I3278" s="229"/>
      <c r="J3278" s="232"/>
      <c r="K3278" s="229"/>
      <c r="L3278" s="229"/>
      <c r="M3278" s="229"/>
      <c r="N3278" s="229"/>
      <c r="O3278" s="229"/>
      <c r="P3278" s="229"/>
      <c r="Q3278" s="229"/>
      <c r="R3278" s="229"/>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31"/>
      <c r="I3279" s="229"/>
      <c r="J3279" s="232"/>
      <c r="K3279" s="229"/>
      <c r="L3279" s="229"/>
      <c r="M3279" s="229"/>
      <c r="N3279" s="229"/>
      <c r="O3279" s="229"/>
      <c r="P3279" s="229"/>
      <c r="Q3279" s="229"/>
      <c r="R3279" s="229"/>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31"/>
      <c r="I3280" s="229"/>
      <c r="J3280" s="232"/>
      <c r="K3280" s="229"/>
      <c r="L3280" s="229"/>
      <c r="M3280" s="229"/>
      <c r="N3280" s="229"/>
      <c r="O3280" s="229"/>
      <c r="P3280" s="229"/>
      <c r="Q3280" s="229"/>
      <c r="R3280" s="229"/>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31"/>
      <c r="I3281" s="229"/>
      <c r="J3281" s="232"/>
      <c r="K3281" s="229"/>
      <c r="L3281" s="229"/>
      <c r="M3281" s="229"/>
      <c r="N3281" s="229"/>
      <c r="O3281" s="229"/>
      <c r="P3281" s="229"/>
      <c r="Q3281" s="229"/>
      <c r="R3281" s="229"/>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31"/>
      <c r="I3282" s="229"/>
      <c r="J3282" s="232"/>
      <c r="K3282" s="229"/>
      <c r="L3282" s="229"/>
      <c r="M3282" s="229"/>
      <c r="N3282" s="229"/>
      <c r="O3282" s="229"/>
      <c r="P3282" s="229"/>
      <c r="Q3282" s="229"/>
      <c r="R3282" s="229"/>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31"/>
      <c r="I3283" s="229"/>
      <c r="J3283" s="232"/>
      <c r="K3283" s="229"/>
      <c r="L3283" s="229"/>
      <c r="M3283" s="229"/>
      <c r="N3283" s="229"/>
      <c r="O3283" s="229"/>
      <c r="P3283" s="229"/>
      <c r="Q3283" s="229"/>
      <c r="R3283" s="229"/>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31"/>
      <c r="I3284" s="229"/>
      <c r="J3284" s="232"/>
      <c r="K3284" s="229"/>
      <c r="L3284" s="229"/>
      <c r="M3284" s="229"/>
      <c r="N3284" s="229"/>
      <c r="O3284" s="229"/>
      <c r="P3284" s="229"/>
      <c r="Q3284" s="229"/>
      <c r="R3284" s="229"/>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31"/>
      <c r="I3285" s="229"/>
      <c r="J3285" s="232"/>
      <c r="K3285" s="229"/>
      <c r="L3285" s="229"/>
      <c r="M3285" s="229"/>
      <c r="N3285" s="229"/>
      <c r="O3285" s="229"/>
      <c r="P3285" s="229"/>
      <c r="Q3285" s="229"/>
      <c r="R3285" s="229"/>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31"/>
      <c r="I3286" s="229"/>
      <c r="J3286" s="232"/>
      <c r="K3286" s="229"/>
      <c r="L3286" s="229"/>
      <c r="M3286" s="229"/>
      <c r="N3286" s="229"/>
      <c r="O3286" s="229"/>
      <c r="P3286" s="229"/>
      <c r="Q3286" s="229"/>
      <c r="R3286" s="229"/>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31"/>
      <c r="I3287" s="229"/>
      <c r="J3287" s="232"/>
      <c r="K3287" s="229"/>
      <c r="L3287" s="229"/>
      <c r="M3287" s="229"/>
      <c r="N3287" s="229"/>
      <c r="O3287" s="229"/>
      <c r="P3287" s="229"/>
      <c r="Q3287" s="229"/>
      <c r="R3287" s="229"/>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31"/>
      <c r="I3288" s="229"/>
      <c r="J3288" s="232"/>
      <c r="K3288" s="229"/>
      <c r="L3288" s="229"/>
      <c r="M3288" s="229"/>
      <c r="N3288" s="229"/>
      <c r="O3288" s="229"/>
      <c r="P3288" s="229"/>
      <c r="Q3288" s="229"/>
      <c r="R3288" s="229"/>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31"/>
      <c r="I3289" s="229"/>
      <c r="J3289" s="232"/>
      <c r="K3289" s="229"/>
      <c r="L3289" s="229"/>
      <c r="M3289" s="229"/>
      <c r="N3289" s="229"/>
      <c r="O3289" s="229"/>
      <c r="P3289" s="229"/>
      <c r="Q3289" s="229"/>
      <c r="R3289" s="229"/>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31"/>
      <c r="I3290" s="229"/>
      <c r="J3290" s="232"/>
      <c r="K3290" s="229"/>
      <c r="L3290" s="229"/>
      <c r="M3290" s="229"/>
      <c r="N3290" s="229"/>
      <c r="O3290" s="229"/>
      <c r="P3290" s="229"/>
      <c r="Q3290" s="229"/>
      <c r="R3290" s="229"/>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31"/>
      <c r="I3291" s="229"/>
      <c r="J3291" s="232"/>
      <c r="K3291" s="229"/>
      <c r="L3291" s="229"/>
      <c r="M3291" s="229"/>
      <c r="N3291" s="229"/>
      <c r="O3291" s="229"/>
      <c r="P3291" s="229"/>
      <c r="Q3291" s="229"/>
      <c r="R3291" s="229"/>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31"/>
      <c r="I3292" s="229"/>
      <c r="J3292" s="232"/>
      <c r="K3292" s="229"/>
      <c r="L3292" s="229"/>
      <c r="M3292" s="229"/>
      <c r="N3292" s="229"/>
      <c r="O3292" s="229"/>
      <c r="P3292" s="229"/>
      <c r="Q3292" s="229"/>
      <c r="R3292" s="229"/>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31"/>
      <c r="I3293" s="229"/>
      <c r="J3293" s="232"/>
      <c r="K3293" s="229"/>
      <c r="L3293" s="229"/>
      <c r="M3293" s="229"/>
      <c r="N3293" s="229"/>
      <c r="O3293" s="229"/>
      <c r="P3293" s="229"/>
      <c r="Q3293" s="229"/>
      <c r="R3293" s="229"/>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31"/>
      <c r="I3294" s="229"/>
      <c r="J3294" s="232"/>
      <c r="K3294" s="229"/>
      <c r="L3294" s="229"/>
      <c r="M3294" s="229"/>
      <c r="N3294" s="229"/>
      <c r="O3294" s="229"/>
      <c r="P3294" s="229"/>
      <c r="Q3294" s="229"/>
      <c r="R3294" s="229"/>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31"/>
      <c r="I3295" s="229"/>
      <c r="J3295" s="232"/>
      <c r="K3295" s="229"/>
      <c r="L3295" s="229"/>
      <c r="M3295" s="229"/>
      <c r="N3295" s="229"/>
      <c r="O3295" s="229"/>
      <c r="P3295" s="229"/>
      <c r="Q3295" s="229"/>
      <c r="R3295" s="229"/>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31"/>
      <c r="I3296" s="229"/>
      <c r="J3296" s="232"/>
      <c r="K3296" s="229"/>
      <c r="L3296" s="229"/>
      <c r="M3296" s="229"/>
      <c r="N3296" s="229"/>
      <c r="O3296" s="229"/>
      <c r="P3296" s="229"/>
      <c r="Q3296" s="229"/>
      <c r="R3296" s="229"/>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31"/>
      <c r="I3297" s="229"/>
      <c r="J3297" s="232"/>
      <c r="K3297" s="229"/>
      <c r="L3297" s="229"/>
      <c r="M3297" s="229"/>
      <c r="N3297" s="229"/>
      <c r="O3297" s="229"/>
      <c r="P3297" s="229"/>
      <c r="Q3297" s="229"/>
      <c r="R3297" s="229"/>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31"/>
      <c r="I3298" s="229"/>
      <c r="J3298" s="232"/>
      <c r="K3298" s="229"/>
      <c r="L3298" s="229"/>
      <c r="M3298" s="229"/>
      <c r="N3298" s="229"/>
      <c r="O3298" s="229"/>
      <c r="P3298" s="229"/>
      <c r="Q3298" s="229"/>
      <c r="R3298" s="229"/>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31"/>
      <c r="I3299" s="229"/>
      <c r="J3299" s="232"/>
      <c r="K3299" s="229"/>
      <c r="L3299" s="229"/>
      <c r="M3299" s="229"/>
      <c r="N3299" s="229"/>
      <c r="O3299" s="229"/>
      <c r="P3299" s="229"/>
      <c r="Q3299" s="229"/>
      <c r="R3299" s="229"/>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31"/>
      <c r="I3300" s="229"/>
      <c r="J3300" s="232"/>
      <c r="K3300" s="229"/>
      <c r="L3300" s="229"/>
      <c r="M3300" s="229"/>
      <c r="N3300" s="229"/>
      <c r="O3300" s="229"/>
      <c r="P3300" s="229"/>
      <c r="Q3300" s="229"/>
      <c r="R3300" s="229"/>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31"/>
      <c r="I3301" s="229"/>
      <c r="J3301" s="232"/>
      <c r="K3301" s="229"/>
      <c r="L3301" s="229"/>
      <c r="M3301" s="229"/>
      <c r="N3301" s="229"/>
      <c r="O3301" s="229"/>
      <c r="P3301" s="229"/>
      <c r="Q3301" s="229"/>
      <c r="R3301" s="229"/>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31"/>
      <c r="I3302" s="229"/>
      <c r="J3302" s="232"/>
      <c r="K3302" s="229"/>
      <c r="L3302" s="229"/>
      <c r="M3302" s="229"/>
      <c r="N3302" s="229"/>
      <c r="O3302" s="229"/>
      <c r="P3302" s="229"/>
      <c r="Q3302" s="229"/>
      <c r="R3302" s="229"/>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31"/>
      <c r="I3303" s="229"/>
      <c r="J3303" s="232"/>
      <c r="K3303" s="229"/>
      <c r="L3303" s="229"/>
      <c r="M3303" s="229"/>
      <c r="N3303" s="229"/>
      <c r="O3303" s="229"/>
      <c r="P3303" s="229"/>
      <c r="Q3303" s="229"/>
      <c r="R3303" s="229"/>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31"/>
      <c r="I3304" s="229"/>
      <c r="J3304" s="232"/>
      <c r="K3304" s="229"/>
      <c r="L3304" s="229"/>
      <c r="M3304" s="229"/>
      <c r="N3304" s="229"/>
      <c r="O3304" s="229"/>
      <c r="P3304" s="229"/>
      <c r="Q3304" s="229"/>
      <c r="R3304" s="229"/>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31"/>
      <c r="I3305" s="229"/>
      <c r="J3305" s="232"/>
      <c r="K3305" s="229"/>
      <c r="L3305" s="229"/>
      <c r="M3305" s="229"/>
      <c r="N3305" s="229"/>
      <c r="O3305" s="229"/>
      <c r="P3305" s="229"/>
      <c r="Q3305" s="229"/>
      <c r="R3305" s="229"/>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31"/>
      <c r="I3306" s="229"/>
      <c r="J3306" s="232"/>
      <c r="K3306" s="229"/>
      <c r="L3306" s="229"/>
      <c r="M3306" s="229"/>
      <c r="N3306" s="229"/>
      <c r="O3306" s="229"/>
      <c r="P3306" s="229"/>
      <c r="Q3306" s="229"/>
      <c r="R3306" s="229"/>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31"/>
      <c r="I3307" s="229"/>
      <c r="J3307" s="232"/>
      <c r="K3307" s="229"/>
      <c r="L3307" s="229"/>
      <c r="M3307" s="229"/>
      <c r="N3307" s="229"/>
      <c r="O3307" s="229"/>
      <c r="P3307" s="229"/>
      <c r="Q3307" s="229"/>
      <c r="R3307" s="229"/>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31"/>
      <c r="I3308" s="229"/>
      <c r="J3308" s="232"/>
      <c r="K3308" s="229"/>
      <c r="L3308" s="229"/>
      <c r="M3308" s="229"/>
      <c r="N3308" s="229"/>
      <c r="O3308" s="229"/>
      <c r="P3308" s="229"/>
      <c r="Q3308" s="229"/>
      <c r="R3308" s="229"/>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31"/>
      <c r="I3309" s="229"/>
      <c r="J3309" s="232"/>
      <c r="K3309" s="229"/>
      <c r="L3309" s="229"/>
      <c r="M3309" s="229"/>
      <c r="N3309" s="229"/>
      <c r="O3309" s="229"/>
      <c r="P3309" s="229"/>
      <c r="Q3309" s="229"/>
      <c r="R3309" s="229"/>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31"/>
      <c r="I3310" s="229"/>
      <c r="J3310" s="232"/>
      <c r="K3310" s="229"/>
      <c r="L3310" s="229"/>
      <c r="M3310" s="229"/>
      <c r="N3310" s="229"/>
      <c r="O3310" s="229"/>
      <c r="P3310" s="229"/>
      <c r="Q3310" s="229"/>
      <c r="R3310" s="229"/>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31"/>
      <c r="I3311" s="229"/>
      <c r="J3311" s="232"/>
      <c r="K3311" s="229"/>
      <c r="L3311" s="229"/>
      <c r="M3311" s="229"/>
      <c r="N3311" s="229"/>
      <c r="O3311" s="229"/>
      <c r="P3311" s="229"/>
      <c r="Q3311" s="229"/>
      <c r="R3311" s="229"/>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31"/>
      <c r="I3312" s="229"/>
      <c r="J3312" s="232"/>
      <c r="K3312" s="229"/>
      <c r="L3312" s="229"/>
      <c r="M3312" s="229"/>
      <c r="N3312" s="229"/>
      <c r="O3312" s="229"/>
      <c r="P3312" s="229"/>
      <c r="Q3312" s="229"/>
      <c r="R3312" s="229"/>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31"/>
      <c r="I3313" s="229"/>
      <c r="J3313" s="232"/>
      <c r="K3313" s="229"/>
      <c r="L3313" s="229"/>
      <c r="M3313" s="229"/>
      <c r="N3313" s="229"/>
      <c r="O3313" s="229"/>
      <c r="P3313" s="229"/>
      <c r="Q3313" s="229"/>
      <c r="R3313" s="229"/>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31"/>
      <c r="I3314" s="229"/>
      <c r="J3314" s="232"/>
      <c r="K3314" s="229"/>
      <c r="L3314" s="229"/>
      <c r="M3314" s="229"/>
      <c r="N3314" s="229"/>
      <c r="O3314" s="229"/>
      <c r="P3314" s="229"/>
      <c r="Q3314" s="229"/>
      <c r="R3314" s="229"/>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31"/>
      <c r="I3315" s="229"/>
      <c r="J3315" s="232"/>
      <c r="K3315" s="229"/>
      <c r="L3315" s="229"/>
      <c r="M3315" s="229"/>
      <c r="N3315" s="229"/>
      <c r="O3315" s="229"/>
      <c r="P3315" s="229"/>
      <c r="Q3315" s="229"/>
      <c r="R3315" s="229"/>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31"/>
      <c r="I3316" s="229"/>
      <c r="J3316" s="232"/>
      <c r="K3316" s="229"/>
      <c r="L3316" s="229"/>
      <c r="M3316" s="229"/>
      <c r="N3316" s="229"/>
      <c r="O3316" s="229"/>
      <c r="P3316" s="229"/>
      <c r="Q3316" s="229"/>
      <c r="R3316" s="229"/>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31"/>
      <c r="I3317" s="229"/>
      <c r="J3317" s="232"/>
      <c r="K3317" s="229"/>
      <c r="L3317" s="229"/>
      <c r="M3317" s="229"/>
      <c r="N3317" s="229"/>
      <c r="O3317" s="229"/>
      <c r="P3317" s="229"/>
      <c r="Q3317" s="229"/>
      <c r="R3317" s="229"/>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31"/>
      <c r="I3318" s="229"/>
      <c r="J3318" s="232"/>
      <c r="K3318" s="229"/>
      <c r="L3318" s="229"/>
      <c r="M3318" s="229"/>
      <c r="N3318" s="229"/>
      <c r="O3318" s="229"/>
      <c r="P3318" s="229"/>
      <c r="Q3318" s="229"/>
      <c r="R3318" s="229"/>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31"/>
      <c r="I3319" s="229"/>
      <c r="J3319" s="232"/>
      <c r="K3319" s="229"/>
      <c r="L3319" s="229"/>
      <c r="M3319" s="229"/>
      <c r="N3319" s="229"/>
      <c r="O3319" s="229"/>
      <c r="P3319" s="229"/>
      <c r="Q3319" s="229"/>
      <c r="R3319" s="229"/>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31"/>
      <c r="I3320" s="229"/>
      <c r="J3320" s="232"/>
      <c r="K3320" s="229"/>
      <c r="L3320" s="229"/>
      <c r="M3320" s="229"/>
      <c r="N3320" s="229"/>
      <c r="O3320" s="229"/>
      <c r="P3320" s="229"/>
      <c r="Q3320" s="229"/>
      <c r="R3320" s="229"/>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31"/>
      <c r="I3321" s="229"/>
      <c r="J3321" s="232"/>
      <c r="K3321" s="229"/>
      <c r="L3321" s="229"/>
      <c r="M3321" s="229"/>
      <c r="N3321" s="229"/>
      <c r="O3321" s="229"/>
      <c r="P3321" s="229"/>
      <c r="Q3321" s="229"/>
      <c r="R3321" s="229"/>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31"/>
      <c r="I3322" s="229"/>
      <c r="J3322" s="232"/>
      <c r="K3322" s="229"/>
      <c r="L3322" s="229"/>
      <c r="M3322" s="229"/>
      <c r="N3322" s="229"/>
      <c r="O3322" s="229"/>
      <c r="P3322" s="229"/>
      <c r="Q3322" s="229"/>
      <c r="R3322" s="229"/>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31"/>
      <c r="I3323" s="229"/>
      <c r="J3323" s="232"/>
      <c r="K3323" s="229"/>
      <c r="L3323" s="229"/>
      <c r="M3323" s="229"/>
      <c r="N3323" s="229"/>
      <c r="O3323" s="229"/>
      <c r="P3323" s="229"/>
      <c r="Q3323" s="229"/>
      <c r="R3323" s="229"/>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31"/>
      <c r="I3324" s="229"/>
      <c r="J3324" s="232"/>
      <c r="K3324" s="229"/>
      <c r="L3324" s="229"/>
      <c r="M3324" s="229"/>
      <c r="N3324" s="229"/>
      <c r="O3324" s="229"/>
      <c r="P3324" s="229"/>
      <c r="Q3324" s="229"/>
      <c r="R3324" s="229"/>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31"/>
      <c r="I3325" s="229"/>
      <c r="J3325" s="232"/>
      <c r="K3325" s="229"/>
      <c r="L3325" s="229"/>
      <c r="M3325" s="229"/>
      <c r="N3325" s="229"/>
      <c r="O3325" s="229"/>
      <c r="P3325" s="229"/>
      <c r="Q3325" s="229"/>
      <c r="R3325" s="229"/>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31"/>
      <c r="I3326" s="229"/>
      <c r="J3326" s="232"/>
      <c r="K3326" s="229"/>
      <c r="L3326" s="229"/>
      <c r="M3326" s="229"/>
      <c r="N3326" s="229"/>
      <c r="O3326" s="229"/>
      <c r="P3326" s="229"/>
      <c r="Q3326" s="229"/>
      <c r="R3326" s="229"/>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31"/>
      <c r="I3327" s="229"/>
      <c r="J3327" s="232"/>
      <c r="K3327" s="229"/>
      <c r="L3327" s="229"/>
      <c r="M3327" s="229"/>
      <c r="N3327" s="229"/>
      <c r="O3327" s="229"/>
      <c r="P3327" s="229"/>
      <c r="Q3327" s="229"/>
      <c r="R3327" s="229"/>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31"/>
      <c r="I3328" s="229"/>
      <c r="J3328" s="232"/>
      <c r="K3328" s="229"/>
      <c r="L3328" s="229"/>
      <c r="M3328" s="229"/>
      <c r="N3328" s="229"/>
      <c r="O3328" s="229"/>
      <c r="P3328" s="229"/>
      <c r="Q3328" s="229"/>
      <c r="R3328" s="229"/>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31"/>
      <c r="I3329" s="229"/>
      <c r="J3329" s="232"/>
      <c r="K3329" s="229"/>
      <c r="L3329" s="229"/>
      <c r="M3329" s="229"/>
      <c r="N3329" s="229"/>
      <c r="O3329" s="229"/>
      <c r="P3329" s="229"/>
      <c r="Q3329" s="229"/>
      <c r="R3329" s="229"/>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31"/>
      <c r="I3330" s="229"/>
      <c r="J3330" s="232"/>
      <c r="K3330" s="229"/>
      <c r="L3330" s="229"/>
      <c r="M3330" s="229"/>
      <c r="N3330" s="229"/>
      <c r="O3330" s="229"/>
      <c r="P3330" s="229"/>
      <c r="Q3330" s="229"/>
      <c r="R3330" s="229"/>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31"/>
      <c r="I3331" s="229"/>
      <c r="J3331" s="232"/>
      <c r="K3331" s="229"/>
      <c r="L3331" s="229"/>
      <c r="M3331" s="229"/>
      <c r="N3331" s="229"/>
      <c r="O3331" s="229"/>
      <c r="P3331" s="229"/>
      <c r="Q3331" s="229"/>
      <c r="R3331" s="229"/>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31"/>
      <c r="I3332" s="229"/>
      <c r="J3332" s="232"/>
      <c r="K3332" s="229"/>
      <c r="L3332" s="229"/>
      <c r="M3332" s="229"/>
      <c r="N3332" s="229"/>
      <c r="O3332" s="229"/>
      <c r="P3332" s="229"/>
      <c r="Q3332" s="229"/>
      <c r="R3332" s="229"/>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31"/>
      <c r="I3333" s="229"/>
      <c r="J3333" s="232"/>
      <c r="K3333" s="229"/>
      <c r="L3333" s="229"/>
      <c r="M3333" s="229"/>
      <c r="N3333" s="229"/>
      <c r="O3333" s="229"/>
      <c r="P3333" s="229"/>
      <c r="Q3333" s="229"/>
      <c r="R3333" s="229"/>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31"/>
      <c r="I3334" s="229"/>
      <c r="J3334" s="232"/>
      <c r="K3334" s="229"/>
      <c r="L3334" s="229"/>
      <c r="M3334" s="229"/>
      <c r="N3334" s="229"/>
      <c r="O3334" s="229"/>
      <c r="P3334" s="229"/>
      <c r="Q3334" s="229"/>
      <c r="R3334" s="229"/>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31"/>
      <c r="I3335" s="229"/>
      <c r="J3335" s="232"/>
      <c r="K3335" s="229"/>
      <c r="L3335" s="229"/>
      <c r="M3335" s="229"/>
      <c r="N3335" s="229"/>
      <c r="O3335" s="229"/>
      <c r="P3335" s="229"/>
      <c r="Q3335" s="229"/>
      <c r="R3335" s="229"/>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31"/>
      <c r="I3336" s="229"/>
      <c r="J3336" s="232"/>
      <c r="K3336" s="229"/>
      <c r="L3336" s="229"/>
      <c r="M3336" s="229"/>
      <c r="N3336" s="229"/>
      <c r="O3336" s="229"/>
      <c r="P3336" s="229"/>
      <c r="Q3336" s="229"/>
      <c r="R3336" s="229"/>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31"/>
      <c r="I3337" s="229"/>
      <c r="J3337" s="232"/>
      <c r="K3337" s="229"/>
      <c r="L3337" s="229"/>
      <c r="M3337" s="229"/>
      <c r="N3337" s="229"/>
      <c r="O3337" s="229"/>
      <c r="P3337" s="229"/>
      <c r="Q3337" s="229"/>
      <c r="R3337" s="229"/>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31"/>
      <c r="I3338" s="229"/>
      <c r="J3338" s="232"/>
      <c r="K3338" s="229"/>
      <c r="L3338" s="229"/>
      <c r="M3338" s="229"/>
      <c r="N3338" s="229"/>
      <c r="O3338" s="229"/>
      <c r="P3338" s="229"/>
      <c r="Q3338" s="229"/>
      <c r="R3338" s="229"/>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31"/>
      <c r="I3339" s="229"/>
      <c r="J3339" s="232"/>
      <c r="K3339" s="229"/>
      <c r="L3339" s="229"/>
      <c r="M3339" s="229"/>
      <c r="N3339" s="229"/>
      <c r="O3339" s="229"/>
      <c r="P3339" s="229"/>
      <c r="Q3339" s="229"/>
      <c r="R3339" s="229"/>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31"/>
      <c r="I3340" s="229"/>
      <c r="J3340" s="232"/>
      <c r="K3340" s="229"/>
      <c r="L3340" s="229"/>
      <c r="M3340" s="229"/>
      <c r="N3340" s="229"/>
      <c r="O3340" s="229"/>
      <c r="P3340" s="229"/>
      <c r="Q3340" s="229"/>
      <c r="R3340" s="229"/>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31"/>
      <c r="I3341" s="229"/>
      <c r="J3341" s="232"/>
      <c r="K3341" s="229"/>
      <c r="L3341" s="229"/>
      <c r="M3341" s="229"/>
      <c r="N3341" s="229"/>
      <c r="O3341" s="229"/>
      <c r="P3341" s="229"/>
      <c r="Q3341" s="229"/>
      <c r="R3341" s="229"/>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31"/>
      <c r="I3342" s="229"/>
      <c r="J3342" s="232"/>
      <c r="K3342" s="229"/>
      <c r="L3342" s="229"/>
      <c r="M3342" s="229"/>
      <c r="N3342" s="229"/>
      <c r="O3342" s="229"/>
      <c r="P3342" s="229"/>
      <c r="Q3342" s="229"/>
      <c r="R3342" s="229"/>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31"/>
      <c r="I3343" s="229"/>
      <c r="J3343" s="232"/>
      <c r="K3343" s="229"/>
      <c r="L3343" s="229"/>
      <c r="M3343" s="229"/>
      <c r="N3343" s="229"/>
      <c r="O3343" s="229"/>
      <c r="P3343" s="229"/>
      <c r="Q3343" s="229"/>
      <c r="R3343" s="229"/>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31"/>
      <c r="I3344" s="229"/>
      <c r="J3344" s="232"/>
      <c r="K3344" s="229"/>
      <c r="L3344" s="229"/>
      <c r="M3344" s="229"/>
      <c r="N3344" s="229"/>
      <c r="O3344" s="229"/>
      <c r="P3344" s="229"/>
      <c r="Q3344" s="229"/>
      <c r="R3344" s="229"/>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31"/>
      <c r="I3345" s="229"/>
      <c r="J3345" s="232"/>
      <c r="K3345" s="229"/>
      <c r="L3345" s="229"/>
      <c r="M3345" s="229"/>
      <c r="N3345" s="229"/>
      <c r="O3345" s="229"/>
      <c r="P3345" s="229"/>
      <c r="Q3345" s="229"/>
      <c r="R3345" s="229"/>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31"/>
      <c r="I3346" s="229"/>
      <c r="J3346" s="232"/>
      <c r="K3346" s="229"/>
      <c r="L3346" s="229"/>
      <c r="M3346" s="229"/>
      <c r="N3346" s="229"/>
      <c r="O3346" s="229"/>
      <c r="P3346" s="229"/>
      <c r="Q3346" s="229"/>
      <c r="R3346" s="229"/>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31"/>
      <c r="I3347" s="229"/>
      <c r="J3347" s="232"/>
      <c r="K3347" s="229"/>
      <c r="L3347" s="229"/>
      <c r="M3347" s="229"/>
      <c r="N3347" s="229"/>
      <c r="O3347" s="229"/>
      <c r="P3347" s="229"/>
      <c r="Q3347" s="229"/>
      <c r="R3347" s="229"/>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31"/>
      <c r="I3348" s="229"/>
      <c r="J3348" s="232"/>
      <c r="K3348" s="229"/>
      <c r="L3348" s="229"/>
      <c r="M3348" s="229"/>
      <c r="N3348" s="229"/>
      <c r="O3348" s="229"/>
      <c r="P3348" s="229"/>
      <c r="Q3348" s="229"/>
      <c r="R3348" s="229"/>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31"/>
      <c r="I3349" s="229"/>
      <c r="J3349" s="232"/>
      <c r="K3349" s="229"/>
      <c r="L3349" s="229"/>
      <c r="M3349" s="229"/>
      <c r="N3349" s="229"/>
      <c r="O3349" s="229"/>
      <c r="P3349" s="229"/>
      <c r="Q3349" s="229"/>
      <c r="R3349" s="229"/>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31"/>
      <c r="I3350" s="229"/>
      <c r="J3350" s="232"/>
      <c r="K3350" s="229"/>
      <c r="L3350" s="229"/>
      <c r="M3350" s="229"/>
      <c r="N3350" s="229"/>
      <c r="O3350" s="229"/>
      <c r="P3350" s="229"/>
      <c r="Q3350" s="229"/>
      <c r="R3350" s="229"/>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31"/>
      <c r="I3351" s="229"/>
      <c r="J3351" s="232"/>
      <c r="K3351" s="229"/>
      <c r="L3351" s="229"/>
      <c r="M3351" s="229"/>
      <c r="N3351" s="229"/>
      <c r="O3351" s="229"/>
      <c r="P3351" s="229"/>
      <c r="Q3351" s="229"/>
      <c r="R3351" s="229"/>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31"/>
      <c r="I3352" s="229"/>
      <c r="J3352" s="232"/>
      <c r="K3352" s="229"/>
      <c r="L3352" s="229"/>
      <c r="M3352" s="229"/>
      <c r="N3352" s="229"/>
      <c r="O3352" s="229"/>
      <c r="P3352" s="229"/>
      <c r="Q3352" s="229"/>
      <c r="R3352" s="229"/>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31"/>
      <c r="I3353" s="229"/>
      <c r="J3353" s="232"/>
      <c r="K3353" s="229"/>
      <c r="L3353" s="229"/>
      <c r="M3353" s="229"/>
      <c r="N3353" s="229"/>
      <c r="O3353" s="229"/>
      <c r="P3353" s="229"/>
      <c r="Q3353" s="229"/>
      <c r="R3353" s="229"/>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31"/>
      <c r="I3354" s="229"/>
      <c r="J3354" s="232"/>
      <c r="K3354" s="229"/>
      <c r="L3354" s="229"/>
      <c r="M3354" s="229"/>
      <c r="N3354" s="229"/>
      <c r="O3354" s="229"/>
      <c r="P3354" s="229"/>
      <c r="Q3354" s="229"/>
      <c r="R3354" s="229"/>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31"/>
      <c r="I3355" s="229"/>
      <c r="J3355" s="232"/>
      <c r="K3355" s="229"/>
      <c r="L3355" s="229"/>
      <c r="M3355" s="229"/>
      <c r="N3355" s="229"/>
      <c r="O3355" s="229"/>
      <c r="P3355" s="229"/>
      <c r="Q3355" s="229"/>
      <c r="R3355" s="229"/>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31"/>
      <c r="I3356" s="229"/>
      <c r="J3356" s="232"/>
      <c r="K3356" s="229"/>
      <c r="L3356" s="229"/>
      <c r="M3356" s="229"/>
      <c r="N3356" s="229"/>
      <c r="O3356" s="229"/>
      <c r="P3356" s="229"/>
      <c r="Q3356" s="229"/>
      <c r="R3356" s="229"/>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31"/>
      <c r="I3357" s="229"/>
      <c r="J3357" s="232"/>
      <c r="K3357" s="229"/>
      <c r="L3357" s="229"/>
      <c r="M3357" s="229"/>
      <c r="N3357" s="229"/>
      <c r="O3357" s="229"/>
      <c r="P3357" s="229"/>
      <c r="Q3357" s="229"/>
      <c r="R3357" s="229"/>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31"/>
      <c r="I3358" s="229"/>
      <c r="J3358" s="232"/>
      <c r="K3358" s="229"/>
      <c r="L3358" s="229"/>
      <c r="M3358" s="229"/>
      <c r="N3358" s="229"/>
      <c r="O3358" s="229"/>
      <c r="P3358" s="229"/>
      <c r="Q3358" s="229"/>
      <c r="R3358" s="229"/>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31"/>
      <c r="I3359" s="229"/>
      <c r="J3359" s="232"/>
      <c r="K3359" s="229"/>
      <c r="L3359" s="229"/>
      <c r="M3359" s="229"/>
      <c r="N3359" s="229"/>
      <c r="O3359" s="229"/>
      <c r="P3359" s="229"/>
      <c r="Q3359" s="229"/>
      <c r="R3359" s="229"/>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31"/>
      <c r="I3360" s="229"/>
      <c r="J3360" s="232"/>
      <c r="K3360" s="229"/>
      <c r="L3360" s="229"/>
      <c r="M3360" s="229"/>
      <c r="N3360" s="229"/>
      <c r="O3360" s="229"/>
      <c r="P3360" s="229"/>
      <c r="Q3360" s="229"/>
      <c r="R3360" s="229"/>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31"/>
      <c r="I3361" s="229"/>
      <c r="J3361" s="232"/>
      <c r="K3361" s="229"/>
      <c r="L3361" s="229"/>
      <c r="M3361" s="229"/>
      <c r="N3361" s="229"/>
      <c r="O3361" s="229"/>
      <c r="P3361" s="229"/>
      <c r="Q3361" s="229"/>
      <c r="R3361" s="229"/>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31"/>
      <c r="I3362" s="229"/>
      <c r="J3362" s="232"/>
      <c r="K3362" s="229"/>
      <c r="L3362" s="229"/>
      <c r="M3362" s="229"/>
      <c r="N3362" s="229"/>
      <c r="O3362" s="229"/>
      <c r="P3362" s="229"/>
      <c r="Q3362" s="229"/>
      <c r="R3362" s="229"/>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31"/>
      <c r="I3363" s="229"/>
      <c r="J3363" s="232"/>
      <c r="K3363" s="229"/>
      <c r="L3363" s="229"/>
      <c r="M3363" s="229"/>
      <c r="N3363" s="229"/>
      <c r="O3363" s="229"/>
      <c r="P3363" s="229"/>
      <c r="Q3363" s="229"/>
      <c r="R3363" s="229"/>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31"/>
      <c r="I3364" s="229"/>
      <c r="J3364" s="232"/>
      <c r="K3364" s="229"/>
      <c r="L3364" s="229"/>
      <c r="M3364" s="229"/>
      <c r="N3364" s="229"/>
      <c r="O3364" s="229"/>
      <c r="P3364" s="229"/>
      <c r="Q3364" s="229"/>
      <c r="R3364" s="229"/>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31"/>
      <c r="I3365" s="229"/>
      <c r="J3365" s="232"/>
      <c r="K3365" s="229"/>
      <c r="L3365" s="229"/>
      <c r="M3365" s="229"/>
      <c r="N3365" s="229"/>
      <c r="O3365" s="229"/>
      <c r="P3365" s="229"/>
      <c r="Q3365" s="229"/>
      <c r="R3365" s="229"/>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31"/>
      <c r="I3366" s="229"/>
      <c r="J3366" s="232"/>
      <c r="K3366" s="229"/>
      <c r="L3366" s="229"/>
      <c r="M3366" s="229"/>
      <c r="N3366" s="229"/>
      <c r="O3366" s="229"/>
      <c r="P3366" s="229"/>
      <c r="Q3366" s="229"/>
      <c r="R3366" s="229"/>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31"/>
      <c r="I3367" s="229"/>
      <c r="J3367" s="232"/>
      <c r="K3367" s="229"/>
      <c r="L3367" s="229"/>
      <c r="M3367" s="229"/>
      <c r="N3367" s="229"/>
      <c r="O3367" s="229"/>
      <c r="P3367" s="229"/>
      <c r="Q3367" s="229"/>
      <c r="R3367" s="229"/>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31"/>
      <c r="I3368" s="229"/>
      <c r="J3368" s="232"/>
      <c r="K3368" s="229"/>
      <c r="L3368" s="229"/>
      <c r="M3368" s="229"/>
      <c r="N3368" s="229"/>
      <c r="O3368" s="229"/>
      <c r="P3368" s="229"/>
      <c r="Q3368" s="229"/>
      <c r="R3368" s="229"/>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31"/>
      <c r="I3369" s="229"/>
      <c r="J3369" s="232"/>
      <c r="K3369" s="229"/>
      <c r="L3369" s="229"/>
      <c r="M3369" s="229"/>
      <c r="N3369" s="229"/>
      <c r="O3369" s="229"/>
      <c r="P3369" s="229"/>
      <c r="Q3369" s="229"/>
      <c r="R3369" s="229"/>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31"/>
      <c r="I3370" s="229"/>
      <c r="J3370" s="232"/>
      <c r="K3370" s="229"/>
      <c r="L3370" s="229"/>
      <c r="M3370" s="229"/>
      <c r="N3370" s="229"/>
      <c r="O3370" s="229"/>
      <c r="P3370" s="229"/>
      <c r="Q3370" s="229"/>
      <c r="R3370" s="229"/>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31"/>
      <c r="I3371" s="229"/>
      <c r="J3371" s="232"/>
      <c r="K3371" s="229"/>
      <c r="L3371" s="229"/>
      <c r="M3371" s="229"/>
      <c r="N3371" s="229"/>
      <c r="O3371" s="229"/>
      <c r="P3371" s="229"/>
      <c r="Q3371" s="229"/>
      <c r="R3371" s="229"/>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31"/>
      <c r="I3372" s="229"/>
      <c r="J3372" s="232"/>
      <c r="K3372" s="229"/>
      <c r="L3372" s="229"/>
      <c r="M3372" s="229"/>
      <c r="N3372" s="229"/>
      <c r="O3372" s="229"/>
      <c r="P3372" s="229"/>
      <c r="Q3372" s="229"/>
      <c r="R3372" s="229"/>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31"/>
      <c r="I3373" s="229"/>
      <c r="J3373" s="232"/>
      <c r="K3373" s="229"/>
      <c r="L3373" s="229"/>
      <c r="M3373" s="229"/>
      <c r="N3373" s="229"/>
      <c r="O3373" s="229"/>
      <c r="P3373" s="229"/>
      <c r="Q3373" s="229"/>
      <c r="R3373" s="229"/>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31"/>
      <c r="I3374" s="229"/>
      <c r="J3374" s="232"/>
      <c r="K3374" s="229"/>
      <c r="L3374" s="229"/>
      <c r="M3374" s="229"/>
      <c r="N3374" s="229"/>
      <c r="O3374" s="229"/>
      <c r="P3374" s="229"/>
      <c r="Q3374" s="229"/>
      <c r="R3374" s="229"/>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31"/>
      <c r="I3375" s="229"/>
      <c r="J3375" s="232"/>
      <c r="K3375" s="229"/>
      <c r="L3375" s="229"/>
      <c r="M3375" s="229"/>
      <c r="N3375" s="229"/>
      <c r="O3375" s="229"/>
      <c r="P3375" s="229"/>
      <c r="Q3375" s="229"/>
      <c r="R3375" s="229"/>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31"/>
      <c r="I3376" s="229"/>
      <c r="J3376" s="232"/>
      <c r="K3376" s="229"/>
      <c r="L3376" s="229"/>
      <c r="M3376" s="229"/>
      <c r="N3376" s="229"/>
      <c r="O3376" s="229"/>
      <c r="P3376" s="229"/>
      <c r="Q3376" s="229"/>
      <c r="R3376" s="229"/>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31"/>
      <c r="I3377" s="229"/>
      <c r="J3377" s="232"/>
      <c r="K3377" s="229"/>
      <c r="L3377" s="229"/>
      <c r="M3377" s="229"/>
      <c r="N3377" s="229"/>
      <c r="O3377" s="229"/>
      <c r="P3377" s="229"/>
      <c r="Q3377" s="229"/>
      <c r="R3377" s="229"/>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31"/>
      <c r="I3378" s="229"/>
      <c r="J3378" s="232"/>
      <c r="K3378" s="229"/>
      <c r="L3378" s="229"/>
      <c r="M3378" s="229"/>
      <c r="N3378" s="229"/>
      <c r="O3378" s="229"/>
      <c r="P3378" s="229"/>
      <c r="Q3378" s="229"/>
      <c r="R3378" s="229"/>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31"/>
      <c r="I3379" s="229"/>
      <c r="J3379" s="232"/>
      <c r="K3379" s="229"/>
      <c r="L3379" s="229"/>
      <c r="M3379" s="229"/>
      <c r="N3379" s="229"/>
      <c r="O3379" s="229"/>
      <c r="P3379" s="229"/>
      <c r="Q3379" s="229"/>
      <c r="R3379" s="229"/>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31"/>
      <c r="I3380" s="229"/>
      <c r="J3380" s="232"/>
      <c r="K3380" s="229"/>
      <c r="L3380" s="229"/>
      <c r="M3380" s="229"/>
      <c r="N3380" s="229"/>
      <c r="O3380" s="229"/>
      <c r="P3380" s="229"/>
      <c r="Q3380" s="229"/>
      <c r="R3380" s="229"/>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31"/>
      <c r="I3381" s="229"/>
      <c r="J3381" s="232"/>
      <c r="K3381" s="229"/>
      <c r="L3381" s="229"/>
      <c r="M3381" s="229"/>
      <c r="N3381" s="229"/>
      <c r="O3381" s="229"/>
      <c r="P3381" s="229"/>
      <c r="Q3381" s="229"/>
      <c r="R3381" s="229"/>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31"/>
      <c r="I3382" s="229"/>
      <c r="J3382" s="232"/>
      <c r="K3382" s="229"/>
      <c r="L3382" s="229"/>
      <c r="M3382" s="229"/>
      <c r="N3382" s="229"/>
      <c r="O3382" s="229"/>
      <c r="P3382" s="229"/>
      <c r="Q3382" s="229"/>
      <c r="R3382" s="229"/>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31"/>
      <c r="I3383" s="229"/>
      <c r="J3383" s="232"/>
      <c r="K3383" s="229"/>
      <c r="L3383" s="229"/>
      <c r="M3383" s="229"/>
      <c r="N3383" s="229"/>
      <c r="O3383" s="229"/>
      <c r="P3383" s="229"/>
      <c r="Q3383" s="229"/>
      <c r="R3383" s="229"/>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31"/>
      <c r="I3384" s="229"/>
      <c r="J3384" s="232"/>
      <c r="K3384" s="229"/>
      <c r="L3384" s="229"/>
      <c r="M3384" s="229"/>
      <c r="N3384" s="229"/>
      <c r="O3384" s="229"/>
      <c r="P3384" s="229"/>
      <c r="Q3384" s="229"/>
      <c r="R3384" s="229"/>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31"/>
      <c r="I3385" s="229"/>
      <c r="J3385" s="232"/>
      <c r="K3385" s="229"/>
      <c r="L3385" s="229"/>
      <c r="M3385" s="229"/>
      <c r="N3385" s="229"/>
      <c r="O3385" s="229"/>
      <c r="P3385" s="229"/>
      <c r="Q3385" s="229"/>
      <c r="R3385" s="229"/>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31"/>
      <c r="I3386" s="229"/>
      <c r="J3386" s="232"/>
      <c r="K3386" s="229"/>
      <c r="L3386" s="229"/>
      <c r="M3386" s="229"/>
      <c r="N3386" s="229"/>
      <c r="O3386" s="229"/>
      <c r="P3386" s="229"/>
      <c r="Q3386" s="229"/>
      <c r="R3386" s="229"/>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31"/>
      <c r="I3387" s="229"/>
      <c r="J3387" s="232"/>
      <c r="K3387" s="229"/>
      <c r="L3387" s="229"/>
      <c r="M3387" s="229"/>
      <c r="N3387" s="229"/>
      <c r="O3387" s="229"/>
      <c r="P3387" s="229"/>
      <c r="Q3387" s="229"/>
      <c r="R3387" s="229"/>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31"/>
      <c r="I3388" s="229"/>
      <c r="J3388" s="232"/>
      <c r="K3388" s="229"/>
      <c r="L3388" s="229"/>
      <c r="M3388" s="229"/>
      <c r="N3388" s="229"/>
      <c r="O3388" s="229"/>
      <c r="P3388" s="229"/>
      <c r="Q3388" s="229"/>
      <c r="R3388" s="229"/>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31"/>
      <c r="I3389" s="229"/>
      <c r="J3389" s="232"/>
      <c r="K3389" s="229"/>
      <c r="L3389" s="229"/>
      <c r="M3389" s="229"/>
      <c r="N3389" s="229"/>
      <c r="O3389" s="229"/>
      <c r="P3389" s="229"/>
      <c r="Q3389" s="229"/>
      <c r="R3389" s="229"/>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31"/>
      <c r="I3390" s="229"/>
      <c r="J3390" s="232"/>
      <c r="K3390" s="229"/>
      <c r="L3390" s="229"/>
      <c r="M3390" s="229"/>
      <c r="N3390" s="229"/>
      <c r="O3390" s="229"/>
      <c r="P3390" s="229"/>
      <c r="Q3390" s="229"/>
      <c r="R3390" s="229"/>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31"/>
      <c r="I3391" s="229"/>
      <c r="J3391" s="232"/>
      <c r="K3391" s="229"/>
      <c r="L3391" s="229"/>
      <c r="M3391" s="229"/>
      <c r="N3391" s="229"/>
      <c r="O3391" s="229"/>
      <c r="P3391" s="229"/>
      <c r="Q3391" s="229"/>
      <c r="R3391" s="229"/>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31"/>
      <c r="I3392" s="229"/>
      <c r="J3392" s="232"/>
      <c r="K3392" s="229"/>
      <c r="L3392" s="229"/>
      <c r="M3392" s="229"/>
      <c r="N3392" s="229"/>
      <c r="O3392" s="229"/>
      <c r="P3392" s="229"/>
      <c r="Q3392" s="229"/>
      <c r="R3392" s="229"/>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31"/>
      <c r="I3393" s="229"/>
      <c r="J3393" s="232"/>
      <c r="K3393" s="229"/>
      <c r="L3393" s="229"/>
      <c r="M3393" s="229"/>
      <c r="N3393" s="229"/>
      <c r="O3393" s="229"/>
      <c r="P3393" s="229"/>
      <c r="Q3393" s="229"/>
      <c r="R3393" s="229"/>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31"/>
      <c r="I3394" s="229"/>
      <c r="J3394" s="232"/>
      <c r="K3394" s="229"/>
      <c r="L3394" s="229"/>
      <c r="M3394" s="229"/>
      <c r="N3394" s="229"/>
      <c r="O3394" s="229"/>
      <c r="P3394" s="229"/>
      <c r="Q3394" s="229"/>
      <c r="R3394" s="229"/>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31"/>
      <c r="I3395" s="229"/>
      <c r="J3395" s="232"/>
      <c r="K3395" s="229"/>
      <c r="L3395" s="229"/>
      <c r="M3395" s="229"/>
      <c r="N3395" s="229"/>
      <c r="O3395" s="229"/>
      <c r="P3395" s="229"/>
      <c r="Q3395" s="229"/>
      <c r="R3395" s="229"/>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31"/>
      <c r="I3396" s="229"/>
      <c r="J3396" s="232"/>
      <c r="K3396" s="229"/>
      <c r="L3396" s="229"/>
      <c r="M3396" s="229"/>
      <c r="N3396" s="229"/>
      <c r="O3396" s="229"/>
      <c r="P3396" s="229"/>
      <c r="Q3396" s="229"/>
      <c r="R3396" s="229"/>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31"/>
      <c r="I3397" s="229"/>
      <c r="J3397" s="232"/>
      <c r="K3397" s="229"/>
      <c r="L3397" s="229"/>
      <c r="M3397" s="229"/>
      <c r="N3397" s="229"/>
      <c r="O3397" s="229"/>
      <c r="P3397" s="229"/>
      <c r="Q3397" s="229"/>
      <c r="R3397" s="229"/>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31"/>
      <c r="I3398" s="229"/>
      <c r="J3398" s="232"/>
      <c r="K3398" s="229"/>
      <c r="L3398" s="229"/>
      <c r="M3398" s="229"/>
      <c r="N3398" s="229"/>
      <c r="O3398" s="229"/>
      <c r="P3398" s="229"/>
      <c r="Q3398" s="229"/>
      <c r="R3398" s="229"/>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31"/>
      <c r="I3399" s="229"/>
      <c r="J3399" s="232"/>
      <c r="K3399" s="229"/>
      <c r="L3399" s="229"/>
      <c r="M3399" s="229"/>
      <c r="N3399" s="229"/>
      <c r="O3399" s="229"/>
      <c r="P3399" s="229"/>
      <c r="Q3399" s="229"/>
      <c r="R3399" s="229"/>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31"/>
      <c r="I3400" s="229"/>
      <c r="J3400" s="232"/>
      <c r="K3400" s="229"/>
      <c r="L3400" s="229"/>
      <c r="M3400" s="229"/>
      <c r="N3400" s="229"/>
      <c r="O3400" s="229"/>
      <c r="P3400" s="229"/>
      <c r="Q3400" s="229"/>
      <c r="R3400" s="229"/>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31"/>
      <c r="I3401" s="229"/>
      <c r="J3401" s="232"/>
      <c r="K3401" s="229"/>
      <c r="L3401" s="229"/>
      <c r="M3401" s="229"/>
      <c r="N3401" s="229"/>
      <c r="O3401" s="229"/>
      <c r="P3401" s="229"/>
      <c r="Q3401" s="229"/>
      <c r="R3401" s="229"/>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31"/>
      <c r="I3402" s="229"/>
      <c r="J3402" s="232"/>
      <c r="K3402" s="229"/>
      <c r="L3402" s="229"/>
      <c r="M3402" s="229"/>
      <c r="N3402" s="229"/>
      <c r="O3402" s="229"/>
      <c r="P3402" s="229"/>
      <c r="Q3402" s="229"/>
      <c r="R3402" s="229"/>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31"/>
      <c r="I3403" s="229"/>
      <c r="J3403" s="232"/>
      <c r="K3403" s="229"/>
      <c r="L3403" s="229"/>
      <c r="M3403" s="229"/>
      <c r="N3403" s="229"/>
      <c r="O3403" s="229"/>
      <c r="P3403" s="229"/>
      <c r="Q3403" s="229"/>
      <c r="R3403" s="229"/>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31"/>
      <c r="I3404" s="229"/>
      <c r="J3404" s="232"/>
      <c r="K3404" s="229"/>
      <c r="L3404" s="229"/>
      <c r="M3404" s="229"/>
      <c r="N3404" s="229"/>
      <c r="O3404" s="229"/>
      <c r="P3404" s="229"/>
      <c r="Q3404" s="229"/>
      <c r="R3404" s="229"/>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31"/>
      <c r="I3405" s="229"/>
      <c r="J3405" s="232"/>
      <c r="K3405" s="229"/>
      <c r="L3405" s="229"/>
      <c r="M3405" s="229"/>
      <c r="N3405" s="229"/>
      <c r="O3405" s="229"/>
      <c r="P3405" s="229"/>
      <c r="Q3405" s="229"/>
      <c r="R3405" s="229"/>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31"/>
      <c r="I3406" s="229"/>
      <c r="J3406" s="232"/>
      <c r="K3406" s="229"/>
      <c r="L3406" s="229"/>
      <c r="M3406" s="229"/>
      <c r="N3406" s="229"/>
      <c r="O3406" s="229"/>
      <c r="P3406" s="229"/>
      <c r="Q3406" s="229"/>
      <c r="R3406" s="229"/>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31"/>
      <c r="I3407" s="229"/>
      <c r="J3407" s="232"/>
      <c r="K3407" s="229"/>
      <c r="L3407" s="229"/>
      <c r="M3407" s="229"/>
      <c r="N3407" s="229"/>
      <c r="O3407" s="229"/>
      <c r="P3407" s="229"/>
      <c r="Q3407" s="229"/>
      <c r="R3407" s="229"/>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31"/>
      <c r="I3408" s="229"/>
      <c r="J3408" s="232"/>
      <c r="K3408" s="229"/>
      <c r="L3408" s="229"/>
      <c r="M3408" s="229"/>
      <c r="N3408" s="229"/>
      <c r="O3408" s="229"/>
      <c r="P3408" s="229"/>
      <c r="Q3408" s="229"/>
      <c r="R3408" s="229"/>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31"/>
      <c r="I3409" s="229"/>
      <c r="J3409" s="232"/>
      <c r="K3409" s="229"/>
      <c r="L3409" s="229"/>
      <c r="M3409" s="229"/>
      <c r="N3409" s="229"/>
      <c r="O3409" s="229"/>
      <c r="P3409" s="229"/>
      <c r="Q3409" s="229"/>
      <c r="R3409" s="229"/>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31"/>
      <c r="I3410" s="229"/>
      <c r="J3410" s="232"/>
      <c r="K3410" s="229"/>
      <c r="L3410" s="229"/>
      <c r="M3410" s="229"/>
      <c r="N3410" s="229"/>
      <c r="O3410" s="229"/>
      <c r="P3410" s="229"/>
      <c r="Q3410" s="229"/>
      <c r="R3410" s="229"/>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31"/>
      <c r="I3411" s="229"/>
      <c r="J3411" s="232"/>
      <c r="K3411" s="229"/>
      <c r="L3411" s="229"/>
      <c r="M3411" s="229"/>
      <c r="N3411" s="229"/>
      <c r="O3411" s="229"/>
      <c r="P3411" s="229"/>
      <c r="Q3411" s="229"/>
      <c r="R3411" s="229"/>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31"/>
      <c r="I3412" s="229"/>
      <c r="J3412" s="232"/>
      <c r="K3412" s="229"/>
      <c r="L3412" s="229"/>
      <c r="M3412" s="229"/>
      <c r="N3412" s="229"/>
      <c r="O3412" s="229"/>
      <c r="P3412" s="229"/>
      <c r="Q3412" s="229"/>
      <c r="R3412" s="229"/>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31"/>
      <c r="I3413" s="229"/>
      <c r="J3413" s="232"/>
      <c r="K3413" s="229"/>
      <c r="L3413" s="229"/>
      <c r="M3413" s="229"/>
      <c r="N3413" s="229"/>
      <c r="O3413" s="229"/>
      <c r="P3413" s="229"/>
      <c r="Q3413" s="229"/>
      <c r="R3413" s="229"/>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31"/>
      <c r="I3414" s="229"/>
      <c r="J3414" s="232"/>
      <c r="K3414" s="229"/>
      <c r="L3414" s="229"/>
      <c r="M3414" s="229"/>
      <c r="N3414" s="229"/>
      <c r="O3414" s="229"/>
      <c r="P3414" s="229"/>
      <c r="Q3414" s="229"/>
      <c r="R3414" s="229"/>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31"/>
      <c r="I3415" s="229"/>
      <c r="J3415" s="232"/>
      <c r="K3415" s="229"/>
      <c r="L3415" s="229"/>
      <c r="M3415" s="229"/>
      <c r="N3415" s="229"/>
      <c r="O3415" s="229"/>
      <c r="P3415" s="229"/>
      <c r="Q3415" s="229"/>
      <c r="R3415" s="229"/>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31"/>
      <c r="I3416" s="229"/>
      <c r="J3416" s="232"/>
      <c r="K3416" s="229"/>
      <c r="L3416" s="229"/>
      <c r="M3416" s="229"/>
      <c r="N3416" s="229"/>
      <c r="O3416" s="229"/>
      <c r="P3416" s="229"/>
      <c r="Q3416" s="229"/>
      <c r="R3416" s="229"/>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31"/>
      <c r="I3417" s="229"/>
      <c r="J3417" s="232"/>
      <c r="K3417" s="229"/>
      <c r="L3417" s="229"/>
      <c r="M3417" s="229"/>
      <c r="N3417" s="229"/>
      <c r="O3417" s="229"/>
      <c r="P3417" s="229"/>
      <c r="Q3417" s="229"/>
      <c r="R3417" s="229"/>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31"/>
      <c r="I3418" s="229"/>
      <c r="J3418" s="232"/>
      <c r="K3418" s="229"/>
      <c r="L3418" s="229"/>
      <c r="M3418" s="229"/>
      <c r="N3418" s="229"/>
      <c r="O3418" s="229"/>
      <c r="P3418" s="229"/>
      <c r="Q3418" s="229"/>
      <c r="R3418" s="229"/>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31"/>
      <c r="I3419" s="229"/>
      <c r="J3419" s="232"/>
      <c r="K3419" s="229"/>
      <c r="L3419" s="229"/>
      <c r="M3419" s="229"/>
      <c r="N3419" s="229"/>
      <c r="O3419" s="229"/>
      <c r="P3419" s="229"/>
      <c r="Q3419" s="229"/>
      <c r="R3419" s="229"/>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31"/>
      <c r="I3420" s="229"/>
      <c r="J3420" s="232"/>
      <c r="K3420" s="229"/>
      <c r="L3420" s="229"/>
      <c r="M3420" s="229"/>
      <c r="N3420" s="229"/>
      <c r="O3420" s="229"/>
      <c r="P3420" s="229"/>
      <c r="Q3420" s="229"/>
      <c r="R3420" s="229"/>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31"/>
      <c r="I3421" s="229"/>
      <c r="J3421" s="232"/>
      <c r="K3421" s="229"/>
      <c r="L3421" s="229"/>
      <c r="M3421" s="229"/>
      <c r="N3421" s="229"/>
      <c r="O3421" s="229"/>
      <c r="P3421" s="229"/>
      <c r="Q3421" s="229"/>
      <c r="R3421" s="229"/>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31"/>
      <c r="I3422" s="229"/>
      <c r="J3422" s="232"/>
      <c r="K3422" s="229"/>
      <c r="L3422" s="229"/>
      <c r="M3422" s="229"/>
      <c r="N3422" s="229"/>
      <c r="O3422" s="229"/>
      <c r="P3422" s="229"/>
      <c r="Q3422" s="229"/>
      <c r="R3422" s="229"/>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31"/>
      <c r="I3423" s="229"/>
      <c r="J3423" s="232"/>
      <c r="K3423" s="229"/>
      <c r="L3423" s="229"/>
      <c r="M3423" s="229"/>
      <c r="N3423" s="229"/>
      <c r="O3423" s="229"/>
      <c r="P3423" s="229"/>
      <c r="Q3423" s="229"/>
      <c r="R3423" s="229"/>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31"/>
      <c r="I3424" s="229"/>
      <c r="J3424" s="232"/>
      <c r="K3424" s="229"/>
      <c r="L3424" s="229"/>
      <c r="M3424" s="229"/>
      <c r="N3424" s="229"/>
      <c r="O3424" s="229"/>
      <c r="P3424" s="229"/>
      <c r="Q3424" s="229"/>
      <c r="R3424" s="229"/>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31"/>
      <c r="I3425" s="229"/>
      <c r="J3425" s="232"/>
      <c r="K3425" s="229"/>
      <c r="L3425" s="229"/>
      <c r="M3425" s="229"/>
      <c r="N3425" s="229"/>
      <c r="O3425" s="229"/>
      <c r="P3425" s="229"/>
      <c r="Q3425" s="229"/>
      <c r="R3425" s="229"/>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31"/>
      <c r="I3426" s="229"/>
      <c r="J3426" s="232"/>
      <c r="K3426" s="229"/>
      <c r="L3426" s="229"/>
      <c r="M3426" s="229"/>
      <c r="N3426" s="229"/>
      <c r="O3426" s="229"/>
      <c r="P3426" s="229"/>
      <c r="Q3426" s="229"/>
      <c r="R3426" s="229"/>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31"/>
      <c r="I3427" s="229"/>
      <c r="J3427" s="232"/>
      <c r="K3427" s="229"/>
      <c r="L3427" s="229"/>
      <c r="M3427" s="229"/>
      <c r="N3427" s="229"/>
      <c r="O3427" s="229"/>
      <c r="P3427" s="229"/>
      <c r="Q3427" s="229"/>
      <c r="R3427" s="229"/>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31"/>
      <c r="I3428" s="229"/>
      <c r="J3428" s="232"/>
      <c r="K3428" s="229"/>
      <c r="L3428" s="229"/>
      <c r="M3428" s="229"/>
      <c r="N3428" s="229"/>
      <c r="O3428" s="229"/>
      <c r="P3428" s="229"/>
      <c r="Q3428" s="229"/>
      <c r="R3428" s="229"/>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31"/>
      <c r="I3429" s="229"/>
      <c r="J3429" s="232"/>
      <c r="K3429" s="229"/>
      <c r="L3429" s="229"/>
      <c r="M3429" s="229"/>
      <c r="N3429" s="229"/>
      <c r="O3429" s="229"/>
      <c r="P3429" s="229"/>
      <c r="Q3429" s="229"/>
      <c r="R3429" s="229"/>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31"/>
      <c r="I3430" s="229"/>
      <c r="J3430" s="232"/>
      <c r="K3430" s="229"/>
      <c r="L3430" s="229"/>
      <c r="M3430" s="229"/>
      <c r="N3430" s="229"/>
      <c r="O3430" s="229"/>
      <c r="P3430" s="229"/>
      <c r="Q3430" s="229"/>
      <c r="R3430" s="229"/>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31"/>
      <c r="I3431" s="229"/>
      <c r="J3431" s="232"/>
      <c r="K3431" s="229"/>
      <c r="L3431" s="229"/>
      <c r="M3431" s="229"/>
      <c r="N3431" s="229"/>
      <c r="O3431" s="229"/>
      <c r="P3431" s="229"/>
      <c r="Q3431" s="229"/>
      <c r="R3431" s="229"/>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31"/>
      <c r="I3432" s="229"/>
      <c r="J3432" s="232"/>
      <c r="K3432" s="229"/>
      <c r="L3432" s="229"/>
      <c r="M3432" s="229"/>
      <c r="N3432" s="229"/>
      <c r="O3432" s="229"/>
      <c r="P3432" s="229"/>
      <c r="Q3432" s="229"/>
      <c r="R3432" s="229"/>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31"/>
      <c r="I3433" s="229"/>
      <c r="J3433" s="232"/>
      <c r="K3433" s="229"/>
      <c r="L3433" s="229"/>
      <c r="M3433" s="229"/>
      <c r="N3433" s="229"/>
      <c r="O3433" s="229"/>
      <c r="P3433" s="229"/>
      <c r="Q3433" s="229"/>
      <c r="R3433" s="229"/>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31"/>
      <c r="I3434" s="229"/>
      <c r="J3434" s="232"/>
      <c r="K3434" s="229"/>
      <c r="L3434" s="229"/>
      <c r="M3434" s="229"/>
      <c r="N3434" s="229"/>
      <c r="O3434" s="229"/>
      <c r="P3434" s="229"/>
      <c r="Q3434" s="229"/>
      <c r="R3434" s="229"/>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31"/>
      <c r="I3435" s="229"/>
      <c r="J3435" s="232"/>
      <c r="K3435" s="229"/>
      <c r="L3435" s="229"/>
      <c r="M3435" s="229"/>
      <c r="N3435" s="229"/>
      <c r="O3435" s="229"/>
      <c r="P3435" s="229"/>
      <c r="Q3435" s="229"/>
      <c r="R3435" s="229"/>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31"/>
      <c r="I3436" s="229"/>
      <c r="J3436" s="232"/>
      <c r="K3436" s="229"/>
      <c r="L3436" s="229"/>
      <c r="M3436" s="229"/>
      <c r="N3436" s="229"/>
      <c r="O3436" s="229"/>
      <c r="P3436" s="229"/>
      <c r="Q3436" s="229"/>
      <c r="R3436" s="229"/>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31"/>
      <c r="I3437" s="229"/>
      <c r="J3437" s="232"/>
      <c r="K3437" s="229"/>
      <c r="L3437" s="229"/>
      <c r="M3437" s="229"/>
      <c r="N3437" s="229"/>
      <c r="O3437" s="229"/>
      <c r="P3437" s="229"/>
      <c r="Q3437" s="229"/>
      <c r="R3437" s="229"/>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31"/>
      <c r="I3438" s="229"/>
      <c r="J3438" s="232"/>
      <c r="K3438" s="229"/>
      <c r="L3438" s="229"/>
      <c r="M3438" s="229"/>
      <c r="N3438" s="229"/>
      <c r="O3438" s="229"/>
      <c r="P3438" s="229"/>
      <c r="Q3438" s="229"/>
      <c r="R3438" s="229"/>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31"/>
      <c r="I3439" s="229"/>
      <c r="J3439" s="232"/>
      <c r="K3439" s="229"/>
      <c r="L3439" s="229"/>
      <c r="M3439" s="229"/>
      <c r="N3439" s="229"/>
      <c r="O3439" s="229"/>
      <c r="P3439" s="229"/>
      <c r="Q3439" s="229"/>
      <c r="R3439" s="229"/>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31"/>
      <c r="I3440" s="229"/>
      <c r="J3440" s="232"/>
      <c r="K3440" s="229"/>
      <c r="L3440" s="229"/>
      <c r="M3440" s="229"/>
      <c r="N3440" s="229"/>
      <c r="O3440" s="229"/>
      <c r="P3440" s="229"/>
      <c r="Q3440" s="229"/>
      <c r="R3440" s="229"/>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31"/>
      <c r="I3441" s="229"/>
      <c r="J3441" s="232"/>
      <c r="K3441" s="229"/>
      <c r="L3441" s="229"/>
      <c r="M3441" s="229"/>
      <c r="N3441" s="229"/>
      <c r="O3441" s="229"/>
      <c r="P3441" s="229"/>
      <c r="Q3441" s="229"/>
      <c r="R3441" s="229"/>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31"/>
      <c r="I3442" s="229"/>
      <c r="J3442" s="232"/>
      <c r="K3442" s="229"/>
      <c r="L3442" s="229"/>
      <c r="M3442" s="229"/>
      <c r="N3442" s="229"/>
      <c r="O3442" s="229"/>
      <c r="P3442" s="229"/>
      <c r="Q3442" s="229"/>
      <c r="R3442" s="229"/>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31"/>
      <c r="I3443" s="229"/>
      <c r="J3443" s="232"/>
      <c r="K3443" s="229"/>
      <c r="L3443" s="229"/>
      <c r="M3443" s="229"/>
      <c r="N3443" s="229"/>
      <c r="O3443" s="229"/>
      <c r="P3443" s="229"/>
      <c r="Q3443" s="229"/>
      <c r="R3443" s="229"/>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31"/>
      <c r="I3444" s="229"/>
      <c r="J3444" s="232"/>
      <c r="K3444" s="229"/>
      <c r="L3444" s="229"/>
      <c r="M3444" s="229"/>
      <c r="N3444" s="229"/>
      <c r="O3444" s="229"/>
      <c r="P3444" s="229"/>
      <c r="Q3444" s="229"/>
      <c r="R3444" s="229"/>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31"/>
      <c r="I3445" s="229"/>
      <c r="J3445" s="232"/>
      <c r="K3445" s="229"/>
      <c r="L3445" s="229"/>
      <c r="M3445" s="229"/>
      <c r="N3445" s="229"/>
      <c r="O3445" s="229"/>
      <c r="P3445" s="229"/>
      <c r="Q3445" s="229"/>
      <c r="R3445" s="229"/>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31"/>
      <c r="I3446" s="229"/>
      <c r="J3446" s="232"/>
      <c r="K3446" s="229"/>
      <c r="L3446" s="229"/>
      <c r="M3446" s="229"/>
      <c r="N3446" s="229"/>
      <c r="O3446" s="229"/>
      <c r="P3446" s="229"/>
      <c r="Q3446" s="229"/>
      <c r="R3446" s="229"/>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31"/>
      <c r="I3447" s="229"/>
      <c r="J3447" s="232"/>
      <c r="K3447" s="229"/>
      <c r="L3447" s="229"/>
      <c r="M3447" s="229"/>
      <c r="N3447" s="229"/>
      <c r="O3447" s="229"/>
      <c r="P3447" s="229"/>
      <c r="Q3447" s="229"/>
      <c r="R3447" s="229"/>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31"/>
      <c r="I3448" s="229"/>
      <c r="J3448" s="232"/>
      <c r="K3448" s="229"/>
      <c r="L3448" s="229"/>
      <c r="M3448" s="229"/>
      <c r="N3448" s="229"/>
      <c r="O3448" s="229"/>
      <c r="P3448" s="229"/>
      <c r="Q3448" s="229"/>
      <c r="R3448" s="229"/>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31"/>
      <c r="I3449" s="229"/>
      <c r="J3449" s="232"/>
      <c r="K3449" s="229"/>
      <c r="L3449" s="229"/>
      <c r="M3449" s="229"/>
      <c r="N3449" s="229"/>
      <c r="O3449" s="229"/>
      <c r="P3449" s="229"/>
      <c r="Q3449" s="229"/>
      <c r="R3449" s="229"/>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31"/>
      <c r="I3450" s="229"/>
      <c r="J3450" s="232"/>
      <c r="K3450" s="229"/>
      <c r="L3450" s="229"/>
      <c r="M3450" s="229"/>
      <c r="N3450" s="229"/>
      <c r="O3450" s="229"/>
      <c r="P3450" s="229"/>
      <c r="Q3450" s="229"/>
      <c r="R3450" s="229"/>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31"/>
      <c r="I3451" s="229"/>
      <c r="J3451" s="232"/>
      <c r="K3451" s="229"/>
      <c r="L3451" s="229"/>
      <c r="M3451" s="229"/>
      <c r="N3451" s="229"/>
      <c r="O3451" s="229"/>
      <c r="P3451" s="229"/>
      <c r="Q3451" s="229"/>
      <c r="R3451" s="229"/>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31"/>
      <c r="I3452" s="229"/>
      <c r="J3452" s="232"/>
      <c r="K3452" s="229"/>
      <c r="L3452" s="229"/>
      <c r="M3452" s="229"/>
      <c r="N3452" s="229"/>
      <c r="O3452" s="229"/>
      <c r="P3452" s="229"/>
      <c r="Q3452" s="229"/>
      <c r="R3452" s="229"/>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31"/>
      <c r="I3453" s="229"/>
      <c r="J3453" s="232"/>
      <c r="K3453" s="229"/>
      <c r="L3453" s="229"/>
      <c r="M3453" s="229"/>
      <c r="N3453" s="229"/>
      <c r="O3453" s="229"/>
      <c r="P3453" s="229"/>
      <c r="Q3453" s="229"/>
      <c r="R3453" s="229"/>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31"/>
      <c r="I3454" s="229"/>
      <c r="J3454" s="232"/>
      <c r="K3454" s="229"/>
      <c r="L3454" s="229"/>
      <c r="M3454" s="229"/>
      <c r="N3454" s="229"/>
      <c r="O3454" s="229"/>
      <c r="P3454" s="229"/>
      <c r="Q3454" s="229"/>
      <c r="R3454" s="229"/>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31"/>
      <c r="I3455" s="229"/>
      <c r="J3455" s="232"/>
      <c r="K3455" s="229"/>
      <c r="L3455" s="229"/>
      <c r="M3455" s="229"/>
      <c r="N3455" s="229"/>
      <c r="O3455" s="229"/>
      <c r="P3455" s="229"/>
      <c r="Q3455" s="229"/>
      <c r="R3455" s="229"/>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31"/>
      <c r="I3456" s="229"/>
      <c r="J3456" s="232"/>
      <c r="K3456" s="229"/>
      <c r="L3456" s="229"/>
      <c r="M3456" s="229"/>
      <c r="N3456" s="229"/>
      <c r="O3456" s="229"/>
      <c r="P3456" s="229"/>
      <c r="Q3456" s="229"/>
      <c r="R3456" s="229"/>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31"/>
      <c r="I3457" s="229"/>
      <c r="J3457" s="232"/>
      <c r="K3457" s="229"/>
      <c r="L3457" s="229"/>
      <c r="M3457" s="229"/>
      <c r="N3457" s="229"/>
      <c r="O3457" s="229"/>
      <c r="P3457" s="229"/>
      <c r="Q3457" s="229"/>
      <c r="R3457" s="229"/>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31"/>
      <c r="I3458" s="229"/>
      <c r="J3458" s="232"/>
      <c r="K3458" s="229"/>
      <c r="L3458" s="229"/>
      <c r="M3458" s="229"/>
      <c r="N3458" s="229"/>
      <c r="O3458" s="229"/>
      <c r="P3458" s="229"/>
      <c r="Q3458" s="229"/>
      <c r="R3458" s="229"/>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31"/>
      <c r="I3459" s="229"/>
      <c r="J3459" s="232"/>
      <c r="K3459" s="229"/>
      <c r="L3459" s="229"/>
      <c r="M3459" s="229"/>
      <c r="N3459" s="229"/>
      <c r="O3459" s="229"/>
      <c r="P3459" s="229"/>
      <c r="Q3459" s="229"/>
      <c r="R3459" s="229"/>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31"/>
      <c r="I3460" s="229"/>
      <c r="J3460" s="232"/>
      <c r="K3460" s="229"/>
      <c r="L3460" s="229"/>
      <c r="M3460" s="229"/>
      <c r="N3460" s="229"/>
      <c r="O3460" s="229"/>
      <c r="P3460" s="229"/>
      <c r="Q3460" s="229"/>
      <c r="R3460" s="229"/>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31"/>
      <c r="I3461" s="229"/>
      <c r="J3461" s="232"/>
      <c r="K3461" s="229"/>
      <c r="L3461" s="229"/>
      <c r="M3461" s="229"/>
      <c r="N3461" s="229"/>
      <c r="O3461" s="229"/>
      <c r="P3461" s="229"/>
      <c r="Q3461" s="229"/>
      <c r="R3461" s="229"/>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31"/>
      <c r="I3462" s="229"/>
      <c r="J3462" s="232"/>
      <c r="K3462" s="229"/>
      <c r="L3462" s="229"/>
      <c r="M3462" s="229"/>
      <c r="N3462" s="229"/>
      <c r="O3462" s="229"/>
      <c r="P3462" s="229"/>
      <c r="Q3462" s="229"/>
      <c r="R3462" s="229"/>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31"/>
      <c r="I3463" s="229"/>
      <c r="J3463" s="232"/>
      <c r="K3463" s="229"/>
      <c r="L3463" s="229"/>
      <c r="M3463" s="229"/>
      <c r="N3463" s="229"/>
      <c r="O3463" s="229"/>
      <c r="P3463" s="229"/>
      <c r="Q3463" s="229"/>
      <c r="R3463" s="229"/>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31"/>
      <c r="I3464" s="229"/>
      <c r="J3464" s="232"/>
      <c r="K3464" s="229"/>
      <c r="L3464" s="229"/>
      <c r="M3464" s="229"/>
      <c r="N3464" s="229"/>
      <c r="O3464" s="229"/>
      <c r="P3464" s="229"/>
      <c r="Q3464" s="229"/>
      <c r="R3464" s="229"/>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31"/>
      <c r="I3465" s="229"/>
      <c r="J3465" s="232"/>
      <c r="K3465" s="229"/>
      <c r="L3465" s="229"/>
      <c r="M3465" s="229"/>
      <c r="N3465" s="229"/>
      <c r="O3465" s="229"/>
      <c r="P3465" s="229"/>
      <c r="Q3465" s="229"/>
      <c r="R3465" s="229"/>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31"/>
      <c r="I3466" s="229"/>
      <c r="J3466" s="232"/>
      <c r="K3466" s="229"/>
      <c r="L3466" s="229"/>
      <c r="M3466" s="229"/>
      <c r="N3466" s="229"/>
      <c r="O3466" s="229"/>
      <c r="P3466" s="229"/>
      <c r="Q3466" s="229"/>
      <c r="R3466" s="229"/>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31"/>
      <c r="I3467" s="229"/>
      <c r="J3467" s="232"/>
      <c r="K3467" s="229"/>
      <c r="L3467" s="229"/>
      <c r="M3467" s="229"/>
      <c r="N3467" s="229"/>
      <c r="O3467" s="229"/>
      <c r="P3467" s="229"/>
      <c r="Q3467" s="229"/>
      <c r="R3467" s="229"/>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31"/>
      <c r="I3468" s="229"/>
      <c r="J3468" s="232"/>
      <c r="K3468" s="229"/>
      <c r="L3468" s="229"/>
      <c r="M3468" s="229"/>
      <c r="N3468" s="229"/>
      <c r="O3468" s="229"/>
      <c r="P3468" s="229"/>
      <c r="Q3468" s="229"/>
      <c r="R3468" s="229"/>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31"/>
      <c r="I3469" s="229"/>
      <c r="J3469" s="232"/>
      <c r="K3469" s="229"/>
      <c r="L3469" s="229"/>
      <c r="M3469" s="229"/>
      <c r="N3469" s="229"/>
      <c r="O3469" s="229"/>
      <c r="P3469" s="229"/>
      <c r="Q3469" s="229"/>
      <c r="R3469" s="229"/>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31"/>
      <c r="I3470" s="229"/>
      <c r="J3470" s="232"/>
      <c r="K3470" s="229"/>
      <c r="L3470" s="229"/>
      <c r="M3470" s="229"/>
      <c r="N3470" s="229"/>
      <c r="O3470" s="229"/>
      <c r="P3470" s="229"/>
      <c r="Q3470" s="229"/>
      <c r="R3470" s="229"/>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31"/>
      <c r="I3471" s="229"/>
      <c r="J3471" s="232"/>
      <c r="K3471" s="229"/>
      <c r="L3471" s="229"/>
      <c r="M3471" s="229"/>
      <c r="N3471" s="229"/>
      <c r="O3471" s="229"/>
      <c r="P3471" s="229"/>
      <c r="Q3471" s="229"/>
      <c r="R3471" s="229"/>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31"/>
      <c r="I3472" s="229"/>
      <c r="J3472" s="232"/>
      <c r="K3472" s="229"/>
      <c r="L3472" s="229"/>
      <c r="M3472" s="229"/>
      <c r="N3472" s="229"/>
      <c r="O3472" s="229"/>
      <c r="P3472" s="229"/>
      <c r="Q3472" s="229"/>
      <c r="R3472" s="229"/>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31"/>
      <c r="I3473" s="229"/>
      <c r="J3473" s="232"/>
      <c r="K3473" s="229"/>
      <c r="L3473" s="229"/>
      <c r="M3473" s="229"/>
      <c r="N3473" s="229"/>
      <c r="O3473" s="229"/>
      <c r="P3473" s="229"/>
      <c r="Q3473" s="229"/>
      <c r="R3473" s="229"/>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31"/>
      <c r="I3474" s="229"/>
      <c r="J3474" s="232"/>
      <c r="K3474" s="229"/>
      <c r="L3474" s="229"/>
      <c r="M3474" s="229"/>
      <c r="N3474" s="229"/>
      <c r="O3474" s="229"/>
      <c r="P3474" s="229"/>
      <c r="Q3474" s="229"/>
      <c r="R3474" s="229"/>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31"/>
      <c r="I3475" s="229"/>
      <c r="J3475" s="232"/>
      <c r="K3475" s="229"/>
      <c r="L3475" s="229"/>
      <c r="M3475" s="229"/>
      <c r="N3475" s="229"/>
      <c r="O3475" s="229"/>
      <c r="P3475" s="229"/>
      <c r="Q3475" s="229"/>
      <c r="R3475" s="229"/>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31"/>
      <c r="I3476" s="229"/>
      <c r="J3476" s="232"/>
      <c r="K3476" s="229"/>
      <c r="L3476" s="229"/>
      <c r="M3476" s="229"/>
      <c r="N3476" s="229"/>
      <c r="O3476" s="229"/>
      <c r="P3476" s="229"/>
      <c r="Q3476" s="229"/>
      <c r="R3476" s="229"/>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31"/>
      <c r="I3477" s="229"/>
      <c r="J3477" s="232"/>
      <c r="K3477" s="229"/>
      <c r="L3477" s="229"/>
      <c r="M3477" s="229"/>
      <c r="N3477" s="229"/>
      <c r="O3477" s="229"/>
      <c r="P3477" s="229"/>
      <c r="Q3477" s="229"/>
      <c r="R3477" s="229"/>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31"/>
      <c r="I3478" s="229"/>
      <c r="J3478" s="232"/>
      <c r="K3478" s="229"/>
      <c r="L3478" s="229"/>
      <c r="M3478" s="229"/>
      <c r="N3478" s="229"/>
      <c r="O3478" s="229"/>
      <c r="P3478" s="229"/>
      <c r="Q3478" s="229"/>
      <c r="R3478" s="229"/>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31"/>
      <c r="I3479" s="229"/>
      <c r="J3479" s="232"/>
      <c r="K3479" s="229"/>
      <c r="L3479" s="229"/>
      <c r="M3479" s="229"/>
      <c r="N3479" s="229"/>
      <c r="O3479" s="229"/>
      <c r="P3479" s="229"/>
      <c r="Q3479" s="229"/>
      <c r="R3479" s="229"/>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31"/>
      <c r="I3480" s="229"/>
      <c r="J3480" s="232"/>
      <c r="K3480" s="229"/>
      <c r="L3480" s="229"/>
      <c r="M3480" s="229"/>
      <c r="N3480" s="229"/>
      <c r="O3480" s="229"/>
      <c r="P3480" s="229"/>
      <c r="Q3480" s="229"/>
      <c r="R3480" s="229"/>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31"/>
      <c r="I3481" s="229"/>
      <c r="J3481" s="232"/>
      <c r="K3481" s="229"/>
      <c r="L3481" s="229"/>
      <c r="M3481" s="229"/>
      <c r="N3481" s="229"/>
      <c r="O3481" s="229"/>
      <c r="P3481" s="229"/>
      <c r="Q3481" s="229"/>
      <c r="R3481" s="229"/>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31"/>
      <c r="I3482" s="229"/>
      <c r="J3482" s="232"/>
      <c r="K3482" s="229"/>
      <c r="L3482" s="229"/>
      <c r="M3482" s="229"/>
      <c r="N3482" s="229"/>
      <c r="O3482" s="229"/>
      <c r="P3482" s="229"/>
      <c r="Q3482" s="229"/>
      <c r="R3482" s="229"/>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31"/>
      <c r="I3483" s="229"/>
      <c r="J3483" s="232"/>
      <c r="K3483" s="229"/>
      <c r="L3483" s="229"/>
      <c r="M3483" s="229"/>
      <c r="N3483" s="229"/>
      <c r="O3483" s="229"/>
      <c r="P3483" s="229"/>
      <c r="Q3483" s="229"/>
      <c r="R3483" s="229"/>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31"/>
      <c r="I3484" s="229"/>
      <c r="J3484" s="232"/>
      <c r="K3484" s="229"/>
      <c r="L3484" s="229"/>
      <c r="M3484" s="229"/>
      <c r="N3484" s="229"/>
      <c r="O3484" s="229"/>
      <c r="P3484" s="229"/>
      <c r="Q3484" s="229"/>
      <c r="R3484" s="229"/>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31"/>
      <c r="I3485" s="229"/>
      <c r="J3485" s="232"/>
      <c r="K3485" s="229"/>
      <c r="L3485" s="229"/>
      <c r="M3485" s="229"/>
      <c r="N3485" s="229"/>
      <c r="O3485" s="229"/>
      <c r="P3485" s="229"/>
      <c r="Q3485" s="229"/>
      <c r="R3485" s="229"/>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31"/>
      <c r="I3486" s="229"/>
      <c r="J3486" s="232"/>
      <c r="K3486" s="229"/>
      <c r="L3486" s="229"/>
      <c r="M3486" s="229"/>
      <c r="N3486" s="229"/>
      <c r="O3486" s="229"/>
      <c r="P3486" s="229"/>
      <c r="Q3486" s="229"/>
      <c r="R3486" s="229"/>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31"/>
      <c r="I3487" s="229"/>
      <c r="J3487" s="232"/>
      <c r="K3487" s="229"/>
      <c r="L3487" s="229"/>
      <c r="M3487" s="229"/>
      <c r="N3487" s="229"/>
      <c r="O3487" s="229"/>
      <c r="P3487" s="229"/>
      <c r="Q3487" s="229"/>
      <c r="R3487" s="229"/>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31"/>
      <c r="I3488" s="229"/>
      <c r="J3488" s="232"/>
      <c r="K3488" s="229"/>
      <c r="L3488" s="229"/>
      <c r="M3488" s="229"/>
      <c r="N3488" s="229"/>
      <c r="O3488" s="229"/>
      <c r="P3488" s="229"/>
      <c r="Q3488" s="229"/>
      <c r="R3488" s="229"/>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31"/>
      <c r="I3489" s="229"/>
      <c r="J3489" s="232"/>
      <c r="K3489" s="229"/>
      <c r="L3489" s="229"/>
      <c r="M3489" s="229"/>
      <c r="N3489" s="229"/>
      <c r="O3489" s="229"/>
      <c r="P3489" s="229"/>
      <c r="Q3489" s="229"/>
      <c r="R3489" s="229"/>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31"/>
      <c r="I3490" s="229"/>
      <c r="J3490" s="232"/>
      <c r="K3490" s="229"/>
      <c r="L3490" s="229"/>
      <c r="M3490" s="229"/>
      <c r="N3490" s="229"/>
      <c r="O3490" s="229"/>
      <c r="P3490" s="229"/>
      <c r="Q3490" s="229"/>
      <c r="R3490" s="229"/>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31"/>
      <c r="I3491" s="229"/>
      <c r="J3491" s="232"/>
      <c r="K3491" s="229"/>
      <c r="L3491" s="229"/>
      <c r="M3491" s="229"/>
      <c r="N3491" s="229"/>
      <c r="O3491" s="229"/>
      <c r="P3491" s="229"/>
      <c r="Q3491" s="229"/>
      <c r="R3491" s="229"/>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31"/>
      <c r="I3492" s="229"/>
      <c r="J3492" s="232"/>
      <c r="K3492" s="229"/>
      <c r="L3492" s="229"/>
      <c r="M3492" s="229"/>
      <c r="N3492" s="229"/>
      <c r="O3492" s="229"/>
      <c r="P3492" s="229"/>
      <c r="Q3492" s="229"/>
      <c r="R3492" s="229"/>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31"/>
      <c r="I3493" s="229"/>
      <c r="J3493" s="232"/>
      <c r="K3493" s="229"/>
      <c r="L3493" s="229"/>
      <c r="M3493" s="229"/>
      <c r="N3493" s="229"/>
      <c r="O3493" s="229"/>
      <c r="P3493" s="229"/>
      <c r="Q3493" s="229"/>
      <c r="R3493" s="229"/>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31"/>
      <c r="I3494" s="229"/>
      <c r="J3494" s="232"/>
      <c r="K3494" s="229"/>
      <c r="L3494" s="229"/>
      <c r="M3494" s="229"/>
      <c r="N3494" s="229"/>
      <c r="O3494" s="229"/>
      <c r="P3494" s="229"/>
      <c r="Q3494" s="229"/>
      <c r="R3494" s="229"/>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31"/>
      <c r="I3495" s="229"/>
      <c r="J3495" s="232"/>
      <c r="K3495" s="229"/>
      <c r="L3495" s="229"/>
      <c r="M3495" s="229"/>
      <c r="N3495" s="229"/>
      <c r="O3495" s="229"/>
      <c r="P3495" s="229"/>
      <c r="Q3495" s="229"/>
      <c r="R3495" s="229"/>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31"/>
      <c r="I3496" s="229"/>
      <c r="J3496" s="232"/>
      <c r="K3496" s="229"/>
      <c r="L3496" s="229"/>
      <c r="M3496" s="229"/>
      <c r="N3496" s="229"/>
      <c r="O3496" s="229"/>
      <c r="P3496" s="229"/>
      <c r="Q3496" s="229"/>
      <c r="R3496" s="229"/>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31"/>
      <c r="I3497" s="229"/>
      <c r="J3497" s="232"/>
      <c r="K3497" s="229"/>
      <c r="L3497" s="229"/>
      <c r="M3497" s="229"/>
      <c r="N3497" s="229"/>
      <c r="O3497" s="229"/>
      <c r="P3497" s="229"/>
      <c r="Q3497" s="229"/>
      <c r="R3497" s="229"/>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31"/>
      <c r="I3498" s="229"/>
      <c r="J3498" s="232"/>
      <c r="K3498" s="229"/>
      <c r="L3498" s="229"/>
      <c r="M3498" s="229"/>
      <c r="N3498" s="229"/>
      <c r="O3498" s="229"/>
      <c r="P3498" s="229"/>
      <c r="Q3498" s="229"/>
      <c r="R3498" s="229"/>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31"/>
      <c r="I3499" s="229"/>
      <c r="J3499" s="232"/>
      <c r="K3499" s="229"/>
      <c r="L3499" s="229"/>
      <c r="M3499" s="229"/>
      <c r="N3499" s="229"/>
      <c r="O3499" s="229"/>
      <c r="P3499" s="229"/>
      <c r="Q3499" s="229"/>
      <c r="R3499" s="229"/>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31"/>
      <c r="I3500" s="229"/>
      <c r="J3500" s="232"/>
      <c r="K3500" s="229"/>
      <c r="L3500" s="229"/>
      <c r="M3500" s="229"/>
      <c r="N3500" s="229"/>
      <c r="O3500" s="229"/>
      <c r="P3500" s="229"/>
      <c r="Q3500" s="229"/>
      <c r="R3500" s="229"/>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31"/>
      <c r="I3501" s="229"/>
      <c r="J3501" s="232"/>
      <c r="K3501" s="229"/>
      <c r="L3501" s="229"/>
      <c r="M3501" s="229"/>
      <c r="N3501" s="229"/>
      <c r="O3501" s="229"/>
      <c r="P3501" s="229"/>
      <c r="Q3501" s="229"/>
      <c r="R3501" s="229"/>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31"/>
      <c r="I3502" s="229"/>
      <c r="J3502" s="232"/>
      <c r="K3502" s="229"/>
      <c r="L3502" s="229"/>
      <c r="M3502" s="229"/>
      <c r="N3502" s="229"/>
      <c r="O3502" s="229"/>
      <c r="P3502" s="229"/>
      <c r="Q3502" s="229"/>
      <c r="R3502" s="229"/>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31"/>
      <c r="I3503" s="229"/>
      <c r="J3503" s="232"/>
      <c r="K3503" s="229"/>
      <c r="L3503" s="229"/>
      <c r="M3503" s="229"/>
      <c r="N3503" s="229"/>
      <c r="O3503" s="229"/>
      <c r="P3503" s="229"/>
      <c r="Q3503" s="229"/>
      <c r="R3503" s="229"/>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31"/>
      <c r="I3504" s="229"/>
      <c r="J3504" s="232"/>
      <c r="K3504" s="229"/>
      <c r="L3504" s="229"/>
      <c r="M3504" s="229"/>
      <c r="N3504" s="229"/>
      <c r="O3504" s="229"/>
      <c r="P3504" s="229"/>
      <c r="Q3504" s="229"/>
      <c r="R3504" s="229"/>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31"/>
      <c r="I3505" s="229"/>
      <c r="J3505" s="232"/>
      <c r="K3505" s="229"/>
      <c r="L3505" s="229"/>
      <c r="M3505" s="229"/>
      <c r="N3505" s="229"/>
      <c r="O3505" s="229"/>
      <c r="P3505" s="229"/>
      <c r="Q3505" s="229"/>
      <c r="R3505" s="229"/>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31"/>
      <c r="I3506" s="229"/>
      <c r="J3506" s="232"/>
      <c r="K3506" s="229"/>
      <c r="L3506" s="229"/>
      <c r="M3506" s="229"/>
      <c r="N3506" s="229"/>
      <c r="O3506" s="229"/>
      <c r="P3506" s="229"/>
      <c r="Q3506" s="229"/>
      <c r="R3506" s="229"/>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31"/>
      <c r="I3507" s="229"/>
      <c r="J3507" s="232"/>
      <c r="K3507" s="229"/>
      <c r="L3507" s="229"/>
      <c r="M3507" s="229"/>
      <c r="N3507" s="229"/>
      <c r="O3507" s="229"/>
      <c r="P3507" s="229"/>
      <c r="Q3507" s="229"/>
      <c r="R3507" s="229"/>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31"/>
      <c r="I3508" s="229"/>
      <c r="J3508" s="232"/>
      <c r="K3508" s="229"/>
      <c r="L3508" s="229"/>
      <c r="M3508" s="229"/>
      <c r="N3508" s="229"/>
      <c r="O3508" s="229"/>
      <c r="P3508" s="229"/>
      <c r="Q3508" s="229"/>
      <c r="R3508" s="229"/>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31"/>
      <c r="I3509" s="229"/>
      <c r="J3509" s="232"/>
      <c r="K3509" s="229"/>
      <c r="L3509" s="229"/>
      <c r="M3509" s="229"/>
      <c r="N3509" s="229"/>
      <c r="O3509" s="229"/>
      <c r="P3509" s="229"/>
      <c r="Q3509" s="229"/>
      <c r="R3509" s="229"/>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31"/>
      <c r="I3510" s="229"/>
      <c r="J3510" s="232"/>
      <c r="K3510" s="229"/>
      <c r="L3510" s="229"/>
      <c r="M3510" s="229"/>
      <c r="N3510" s="229"/>
      <c r="O3510" s="229"/>
      <c r="P3510" s="229"/>
      <c r="Q3510" s="229"/>
      <c r="R3510" s="229"/>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31"/>
      <c r="I3511" s="229"/>
      <c r="J3511" s="232"/>
      <c r="K3511" s="229"/>
      <c r="L3511" s="229"/>
      <c r="M3511" s="229"/>
      <c r="N3511" s="229"/>
      <c r="O3511" s="229"/>
      <c r="P3511" s="229"/>
      <c r="Q3511" s="229"/>
      <c r="R3511" s="229"/>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31"/>
      <c r="I3512" s="229"/>
      <c r="J3512" s="232"/>
      <c r="K3512" s="229"/>
      <c r="L3512" s="229"/>
      <c r="M3512" s="229"/>
      <c r="N3512" s="229"/>
      <c r="O3512" s="229"/>
      <c r="P3512" s="229"/>
      <c r="Q3512" s="229"/>
      <c r="R3512" s="229"/>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31"/>
      <c r="I3513" s="229"/>
      <c r="J3513" s="232"/>
      <c r="K3513" s="229"/>
      <c r="L3513" s="229"/>
      <c r="M3513" s="229"/>
      <c r="N3513" s="229"/>
      <c r="O3513" s="229"/>
      <c r="P3513" s="229"/>
      <c r="Q3513" s="229"/>
      <c r="R3513" s="229"/>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31"/>
      <c r="I3514" s="229"/>
      <c r="J3514" s="232"/>
      <c r="K3514" s="229"/>
      <c r="L3514" s="229"/>
      <c r="M3514" s="229"/>
      <c r="N3514" s="229"/>
      <c r="O3514" s="229"/>
      <c r="P3514" s="229"/>
      <c r="Q3514" s="229"/>
      <c r="R3514" s="229"/>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31"/>
      <c r="I3515" s="229"/>
      <c r="J3515" s="232"/>
      <c r="K3515" s="229"/>
      <c r="L3515" s="229"/>
      <c r="M3515" s="229"/>
      <c r="N3515" s="229"/>
      <c r="O3515" s="229"/>
      <c r="P3515" s="229"/>
      <c r="Q3515" s="229"/>
      <c r="R3515" s="229"/>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31"/>
      <c r="I3516" s="229"/>
      <c r="J3516" s="232"/>
      <c r="K3516" s="229"/>
      <c r="L3516" s="229"/>
      <c r="M3516" s="229"/>
      <c r="N3516" s="229"/>
      <c r="O3516" s="229"/>
      <c r="P3516" s="229"/>
      <c r="Q3516" s="229"/>
      <c r="R3516" s="229"/>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31"/>
      <c r="I3517" s="229"/>
      <c r="J3517" s="232"/>
      <c r="K3517" s="229"/>
      <c r="L3517" s="229"/>
      <c r="M3517" s="229"/>
      <c r="N3517" s="229"/>
      <c r="O3517" s="229"/>
      <c r="P3517" s="229"/>
      <c r="Q3517" s="229"/>
      <c r="R3517" s="229"/>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31"/>
      <c r="I3518" s="229"/>
      <c r="J3518" s="232"/>
      <c r="K3518" s="229"/>
      <c r="L3518" s="229"/>
      <c r="M3518" s="229"/>
      <c r="N3518" s="229"/>
      <c r="O3518" s="229"/>
      <c r="P3518" s="229"/>
      <c r="Q3518" s="229"/>
      <c r="R3518" s="229"/>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31"/>
      <c r="I3519" s="229"/>
      <c r="J3519" s="232"/>
      <c r="K3519" s="229"/>
      <c r="L3519" s="229"/>
      <c r="M3519" s="229"/>
      <c r="N3519" s="229"/>
      <c r="O3519" s="229"/>
      <c r="P3519" s="229"/>
      <c r="Q3519" s="229"/>
      <c r="R3519" s="229"/>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31"/>
      <c r="I3520" s="229"/>
      <c r="J3520" s="232"/>
      <c r="K3520" s="229"/>
      <c r="L3520" s="229"/>
      <c r="M3520" s="229"/>
      <c r="N3520" s="229"/>
      <c r="O3520" s="229"/>
      <c r="P3520" s="229"/>
      <c r="Q3520" s="229"/>
      <c r="R3520" s="229"/>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31"/>
      <c r="I3521" s="229"/>
      <c r="J3521" s="232"/>
      <c r="K3521" s="229"/>
      <c r="L3521" s="229"/>
      <c r="M3521" s="229"/>
      <c r="N3521" s="229"/>
      <c r="O3521" s="229"/>
      <c r="P3521" s="229"/>
      <c r="Q3521" s="229"/>
      <c r="R3521" s="229"/>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31"/>
      <c r="I3522" s="229"/>
      <c r="J3522" s="232"/>
      <c r="K3522" s="229"/>
      <c r="L3522" s="229"/>
      <c r="M3522" s="229"/>
      <c r="N3522" s="229"/>
      <c r="O3522" s="229"/>
      <c r="P3522" s="229"/>
      <c r="Q3522" s="229"/>
      <c r="R3522" s="229"/>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31"/>
      <c r="I3523" s="229"/>
      <c r="J3523" s="232"/>
      <c r="K3523" s="229"/>
      <c r="L3523" s="229"/>
      <c r="M3523" s="229"/>
      <c r="N3523" s="229"/>
      <c r="O3523" s="229"/>
      <c r="P3523" s="229"/>
      <c r="Q3523" s="229"/>
      <c r="R3523" s="229"/>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31"/>
      <c r="I3524" s="229"/>
      <c r="J3524" s="232"/>
      <c r="K3524" s="229"/>
      <c r="L3524" s="229"/>
      <c r="M3524" s="229"/>
      <c r="N3524" s="229"/>
      <c r="O3524" s="229"/>
      <c r="P3524" s="229"/>
      <c r="Q3524" s="229"/>
      <c r="R3524" s="229"/>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31"/>
      <c r="I3525" s="229"/>
      <c r="J3525" s="232"/>
      <c r="K3525" s="229"/>
      <c r="L3525" s="229"/>
      <c r="M3525" s="229"/>
      <c r="N3525" s="229"/>
      <c r="O3525" s="229"/>
      <c r="P3525" s="229"/>
      <c r="Q3525" s="229"/>
      <c r="R3525" s="229"/>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31"/>
      <c r="I3526" s="229"/>
      <c r="J3526" s="232"/>
      <c r="K3526" s="229"/>
      <c r="L3526" s="229"/>
      <c r="M3526" s="229"/>
      <c r="N3526" s="229"/>
      <c r="O3526" s="229"/>
      <c r="P3526" s="229"/>
      <c r="Q3526" s="229"/>
      <c r="R3526" s="229"/>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31"/>
      <c r="I3527" s="229"/>
      <c r="J3527" s="232"/>
      <c r="K3527" s="229"/>
      <c r="L3527" s="229"/>
      <c r="M3527" s="229"/>
      <c r="N3527" s="229"/>
      <c r="O3527" s="229"/>
      <c r="P3527" s="229"/>
      <c r="Q3527" s="229"/>
      <c r="R3527" s="229"/>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31"/>
      <c r="I3528" s="229"/>
      <c r="J3528" s="232"/>
      <c r="K3528" s="229"/>
      <c r="L3528" s="229"/>
      <c r="M3528" s="229"/>
      <c r="N3528" s="229"/>
      <c r="O3528" s="229"/>
      <c r="P3528" s="229"/>
      <c r="Q3528" s="229"/>
      <c r="R3528" s="229"/>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31"/>
      <c r="I3529" s="229"/>
      <c r="J3529" s="232"/>
      <c r="K3529" s="229"/>
      <c r="L3529" s="229"/>
      <c r="M3529" s="229"/>
      <c r="N3529" s="229"/>
      <c r="O3529" s="229"/>
      <c r="P3529" s="229"/>
      <c r="Q3529" s="229"/>
      <c r="R3529" s="229"/>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31"/>
      <c r="I3530" s="229"/>
      <c r="J3530" s="232"/>
      <c r="K3530" s="229"/>
      <c r="L3530" s="229"/>
      <c r="M3530" s="229"/>
      <c r="N3530" s="229"/>
      <c r="O3530" s="229"/>
      <c r="P3530" s="229"/>
      <c r="Q3530" s="229"/>
      <c r="R3530" s="229"/>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31"/>
      <c r="I3531" s="229"/>
      <c r="J3531" s="232"/>
      <c r="K3531" s="229"/>
      <c r="L3531" s="229"/>
      <c r="M3531" s="229"/>
      <c r="N3531" s="229"/>
      <c r="O3531" s="229"/>
      <c r="P3531" s="229"/>
      <c r="Q3531" s="229"/>
      <c r="R3531" s="229"/>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31"/>
      <c r="I3532" s="229"/>
      <c r="J3532" s="232"/>
      <c r="K3532" s="229"/>
      <c r="L3532" s="229"/>
      <c r="M3532" s="229"/>
      <c r="N3532" s="229"/>
      <c r="O3532" s="229"/>
      <c r="P3532" s="229"/>
      <c r="Q3532" s="229"/>
      <c r="R3532" s="229"/>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31"/>
      <c r="I3533" s="229"/>
      <c r="J3533" s="232"/>
      <c r="K3533" s="229"/>
      <c r="L3533" s="229"/>
      <c r="M3533" s="229"/>
      <c r="N3533" s="229"/>
      <c r="O3533" s="229"/>
      <c r="P3533" s="229"/>
      <c r="Q3533" s="229"/>
      <c r="R3533" s="229"/>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31"/>
      <c r="I3534" s="229"/>
      <c r="J3534" s="232"/>
      <c r="K3534" s="229"/>
      <c r="L3534" s="229"/>
      <c r="M3534" s="229"/>
      <c r="N3534" s="229"/>
      <c r="O3534" s="229"/>
      <c r="P3534" s="229"/>
      <c r="Q3534" s="229"/>
      <c r="R3534" s="229"/>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31"/>
      <c r="I3535" s="229"/>
      <c r="J3535" s="232"/>
      <c r="K3535" s="229"/>
      <c r="L3535" s="229"/>
      <c r="M3535" s="229"/>
      <c r="N3535" s="229"/>
      <c r="O3535" s="229"/>
      <c r="P3535" s="229"/>
      <c r="Q3535" s="229"/>
      <c r="R3535" s="229"/>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31"/>
      <c r="I3536" s="229"/>
      <c r="J3536" s="232"/>
      <c r="K3536" s="229"/>
      <c r="L3536" s="229"/>
      <c r="M3536" s="229"/>
      <c r="N3536" s="229"/>
      <c r="O3536" s="229"/>
      <c r="P3536" s="229"/>
      <c r="Q3536" s="229"/>
      <c r="R3536" s="229"/>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31"/>
      <c r="I3537" s="229"/>
      <c r="J3537" s="232"/>
      <c r="K3537" s="229"/>
      <c r="L3537" s="229"/>
      <c r="M3537" s="229"/>
      <c r="N3537" s="229"/>
      <c r="O3537" s="229"/>
      <c r="P3537" s="229"/>
      <c r="Q3537" s="229"/>
      <c r="R3537" s="229"/>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31"/>
      <c r="I3538" s="229"/>
      <c r="J3538" s="232"/>
      <c r="K3538" s="229"/>
      <c r="L3538" s="229"/>
      <c r="M3538" s="229"/>
      <c r="N3538" s="229"/>
      <c r="O3538" s="229"/>
      <c r="P3538" s="229"/>
      <c r="Q3538" s="229"/>
      <c r="R3538" s="229"/>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31"/>
      <c r="I3539" s="229"/>
      <c r="J3539" s="232"/>
      <c r="K3539" s="229"/>
      <c r="L3539" s="229"/>
      <c r="M3539" s="229"/>
      <c r="N3539" s="229"/>
      <c r="O3539" s="229"/>
      <c r="P3539" s="229"/>
      <c r="Q3539" s="229"/>
      <c r="R3539" s="229"/>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31"/>
      <c r="I3540" s="229"/>
      <c r="J3540" s="232"/>
      <c r="K3540" s="229"/>
      <c r="L3540" s="229"/>
      <c r="M3540" s="229"/>
      <c r="N3540" s="229"/>
      <c r="O3540" s="229"/>
      <c r="P3540" s="229"/>
      <c r="Q3540" s="229"/>
      <c r="R3540" s="229"/>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31"/>
      <c r="I3541" s="229"/>
      <c r="J3541" s="232"/>
      <c r="K3541" s="229"/>
      <c r="L3541" s="229"/>
      <c r="M3541" s="229"/>
      <c r="N3541" s="229"/>
      <c r="O3541" s="229"/>
      <c r="P3541" s="229"/>
      <c r="Q3541" s="229"/>
      <c r="R3541" s="229"/>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31"/>
      <c r="I3542" s="229"/>
      <c r="J3542" s="232"/>
      <c r="K3542" s="229"/>
      <c r="L3542" s="229"/>
      <c r="M3542" s="229"/>
      <c r="N3542" s="229"/>
      <c r="O3542" s="229"/>
      <c r="P3542" s="229"/>
      <c r="Q3542" s="229"/>
      <c r="R3542" s="229"/>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31"/>
      <c r="I3543" s="229"/>
      <c r="J3543" s="232"/>
      <c r="K3543" s="229"/>
      <c r="L3543" s="229"/>
      <c r="M3543" s="229"/>
      <c r="N3543" s="229"/>
      <c r="O3543" s="229"/>
      <c r="P3543" s="229"/>
      <c r="Q3543" s="229"/>
      <c r="R3543" s="229"/>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31"/>
      <c r="I3544" s="229"/>
      <c r="J3544" s="232"/>
      <c r="K3544" s="229"/>
      <c r="L3544" s="229"/>
      <c r="M3544" s="229"/>
      <c r="N3544" s="229"/>
      <c r="O3544" s="229"/>
      <c r="P3544" s="229"/>
      <c r="Q3544" s="229"/>
      <c r="R3544" s="229"/>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31"/>
      <c r="I3545" s="229"/>
      <c r="J3545" s="232"/>
      <c r="K3545" s="229"/>
      <c r="L3545" s="229"/>
      <c r="M3545" s="229"/>
      <c r="N3545" s="229"/>
      <c r="O3545" s="229"/>
      <c r="P3545" s="229"/>
      <c r="Q3545" s="229"/>
      <c r="R3545" s="229"/>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31"/>
      <c r="I3546" s="229"/>
      <c r="J3546" s="232"/>
      <c r="K3546" s="229"/>
      <c r="L3546" s="229"/>
      <c r="M3546" s="229"/>
      <c r="N3546" s="229"/>
      <c r="O3546" s="229"/>
      <c r="P3546" s="229"/>
      <c r="Q3546" s="229"/>
      <c r="R3546" s="229"/>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31"/>
      <c r="I3547" s="229"/>
      <c r="J3547" s="232"/>
      <c r="K3547" s="229"/>
      <c r="L3547" s="229"/>
      <c r="M3547" s="229"/>
      <c r="N3547" s="229"/>
      <c r="O3547" s="229"/>
      <c r="P3547" s="229"/>
      <c r="Q3547" s="229"/>
      <c r="R3547" s="229"/>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31"/>
      <c r="I3548" s="229"/>
      <c r="J3548" s="232"/>
      <c r="K3548" s="229"/>
      <c r="L3548" s="229"/>
      <c r="M3548" s="229"/>
      <c r="N3548" s="229"/>
      <c r="O3548" s="229"/>
      <c r="P3548" s="229"/>
      <c r="Q3548" s="229"/>
      <c r="R3548" s="229"/>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31"/>
      <c r="I3549" s="229"/>
      <c r="J3549" s="232"/>
      <c r="K3549" s="229"/>
      <c r="L3549" s="229"/>
      <c r="M3549" s="229"/>
      <c r="N3549" s="229"/>
      <c r="O3549" s="229"/>
      <c r="P3549" s="229"/>
      <c r="Q3549" s="229"/>
      <c r="R3549" s="229"/>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31"/>
      <c r="I3550" s="229"/>
      <c r="J3550" s="232"/>
      <c r="K3550" s="229"/>
      <c r="L3550" s="229"/>
      <c r="M3550" s="229"/>
      <c r="N3550" s="229"/>
      <c r="O3550" s="229"/>
      <c r="P3550" s="229"/>
      <c r="Q3550" s="229"/>
      <c r="R3550" s="229"/>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31"/>
      <c r="I3551" s="229"/>
      <c r="J3551" s="232"/>
      <c r="K3551" s="229"/>
      <c r="L3551" s="229"/>
      <c r="M3551" s="229"/>
      <c r="N3551" s="229"/>
      <c r="O3551" s="229"/>
      <c r="P3551" s="229"/>
      <c r="Q3551" s="229"/>
      <c r="R3551" s="229"/>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31"/>
      <c r="I3552" s="229"/>
      <c r="J3552" s="232"/>
      <c r="K3552" s="229"/>
      <c r="L3552" s="229"/>
      <c r="M3552" s="229"/>
      <c r="N3552" s="229"/>
      <c r="O3552" s="229"/>
      <c r="P3552" s="229"/>
      <c r="Q3552" s="229"/>
      <c r="R3552" s="229"/>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31"/>
      <c r="I3553" s="229"/>
      <c r="J3553" s="232"/>
      <c r="K3553" s="229"/>
      <c r="L3553" s="229"/>
      <c r="M3553" s="229"/>
      <c r="N3553" s="229"/>
      <c r="O3553" s="229"/>
      <c r="P3553" s="229"/>
      <c r="Q3553" s="229"/>
      <c r="R3553" s="229"/>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31"/>
      <c r="I3554" s="229"/>
      <c r="J3554" s="232"/>
      <c r="K3554" s="229"/>
      <c r="L3554" s="229"/>
      <c r="M3554" s="229"/>
      <c r="N3554" s="229"/>
      <c r="O3554" s="229"/>
      <c r="P3554" s="229"/>
      <c r="Q3554" s="229"/>
      <c r="R3554" s="229"/>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31"/>
      <c r="I3555" s="229"/>
      <c r="J3555" s="232"/>
      <c r="K3555" s="229"/>
      <c r="L3555" s="229"/>
      <c r="M3555" s="229"/>
      <c r="N3555" s="229"/>
      <c r="O3555" s="229"/>
      <c r="P3555" s="229"/>
      <c r="Q3555" s="229"/>
      <c r="R3555" s="229"/>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31"/>
      <c r="I3556" s="229"/>
      <c r="J3556" s="232"/>
      <c r="K3556" s="229"/>
      <c r="L3556" s="229"/>
      <c r="M3556" s="229"/>
      <c r="N3556" s="229"/>
      <c r="O3556" s="229"/>
      <c r="P3556" s="229"/>
      <c r="Q3556" s="229"/>
      <c r="R3556" s="229"/>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31"/>
      <c r="I3557" s="229"/>
      <c r="J3557" s="232"/>
      <c r="K3557" s="229"/>
      <c r="L3557" s="229"/>
      <c r="M3557" s="229"/>
      <c r="N3557" s="229"/>
      <c r="O3557" s="229"/>
      <c r="P3557" s="229"/>
      <c r="Q3557" s="229"/>
      <c r="R3557" s="229"/>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31"/>
      <c r="I3558" s="229"/>
      <c r="J3558" s="232"/>
      <c r="K3558" s="229"/>
      <c r="L3558" s="229"/>
      <c r="M3558" s="229"/>
      <c r="N3558" s="229"/>
      <c r="O3558" s="229"/>
      <c r="P3558" s="229"/>
      <c r="Q3558" s="229"/>
      <c r="R3558" s="229"/>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31"/>
      <c r="I3559" s="229"/>
      <c r="J3559" s="232"/>
      <c r="K3559" s="229"/>
      <c r="L3559" s="229"/>
      <c r="M3559" s="229"/>
      <c r="N3559" s="229"/>
      <c r="O3559" s="229"/>
      <c r="P3559" s="229"/>
      <c r="Q3559" s="229"/>
      <c r="R3559" s="229"/>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31"/>
      <c r="I3560" s="229"/>
      <c r="J3560" s="232"/>
      <c r="K3560" s="229"/>
      <c r="L3560" s="229"/>
      <c r="M3560" s="229"/>
      <c r="N3560" s="229"/>
      <c r="O3560" s="229"/>
      <c r="P3560" s="229"/>
      <c r="Q3560" s="229"/>
      <c r="R3560" s="229"/>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31"/>
      <c r="I3561" s="229"/>
      <c r="J3561" s="232"/>
      <c r="K3561" s="229"/>
      <c r="L3561" s="229"/>
      <c r="M3561" s="229"/>
      <c r="N3561" s="229"/>
      <c r="O3561" s="229"/>
      <c r="P3561" s="229"/>
      <c r="Q3561" s="229"/>
      <c r="R3561" s="229"/>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31"/>
      <c r="I3562" s="229"/>
      <c r="J3562" s="232"/>
      <c r="K3562" s="229"/>
      <c r="L3562" s="229"/>
      <c r="M3562" s="229"/>
      <c r="N3562" s="229"/>
      <c r="O3562" s="229"/>
      <c r="P3562" s="229"/>
      <c r="Q3562" s="229"/>
      <c r="R3562" s="229"/>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31"/>
      <c r="I3563" s="229"/>
      <c r="J3563" s="232"/>
      <c r="K3563" s="229"/>
      <c r="L3563" s="229"/>
      <c r="M3563" s="229"/>
      <c r="N3563" s="229"/>
      <c r="O3563" s="229"/>
      <c r="P3563" s="229"/>
      <c r="Q3563" s="229"/>
      <c r="R3563" s="229"/>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31"/>
      <c r="I3564" s="229"/>
      <c r="J3564" s="232"/>
      <c r="K3564" s="229"/>
      <c r="L3564" s="229"/>
      <c r="M3564" s="229"/>
      <c r="N3564" s="229"/>
      <c r="O3564" s="229"/>
      <c r="P3564" s="229"/>
      <c r="Q3564" s="229"/>
      <c r="R3564" s="229"/>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31"/>
      <c r="I3565" s="229"/>
      <c r="J3565" s="232"/>
      <c r="K3565" s="229"/>
      <c r="L3565" s="229"/>
      <c r="M3565" s="229"/>
      <c r="N3565" s="229"/>
      <c r="O3565" s="229"/>
      <c r="P3565" s="229"/>
      <c r="Q3565" s="229"/>
      <c r="R3565" s="229"/>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31"/>
      <c r="I3566" s="229"/>
      <c r="J3566" s="232"/>
      <c r="K3566" s="229"/>
      <c r="L3566" s="229"/>
      <c r="M3566" s="229"/>
      <c r="N3566" s="229"/>
      <c r="O3566" s="229"/>
      <c r="P3566" s="229"/>
      <c r="Q3566" s="229"/>
      <c r="R3566" s="229"/>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31"/>
      <c r="I3567" s="229"/>
      <c r="J3567" s="232"/>
      <c r="K3567" s="229"/>
      <c r="L3567" s="229"/>
      <c r="M3567" s="229"/>
      <c r="N3567" s="229"/>
      <c r="O3567" s="229"/>
      <c r="P3567" s="229"/>
      <c r="Q3567" s="229"/>
      <c r="R3567" s="229"/>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31"/>
      <c r="I3568" s="229"/>
      <c r="J3568" s="232"/>
      <c r="K3568" s="229"/>
      <c r="L3568" s="229"/>
      <c r="M3568" s="229"/>
      <c r="N3568" s="229"/>
      <c r="O3568" s="229"/>
      <c r="P3568" s="229"/>
      <c r="Q3568" s="229"/>
      <c r="R3568" s="229"/>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31"/>
      <c r="I3569" s="229"/>
      <c r="J3569" s="232"/>
      <c r="K3569" s="229"/>
      <c r="L3569" s="229"/>
      <c r="M3569" s="229"/>
      <c r="N3569" s="229"/>
      <c r="O3569" s="229"/>
      <c r="P3569" s="229"/>
      <c r="Q3569" s="229"/>
      <c r="R3569" s="229"/>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31"/>
      <c r="I3570" s="229"/>
      <c r="J3570" s="232"/>
      <c r="K3570" s="229"/>
      <c r="L3570" s="229"/>
      <c r="M3570" s="229"/>
      <c r="N3570" s="229"/>
      <c r="O3570" s="229"/>
      <c r="P3570" s="229"/>
      <c r="Q3570" s="229"/>
      <c r="R3570" s="229"/>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31"/>
      <c r="I3571" s="229"/>
      <c r="J3571" s="232"/>
      <c r="K3571" s="229"/>
      <c r="L3571" s="229"/>
      <c r="M3571" s="229"/>
      <c r="N3571" s="229"/>
      <c r="O3571" s="229"/>
      <c r="P3571" s="229"/>
      <c r="Q3571" s="229"/>
      <c r="R3571" s="229"/>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31"/>
      <c r="I3572" s="229"/>
      <c r="J3572" s="232"/>
      <c r="K3572" s="229"/>
      <c r="L3572" s="229"/>
      <c r="M3572" s="229"/>
      <c r="N3572" s="229"/>
      <c r="O3572" s="229"/>
      <c r="P3572" s="229"/>
      <c r="Q3572" s="229"/>
      <c r="R3572" s="229"/>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31"/>
      <c r="I3573" s="229"/>
      <c r="J3573" s="232"/>
      <c r="K3573" s="229"/>
      <c r="L3573" s="229"/>
      <c r="M3573" s="229"/>
      <c r="N3573" s="229"/>
      <c r="O3573" s="229"/>
      <c r="P3573" s="229"/>
      <c r="Q3573" s="229"/>
      <c r="R3573" s="229"/>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31"/>
      <c r="I3574" s="229"/>
      <c r="J3574" s="232"/>
      <c r="K3574" s="229"/>
      <c r="L3574" s="229"/>
      <c r="M3574" s="229"/>
      <c r="N3574" s="229"/>
      <c r="O3574" s="229"/>
      <c r="P3574" s="229"/>
      <c r="Q3574" s="229"/>
      <c r="R3574" s="229"/>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31"/>
      <c r="I3575" s="229"/>
      <c r="J3575" s="232"/>
      <c r="K3575" s="229"/>
      <c r="L3575" s="229"/>
      <c r="M3575" s="229"/>
      <c r="N3575" s="229"/>
      <c r="O3575" s="229"/>
      <c r="P3575" s="229"/>
      <c r="Q3575" s="229"/>
      <c r="R3575" s="229"/>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31"/>
      <c r="I3576" s="229"/>
      <c r="J3576" s="232"/>
      <c r="K3576" s="229"/>
      <c r="L3576" s="229"/>
      <c r="M3576" s="229"/>
      <c r="N3576" s="229"/>
      <c r="O3576" s="229"/>
      <c r="P3576" s="229"/>
      <c r="Q3576" s="229"/>
      <c r="R3576" s="229"/>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31"/>
      <c r="I3577" s="229"/>
      <c r="J3577" s="232"/>
      <c r="K3577" s="229"/>
      <c r="L3577" s="229"/>
      <c r="M3577" s="229"/>
      <c r="N3577" s="229"/>
      <c r="O3577" s="229"/>
      <c r="P3577" s="229"/>
      <c r="Q3577" s="229"/>
      <c r="R3577" s="229"/>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31"/>
      <c r="I3578" s="229"/>
      <c r="J3578" s="232"/>
      <c r="K3578" s="229"/>
      <c r="L3578" s="229"/>
      <c r="M3578" s="229"/>
      <c r="N3578" s="229"/>
      <c r="O3578" s="229"/>
      <c r="P3578" s="229"/>
      <c r="Q3578" s="229"/>
      <c r="R3578" s="229"/>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31"/>
      <c r="I3579" s="229"/>
      <c r="J3579" s="232"/>
      <c r="K3579" s="229"/>
      <c r="L3579" s="229"/>
      <c r="M3579" s="229"/>
      <c r="N3579" s="229"/>
      <c r="O3579" s="229"/>
      <c r="P3579" s="229"/>
      <c r="Q3579" s="229"/>
      <c r="R3579" s="229"/>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31"/>
      <c r="I3580" s="229"/>
      <c r="J3580" s="232"/>
      <c r="K3580" s="229"/>
      <c r="L3580" s="229"/>
      <c r="M3580" s="229"/>
      <c r="N3580" s="229"/>
      <c r="O3580" s="229"/>
      <c r="P3580" s="229"/>
      <c r="Q3580" s="229"/>
      <c r="R3580" s="229"/>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31"/>
      <c r="I3581" s="229"/>
      <c r="J3581" s="232"/>
      <c r="K3581" s="229"/>
      <c r="L3581" s="229"/>
      <c r="M3581" s="229"/>
      <c r="N3581" s="229"/>
      <c r="O3581" s="229"/>
      <c r="P3581" s="229"/>
      <c r="Q3581" s="229"/>
      <c r="R3581" s="229"/>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31"/>
      <c r="I3582" s="229"/>
      <c r="J3582" s="232"/>
      <c r="K3582" s="229"/>
      <c r="L3582" s="229"/>
      <c r="M3582" s="229"/>
      <c r="N3582" s="229"/>
      <c r="O3582" s="229"/>
      <c r="P3582" s="229"/>
      <c r="Q3582" s="229"/>
      <c r="R3582" s="229"/>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31"/>
      <c r="I3583" s="229"/>
      <c r="J3583" s="232"/>
      <c r="K3583" s="229"/>
      <c r="L3583" s="229"/>
      <c r="M3583" s="229"/>
      <c r="N3583" s="229"/>
      <c r="O3583" s="229"/>
      <c r="P3583" s="229"/>
      <c r="Q3583" s="229"/>
      <c r="R3583" s="229"/>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31"/>
      <c r="I3584" s="229"/>
      <c r="J3584" s="232"/>
      <c r="K3584" s="229"/>
      <c r="L3584" s="229"/>
      <c r="M3584" s="229"/>
      <c r="N3584" s="229"/>
      <c r="O3584" s="229"/>
      <c r="P3584" s="229"/>
      <c r="Q3584" s="229"/>
      <c r="R3584" s="229"/>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31"/>
      <c r="I3585" s="229"/>
      <c r="J3585" s="232"/>
      <c r="K3585" s="229"/>
      <c r="L3585" s="229"/>
      <c r="M3585" s="229"/>
      <c r="N3585" s="229"/>
      <c r="O3585" s="229"/>
      <c r="P3585" s="229"/>
      <c r="Q3585" s="229"/>
      <c r="R3585" s="229"/>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31"/>
      <c r="I3586" s="229"/>
      <c r="J3586" s="232"/>
      <c r="K3586" s="229"/>
      <c r="L3586" s="229"/>
      <c r="M3586" s="229"/>
      <c r="N3586" s="229"/>
      <c r="O3586" s="229"/>
      <c r="P3586" s="229"/>
      <c r="Q3586" s="229"/>
      <c r="R3586" s="229"/>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31"/>
      <c r="I3587" s="229"/>
      <c r="J3587" s="232"/>
      <c r="K3587" s="229"/>
      <c r="L3587" s="229"/>
      <c r="M3587" s="229"/>
      <c r="N3587" s="229"/>
      <c r="O3587" s="229"/>
      <c r="P3587" s="229"/>
      <c r="Q3587" s="229"/>
      <c r="R3587" s="229"/>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31"/>
      <c r="I3588" s="229"/>
      <c r="J3588" s="232"/>
      <c r="K3588" s="229"/>
      <c r="L3588" s="229"/>
      <c r="M3588" s="229"/>
      <c r="N3588" s="229"/>
      <c r="O3588" s="229"/>
      <c r="P3588" s="229"/>
      <c r="Q3588" s="229"/>
      <c r="R3588" s="229"/>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31"/>
      <c r="I3589" s="229"/>
      <c r="J3589" s="232"/>
      <c r="K3589" s="229"/>
      <c r="L3589" s="229"/>
      <c r="M3589" s="229"/>
      <c r="N3589" s="229"/>
      <c r="O3589" s="229"/>
      <c r="P3589" s="229"/>
      <c r="Q3589" s="229"/>
      <c r="R3589" s="229"/>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31"/>
      <c r="I3590" s="229"/>
      <c r="J3590" s="232"/>
      <c r="K3590" s="229"/>
      <c r="L3590" s="229"/>
      <c r="M3590" s="229"/>
      <c r="N3590" s="229"/>
      <c r="O3590" s="229"/>
      <c r="P3590" s="229"/>
      <c r="Q3590" s="229"/>
      <c r="R3590" s="229"/>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31"/>
      <c r="I3591" s="229"/>
      <c r="J3591" s="232"/>
      <c r="K3591" s="229"/>
      <c r="L3591" s="229"/>
      <c r="M3591" s="229"/>
      <c r="N3591" s="229"/>
      <c r="O3591" s="229"/>
      <c r="P3591" s="229"/>
      <c r="Q3591" s="229"/>
      <c r="R3591" s="229"/>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31"/>
      <c r="I3592" s="229"/>
      <c r="J3592" s="232"/>
      <c r="K3592" s="229"/>
      <c r="L3592" s="229"/>
      <c r="M3592" s="229"/>
      <c r="N3592" s="229"/>
      <c r="O3592" s="229"/>
      <c r="P3592" s="229"/>
      <c r="Q3592" s="229"/>
      <c r="R3592" s="229"/>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31"/>
      <c r="I3593" s="229"/>
      <c r="J3593" s="232"/>
      <c r="K3593" s="229"/>
      <c r="L3593" s="229"/>
      <c r="M3593" s="229"/>
      <c r="N3593" s="229"/>
      <c r="O3593" s="229"/>
      <c r="P3593" s="229"/>
      <c r="Q3593" s="229"/>
      <c r="R3593" s="229"/>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31"/>
      <c r="I3594" s="229"/>
      <c r="J3594" s="232"/>
      <c r="K3594" s="229"/>
      <c r="L3594" s="229"/>
      <c r="M3594" s="229"/>
      <c r="N3594" s="229"/>
      <c r="O3594" s="229"/>
      <c r="P3594" s="229"/>
      <c r="Q3594" s="229"/>
      <c r="R3594" s="229"/>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31"/>
      <c r="I3595" s="229"/>
      <c r="J3595" s="232"/>
      <c r="K3595" s="229"/>
      <c r="L3595" s="229"/>
      <c r="M3595" s="229"/>
      <c r="N3595" s="229"/>
      <c r="O3595" s="229"/>
      <c r="P3595" s="229"/>
      <c r="Q3595" s="229"/>
      <c r="R3595" s="229"/>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31"/>
      <c r="I3596" s="229"/>
      <c r="J3596" s="232"/>
      <c r="K3596" s="229"/>
      <c r="L3596" s="229"/>
      <c r="M3596" s="229"/>
      <c r="N3596" s="229"/>
      <c r="O3596" s="229"/>
      <c r="P3596" s="229"/>
      <c r="Q3596" s="229"/>
      <c r="R3596" s="229"/>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31"/>
      <c r="I3597" s="229"/>
      <c r="J3597" s="232"/>
      <c r="K3597" s="229"/>
      <c r="L3597" s="229"/>
      <c r="M3597" s="229"/>
      <c r="N3597" s="229"/>
      <c r="O3597" s="229"/>
      <c r="P3597" s="229"/>
      <c r="Q3597" s="229"/>
      <c r="R3597" s="229"/>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31"/>
      <c r="I3598" s="229"/>
      <c r="J3598" s="232"/>
      <c r="K3598" s="229"/>
      <c r="L3598" s="229"/>
      <c r="M3598" s="229"/>
      <c r="N3598" s="229"/>
      <c r="O3598" s="229"/>
      <c r="P3598" s="229"/>
      <c r="Q3598" s="229"/>
      <c r="R3598" s="229"/>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31"/>
      <c r="I3599" s="229"/>
      <c r="J3599" s="232"/>
      <c r="K3599" s="229"/>
      <c r="L3599" s="229"/>
      <c r="M3599" s="229"/>
      <c r="N3599" s="229"/>
      <c r="O3599" s="229"/>
      <c r="P3599" s="229"/>
      <c r="Q3599" s="229"/>
      <c r="R3599" s="229"/>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31"/>
      <c r="I3600" s="229"/>
      <c r="J3600" s="232"/>
      <c r="K3600" s="229"/>
      <c r="L3600" s="229"/>
      <c r="M3600" s="229"/>
      <c r="N3600" s="229"/>
      <c r="O3600" s="229"/>
      <c r="P3600" s="229"/>
      <c r="Q3600" s="229"/>
      <c r="R3600" s="229"/>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31"/>
      <c r="I3601" s="229"/>
      <c r="J3601" s="232"/>
      <c r="K3601" s="229"/>
      <c r="L3601" s="229"/>
      <c r="M3601" s="229"/>
      <c r="N3601" s="229"/>
      <c r="O3601" s="229"/>
      <c r="P3601" s="229"/>
      <c r="Q3601" s="229"/>
      <c r="R3601" s="229"/>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31"/>
      <c r="I3602" s="229"/>
      <c r="J3602" s="232"/>
      <c r="K3602" s="229"/>
      <c r="L3602" s="229"/>
      <c r="M3602" s="229"/>
      <c r="N3602" s="229"/>
      <c r="O3602" s="229"/>
      <c r="P3602" s="229"/>
      <c r="Q3602" s="229"/>
      <c r="R3602" s="229"/>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31"/>
      <c r="I3603" s="229"/>
      <c r="J3603" s="232"/>
      <c r="K3603" s="229"/>
      <c r="L3603" s="229"/>
      <c r="M3603" s="229"/>
      <c r="N3603" s="229"/>
      <c r="O3603" s="229"/>
      <c r="P3603" s="229"/>
      <c r="Q3603" s="229"/>
      <c r="R3603" s="229"/>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31"/>
      <c r="I3604" s="229"/>
      <c r="J3604" s="232"/>
      <c r="K3604" s="229"/>
      <c r="L3604" s="229"/>
      <c r="M3604" s="229"/>
      <c r="N3604" s="229"/>
      <c r="O3604" s="229"/>
      <c r="P3604" s="229"/>
      <c r="Q3604" s="229"/>
      <c r="R3604" s="229"/>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31"/>
      <c r="I3605" s="229"/>
      <c r="J3605" s="232"/>
      <c r="K3605" s="229"/>
      <c r="L3605" s="229"/>
      <c r="M3605" s="229"/>
      <c r="N3605" s="229"/>
      <c r="O3605" s="229"/>
      <c r="P3605" s="229"/>
      <c r="Q3605" s="229"/>
      <c r="R3605" s="229"/>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31"/>
      <c r="I3606" s="229"/>
      <c r="J3606" s="232"/>
      <c r="K3606" s="229"/>
      <c r="L3606" s="229"/>
      <c r="M3606" s="229"/>
      <c r="N3606" s="229"/>
      <c r="O3606" s="229"/>
      <c r="P3606" s="229"/>
      <c r="Q3606" s="229"/>
      <c r="R3606" s="229"/>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31"/>
      <c r="I3607" s="229"/>
      <c r="J3607" s="232"/>
      <c r="K3607" s="229"/>
      <c r="L3607" s="229"/>
      <c r="M3607" s="229"/>
      <c r="N3607" s="229"/>
      <c r="O3607" s="229"/>
      <c r="P3607" s="229"/>
      <c r="Q3607" s="229"/>
      <c r="R3607" s="229"/>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31"/>
      <c r="I3608" s="229"/>
      <c r="J3608" s="232"/>
      <c r="K3608" s="229"/>
      <c r="L3608" s="229"/>
      <c r="M3608" s="229"/>
      <c r="N3608" s="229"/>
      <c r="O3608" s="229"/>
      <c r="P3608" s="229"/>
      <c r="Q3608" s="229"/>
      <c r="R3608" s="229"/>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31"/>
      <c r="I3609" s="229"/>
      <c r="J3609" s="232"/>
      <c r="K3609" s="229"/>
      <c r="L3609" s="229"/>
      <c r="M3609" s="229"/>
      <c r="N3609" s="229"/>
      <c r="O3609" s="229"/>
      <c r="P3609" s="229"/>
      <c r="Q3609" s="229"/>
      <c r="R3609" s="229"/>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31"/>
      <c r="I3610" s="229"/>
      <c r="J3610" s="232"/>
      <c r="K3610" s="229"/>
      <c r="L3610" s="229"/>
      <c r="M3610" s="229"/>
      <c r="N3610" s="229"/>
      <c r="O3610" s="229"/>
      <c r="P3610" s="229"/>
      <c r="Q3610" s="229"/>
      <c r="R3610" s="229"/>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31"/>
      <c r="I3611" s="229"/>
      <c r="J3611" s="232"/>
      <c r="K3611" s="229"/>
      <c r="L3611" s="229"/>
      <c r="M3611" s="229"/>
      <c r="N3611" s="229"/>
      <c r="O3611" s="229"/>
      <c r="P3611" s="229"/>
      <c r="Q3611" s="229"/>
      <c r="R3611" s="229"/>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31"/>
      <c r="I3612" s="229"/>
      <c r="J3612" s="232"/>
      <c r="K3612" s="229"/>
      <c r="L3612" s="229"/>
      <c r="M3612" s="229"/>
      <c r="N3612" s="229"/>
      <c r="O3612" s="229"/>
      <c r="P3612" s="229"/>
      <c r="Q3612" s="229"/>
      <c r="R3612" s="229"/>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31"/>
      <c r="I3613" s="229"/>
      <c r="J3613" s="232"/>
      <c r="K3613" s="229"/>
      <c r="L3613" s="229"/>
      <c r="M3613" s="229"/>
      <c r="N3613" s="229"/>
      <c r="O3613" s="229"/>
      <c r="P3613" s="229"/>
      <c r="Q3613" s="229"/>
      <c r="R3613" s="229"/>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31"/>
      <c r="I3614" s="229"/>
      <c r="J3614" s="232"/>
      <c r="K3614" s="229"/>
      <c r="L3614" s="229"/>
      <c r="M3614" s="229"/>
      <c r="N3614" s="229"/>
      <c r="O3614" s="229"/>
      <c r="P3614" s="229"/>
      <c r="Q3614" s="229"/>
      <c r="R3614" s="229"/>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31"/>
      <c r="I3615" s="229"/>
      <c r="J3615" s="232"/>
      <c r="K3615" s="229"/>
      <c r="L3615" s="229"/>
      <c r="M3615" s="229"/>
      <c r="N3615" s="229"/>
      <c r="O3615" s="229"/>
      <c r="P3615" s="229"/>
      <c r="Q3615" s="229"/>
      <c r="R3615" s="229"/>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31"/>
      <c r="I3616" s="229"/>
      <c r="J3616" s="232"/>
      <c r="K3616" s="229"/>
      <c r="L3616" s="229"/>
      <c r="M3616" s="229"/>
      <c r="N3616" s="229"/>
      <c r="O3616" s="229"/>
      <c r="P3616" s="229"/>
      <c r="Q3616" s="229"/>
      <c r="R3616" s="229"/>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31"/>
      <c r="I3617" s="229"/>
      <c r="J3617" s="232"/>
      <c r="K3617" s="229"/>
      <c r="L3617" s="229"/>
      <c r="M3617" s="229"/>
      <c r="N3617" s="229"/>
      <c r="O3617" s="229"/>
      <c r="P3617" s="229"/>
      <c r="Q3617" s="229"/>
      <c r="R3617" s="229"/>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31"/>
      <c r="I3618" s="229"/>
      <c r="J3618" s="232"/>
      <c r="K3618" s="229"/>
      <c r="L3618" s="229"/>
      <c r="M3618" s="229"/>
      <c r="N3618" s="229"/>
      <c r="O3618" s="229"/>
      <c r="P3618" s="229"/>
      <c r="Q3618" s="229"/>
      <c r="R3618" s="229"/>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31"/>
      <c r="I3619" s="229"/>
      <c r="J3619" s="232"/>
      <c r="K3619" s="229"/>
      <c r="L3619" s="229"/>
      <c r="M3619" s="229"/>
      <c r="N3619" s="229"/>
      <c r="O3619" s="229"/>
      <c r="P3619" s="229"/>
      <c r="Q3619" s="229"/>
      <c r="R3619" s="229"/>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31"/>
      <c r="I3620" s="229"/>
      <c r="J3620" s="232"/>
      <c r="K3620" s="229"/>
      <c r="L3620" s="229"/>
      <c r="M3620" s="229"/>
      <c r="N3620" s="229"/>
      <c r="O3620" s="229"/>
      <c r="P3620" s="229"/>
      <c r="Q3620" s="229"/>
      <c r="R3620" s="229"/>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31"/>
      <c r="I3621" s="229"/>
      <c r="J3621" s="232"/>
      <c r="K3621" s="229"/>
      <c r="L3621" s="229"/>
      <c r="M3621" s="229"/>
      <c r="N3621" s="229"/>
      <c r="O3621" s="229"/>
      <c r="P3621" s="229"/>
      <c r="Q3621" s="229"/>
      <c r="R3621" s="229"/>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31"/>
      <c r="I3622" s="229"/>
      <c r="J3622" s="232"/>
      <c r="K3622" s="229"/>
      <c r="L3622" s="229"/>
      <c r="M3622" s="229"/>
      <c r="N3622" s="229"/>
      <c r="O3622" s="229"/>
      <c r="P3622" s="229"/>
      <c r="Q3622" s="229"/>
      <c r="R3622" s="229"/>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31"/>
      <c r="I3623" s="229"/>
      <c r="J3623" s="232"/>
      <c r="K3623" s="229"/>
      <c r="L3623" s="229"/>
      <c r="M3623" s="229"/>
      <c r="N3623" s="229"/>
      <c r="O3623" s="229"/>
      <c r="P3623" s="229"/>
      <c r="Q3623" s="229"/>
      <c r="R3623" s="229"/>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31"/>
      <c r="I3624" s="229"/>
      <c r="J3624" s="232"/>
      <c r="K3624" s="229"/>
      <c r="L3624" s="229"/>
      <c r="M3624" s="229"/>
      <c r="N3624" s="229"/>
      <c r="O3624" s="229"/>
      <c r="P3624" s="229"/>
      <c r="Q3624" s="229"/>
      <c r="R3624" s="229"/>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31"/>
      <c r="I3625" s="229"/>
      <c r="J3625" s="232"/>
      <c r="K3625" s="229"/>
      <c r="L3625" s="229"/>
      <c r="M3625" s="229"/>
      <c r="N3625" s="229"/>
      <c r="O3625" s="229"/>
      <c r="P3625" s="229"/>
      <c r="Q3625" s="229"/>
      <c r="R3625" s="229"/>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31"/>
      <c r="I3626" s="229"/>
      <c r="J3626" s="232"/>
      <c r="K3626" s="229"/>
      <c r="L3626" s="229"/>
      <c r="M3626" s="229"/>
      <c r="N3626" s="229"/>
      <c r="O3626" s="229"/>
      <c r="P3626" s="229"/>
      <c r="Q3626" s="229"/>
      <c r="R3626" s="229"/>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31"/>
      <c r="I3627" s="229"/>
      <c r="J3627" s="232"/>
      <c r="K3627" s="229"/>
      <c r="L3627" s="229"/>
      <c r="M3627" s="229"/>
      <c r="N3627" s="229"/>
      <c r="O3627" s="229"/>
      <c r="P3627" s="229"/>
      <c r="Q3627" s="229"/>
      <c r="R3627" s="229"/>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31"/>
      <c r="I3628" s="229"/>
      <c r="J3628" s="232"/>
      <c r="K3628" s="229"/>
      <c r="L3628" s="229"/>
      <c r="M3628" s="229"/>
      <c r="N3628" s="229"/>
      <c r="O3628" s="229"/>
      <c r="P3628" s="229"/>
      <c r="Q3628" s="229"/>
      <c r="R3628" s="229"/>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31"/>
      <c r="I3629" s="229"/>
      <c r="J3629" s="232"/>
      <c r="K3629" s="229"/>
      <c r="L3629" s="229"/>
      <c r="M3629" s="229"/>
      <c r="N3629" s="229"/>
      <c r="O3629" s="229"/>
      <c r="P3629" s="229"/>
      <c r="Q3629" s="229"/>
      <c r="R3629" s="229"/>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31"/>
      <c r="I3630" s="229"/>
      <c r="J3630" s="232"/>
      <c r="K3630" s="229"/>
      <c r="L3630" s="229"/>
      <c r="M3630" s="229"/>
      <c r="N3630" s="229"/>
      <c r="O3630" s="229"/>
      <c r="P3630" s="229"/>
      <c r="Q3630" s="229"/>
      <c r="R3630" s="229"/>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31"/>
      <c r="I3631" s="229"/>
      <c r="J3631" s="232"/>
      <c r="K3631" s="229"/>
      <c r="L3631" s="229"/>
      <c r="M3631" s="229"/>
      <c r="N3631" s="229"/>
      <c r="O3631" s="229"/>
      <c r="P3631" s="229"/>
      <c r="Q3631" s="229"/>
      <c r="R3631" s="229"/>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31"/>
      <c r="I3632" s="229"/>
      <c r="J3632" s="232"/>
      <c r="K3632" s="229"/>
      <c r="L3632" s="229"/>
      <c r="M3632" s="229"/>
      <c r="N3632" s="229"/>
      <c r="O3632" s="229"/>
      <c r="P3632" s="229"/>
      <c r="Q3632" s="229"/>
      <c r="R3632" s="229"/>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31"/>
      <c r="I3633" s="229"/>
      <c r="J3633" s="232"/>
      <c r="K3633" s="229"/>
      <c r="L3633" s="229"/>
      <c r="M3633" s="229"/>
      <c r="N3633" s="229"/>
      <c r="O3633" s="229"/>
      <c r="P3633" s="229"/>
      <c r="Q3633" s="229"/>
      <c r="R3633" s="229"/>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31"/>
      <c r="I3634" s="229"/>
      <c r="J3634" s="232"/>
      <c r="K3634" s="229"/>
      <c r="L3634" s="229"/>
      <c r="M3634" s="229"/>
      <c r="N3634" s="229"/>
      <c r="O3634" s="229"/>
      <c r="P3634" s="229"/>
      <c r="Q3634" s="229"/>
      <c r="R3634" s="229"/>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31"/>
      <c r="I3635" s="229"/>
      <c r="J3635" s="232"/>
      <c r="K3635" s="229"/>
      <c r="L3635" s="229"/>
      <c r="M3635" s="229"/>
      <c r="N3635" s="229"/>
      <c r="O3635" s="229"/>
      <c r="P3635" s="229"/>
      <c r="Q3635" s="229"/>
      <c r="R3635" s="229"/>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31"/>
      <c r="I3636" s="229"/>
      <c r="J3636" s="232"/>
      <c r="K3636" s="229"/>
      <c r="L3636" s="229"/>
      <c r="M3636" s="229"/>
      <c r="N3636" s="229"/>
      <c r="O3636" s="229"/>
      <c r="P3636" s="229"/>
      <c r="Q3636" s="229"/>
      <c r="R3636" s="229"/>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31"/>
      <c r="I3637" s="229"/>
      <c r="J3637" s="232"/>
      <c r="K3637" s="229"/>
      <c r="L3637" s="229"/>
      <c r="M3637" s="229"/>
      <c r="N3637" s="229"/>
      <c r="O3637" s="229"/>
      <c r="P3637" s="229"/>
      <c r="Q3637" s="229"/>
      <c r="R3637" s="229"/>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31"/>
      <c r="I3638" s="229"/>
      <c r="J3638" s="232"/>
      <c r="K3638" s="229"/>
      <c r="L3638" s="229"/>
      <c r="M3638" s="229"/>
      <c r="N3638" s="229"/>
      <c r="O3638" s="229"/>
      <c r="P3638" s="229"/>
      <c r="Q3638" s="229"/>
      <c r="R3638" s="229"/>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31"/>
      <c r="I3639" s="229"/>
      <c r="J3639" s="232"/>
      <c r="K3639" s="229"/>
      <c r="L3639" s="229"/>
      <c r="M3639" s="229"/>
      <c r="N3639" s="229"/>
      <c r="O3639" s="229"/>
      <c r="P3639" s="229"/>
      <c r="Q3639" s="229"/>
      <c r="R3639" s="229"/>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31"/>
      <c r="I3640" s="229"/>
      <c r="J3640" s="232"/>
      <c r="K3640" s="229"/>
      <c r="L3640" s="229"/>
      <c r="M3640" s="229"/>
      <c r="N3640" s="229"/>
      <c r="O3640" s="229"/>
      <c r="P3640" s="229"/>
      <c r="Q3640" s="229"/>
      <c r="R3640" s="229"/>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31"/>
      <c r="I3641" s="229"/>
      <c r="J3641" s="232"/>
      <c r="K3641" s="229"/>
      <c r="L3641" s="229"/>
      <c r="M3641" s="229"/>
      <c r="N3641" s="229"/>
      <c r="O3641" s="229"/>
      <c r="P3641" s="229"/>
      <c r="Q3641" s="229"/>
      <c r="R3641" s="229"/>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31"/>
      <c r="I3642" s="229"/>
      <c r="J3642" s="232"/>
      <c r="K3642" s="229"/>
      <c r="L3642" s="229"/>
      <c r="M3642" s="229"/>
      <c r="N3642" s="229"/>
      <c r="O3642" s="229"/>
      <c r="P3642" s="229"/>
      <c r="Q3642" s="229"/>
      <c r="R3642" s="229"/>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31"/>
      <c r="I3643" s="229"/>
      <c r="J3643" s="232"/>
      <c r="K3643" s="229"/>
      <c r="L3643" s="229"/>
      <c r="M3643" s="229"/>
      <c r="N3643" s="229"/>
      <c r="O3643" s="229"/>
      <c r="P3643" s="229"/>
      <c r="Q3643" s="229"/>
      <c r="R3643" s="229"/>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31"/>
      <c r="I3644" s="229"/>
      <c r="J3644" s="232"/>
      <c r="K3644" s="229"/>
      <c r="L3644" s="229"/>
      <c r="M3644" s="229"/>
      <c r="N3644" s="229"/>
      <c r="O3644" s="229"/>
      <c r="P3644" s="229"/>
      <c r="Q3644" s="229"/>
      <c r="R3644" s="229"/>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31"/>
      <c r="I3645" s="229"/>
      <c r="J3645" s="232"/>
      <c r="K3645" s="229"/>
      <c r="L3645" s="229"/>
      <c r="M3645" s="229"/>
      <c r="N3645" s="229"/>
      <c r="O3645" s="229"/>
      <c r="P3645" s="229"/>
      <c r="Q3645" s="229"/>
      <c r="R3645" s="229"/>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31"/>
      <c r="I3646" s="229"/>
      <c r="J3646" s="232"/>
      <c r="K3646" s="229"/>
      <c r="L3646" s="229"/>
      <c r="M3646" s="229"/>
      <c r="N3646" s="229"/>
      <c r="O3646" s="229"/>
      <c r="P3646" s="229"/>
      <c r="Q3646" s="229"/>
      <c r="R3646" s="229"/>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31"/>
      <c r="I3647" s="229"/>
      <c r="J3647" s="232"/>
      <c r="K3647" s="229"/>
      <c r="L3647" s="229"/>
      <c r="M3647" s="229"/>
      <c r="N3647" s="229"/>
      <c r="O3647" s="229"/>
      <c r="P3647" s="229"/>
      <c r="Q3647" s="229"/>
      <c r="R3647" s="229"/>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31"/>
      <c r="I3648" s="229"/>
      <c r="J3648" s="232"/>
      <c r="K3648" s="229"/>
      <c r="L3648" s="229"/>
      <c r="M3648" s="229"/>
      <c r="N3648" s="229"/>
      <c r="O3648" s="229"/>
      <c r="P3648" s="229"/>
      <c r="Q3648" s="229"/>
      <c r="R3648" s="229"/>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31"/>
      <c r="I3649" s="229"/>
      <c r="J3649" s="232"/>
      <c r="K3649" s="229"/>
      <c r="L3649" s="229"/>
      <c r="M3649" s="229"/>
      <c r="N3649" s="229"/>
      <c r="O3649" s="229"/>
      <c r="P3649" s="229"/>
      <c r="Q3649" s="229"/>
      <c r="R3649" s="229"/>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31"/>
      <c r="I3650" s="229"/>
      <c r="J3650" s="232"/>
      <c r="K3650" s="229"/>
      <c r="L3650" s="229"/>
      <c r="M3650" s="229"/>
      <c r="N3650" s="229"/>
      <c r="O3650" s="229"/>
      <c r="P3650" s="229"/>
      <c r="Q3650" s="229"/>
      <c r="R3650" s="229"/>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31"/>
      <c r="I3651" s="229"/>
      <c r="J3651" s="232"/>
      <c r="K3651" s="229"/>
      <c r="L3651" s="229"/>
      <c r="M3651" s="229"/>
      <c r="N3651" s="229"/>
      <c r="O3651" s="229"/>
      <c r="P3651" s="229"/>
      <c r="Q3651" s="229"/>
      <c r="R3651" s="229"/>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31"/>
      <c r="I3652" s="229"/>
      <c r="J3652" s="232"/>
      <c r="K3652" s="229"/>
      <c r="L3652" s="229"/>
      <c r="M3652" s="229"/>
      <c r="N3652" s="229"/>
      <c r="O3652" s="229"/>
      <c r="P3652" s="229"/>
      <c r="Q3652" s="229"/>
      <c r="R3652" s="229"/>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31"/>
      <c r="I3653" s="229"/>
      <c r="J3653" s="232"/>
      <c r="K3653" s="229"/>
      <c r="L3653" s="229"/>
      <c r="M3653" s="229"/>
      <c r="N3653" s="229"/>
      <c r="O3653" s="229"/>
      <c r="P3653" s="229"/>
      <c r="Q3653" s="229"/>
      <c r="R3653" s="229"/>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31"/>
      <c r="I3654" s="229"/>
      <c r="J3654" s="232"/>
      <c r="K3654" s="229"/>
      <c r="L3654" s="229"/>
      <c r="M3654" s="229"/>
      <c r="N3654" s="229"/>
      <c r="O3654" s="229"/>
      <c r="P3654" s="229"/>
      <c r="Q3654" s="229"/>
      <c r="R3654" s="229"/>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31"/>
      <c r="I3655" s="229"/>
      <c r="J3655" s="232"/>
      <c r="K3655" s="229"/>
      <c r="L3655" s="229"/>
      <c r="M3655" s="229"/>
      <c r="N3655" s="229"/>
      <c r="O3655" s="229"/>
      <c r="P3655" s="229"/>
      <c r="Q3655" s="229"/>
      <c r="R3655" s="229"/>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31"/>
      <c r="I3656" s="229"/>
      <c r="J3656" s="232"/>
      <c r="K3656" s="229"/>
      <c r="L3656" s="229"/>
      <c r="M3656" s="229"/>
      <c r="N3656" s="229"/>
      <c r="O3656" s="229"/>
      <c r="P3656" s="229"/>
      <c r="Q3656" s="229"/>
      <c r="R3656" s="229"/>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31"/>
      <c r="I3657" s="229"/>
      <c r="J3657" s="232"/>
      <c r="K3657" s="229"/>
      <c r="L3657" s="229"/>
      <c r="M3657" s="229"/>
      <c r="N3657" s="229"/>
      <c r="O3657" s="229"/>
      <c r="P3657" s="229"/>
      <c r="Q3657" s="229"/>
      <c r="R3657" s="229"/>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31"/>
      <c r="I3658" s="229"/>
      <c r="J3658" s="232"/>
      <c r="K3658" s="229"/>
      <c r="L3658" s="229"/>
      <c r="M3658" s="229"/>
      <c r="N3658" s="229"/>
      <c r="O3658" s="229"/>
      <c r="P3658" s="229"/>
      <c r="Q3658" s="229"/>
      <c r="R3658" s="229"/>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31"/>
      <c r="I3659" s="229"/>
      <c r="J3659" s="232"/>
      <c r="K3659" s="229"/>
      <c r="L3659" s="229"/>
      <c r="M3659" s="229"/>
      <c r="N3659" s="229"/>
      <c r="O3659" s="229"/>
      <c r="P3659" s="229"/>
      <c r="Q3659" s="229"/>
      <c r="R3659" s="229"/>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31"/>
      <c r="I3660" s="229"/>
      <c r="J3660" s="232"/>
      <c r="K3660" s="229"/>
      <c r="L3660" s="229"/>
      <c r="M3660" s="229"/>
      <c r="N3660" s="229"/>
      <c r="O3660" s="229"/>
      <c r="P3660" s="229"/>
      <c r="Q3660" s="229"/>
      <c r="R3660" s="229"/>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31"/>
      <c r="I3661" s="229"/>
      <c r="J3661" s="232"/>
      <c r="K3661" s="229"/>
      <c r="L3661" s="229"/>
      <c r="M3661" s="229"/>
      <c r="N3661" s="229"/>
      <c r="O3661" s="229"/>
      <c r="P3661" s="229"/>
      <c r="Q3661" s="229"/>
      <c r="R3661" s="229"/>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31"/>
      <c r="I3662" s="229"/>
      <c r="J3662" s="232"/>
      <c r="K3662" s="229"/>
      <c r="L3662" s="229"/>
      <c r="M3662" s="229"/>
      <c r="N3662" s="229"/>
      <c r="O3662" s="229"/>
      <c r="P3662" s="229"/>
      <c r="Q3662" s="229"/>
      <c r="R3662" s="229"/>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31"/>
      <c r="I3663" s="229"/>
      <c r="J3663" s="232"/>
      <c r="K3663" s="229"/>
      <c r="L3663" s="229"/>
      <c r="M3663" s="229"/>
      <c r="N3663" s="229"/>
      <c r="O3663" s="229"/>
      <c r="P3663" s="229"/>
      <c r="Q3663" s="229"/>
      <c r="R3663" s="229"/>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31"/>
      <c r="I3664" s="229"/>
      <c r="J3664" s="232"/>
      <c r="K3664" s="229"/>
      <c r="L3664" s="229"/>
      <c r="M3664" s="229"/>
      <c r="N3664" s="229"/>
      <c r="O3664" s="229"/>
      <c r="P3664" s="229"/>
      <c r="Q3664" s="229"/>
      <c r="R3664" s="229"/>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31"/>
      <c r="I3665" s="229"/>
      <c r="J3665" s="232"/>
      <c r="K3665" s="229"/>
      <c r="L3665" s="229"/>
      <c r="M3665" s="229"/>
      <c r="N3665" s="229"/>
      <c r="O3665" s="229"/>
      <c r="P3665" s="229"/>
      <c r="Q3665" s="229"/>
      <c r="R3665" s="229"/>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31"/>
      <c r="I3666" s="229"/>
      <c r="J3666" s="232"/>
      <c r="K3666" s="229"/>
      <c r="L3666" s="229"/>
      <c r="M3666" s="229"/>
      <c r="N3666" s="229"/>
      <c r="O3666" s="229"/>
      <c r="P3666" s="229"/>
      <c r="Q3666" s="229"/>
      <c r="R3666" s="229"/>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31"/>
      <c r="I3667" s="229"/>
      <c r="J3667" s="232"/>
      <c r="K3667" s="229"/>
      <c r="L3667" s="229"/>
      <c r="M3667" s="229"/>
      <c r="N3667" s="229"/>
      <c r="O3667" s="229"/>
      <c r="P3667" s="229"/>
      <c r="Q3667" s="229"/>
      <c r="R3667" s="229"/>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31"/>
      <c r="I3668" s="229"/>
      <c r="J3668" s="232"/>
      <c r="K3668" s="229"/>
      <c r="L3668" s="229"/>
      <c r="M3668" s="229"/>
      <c r="N3668" s="229"/>
      <c r="O3668" s="229"/>
      <c r="P3668" s="229"/>
      <c r="Q3668" s="229"/>
      <c r="R3668" s="229"/>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31"/>
      <c r="I3669" s="229"/>
      <c r="J3669" s="232"/>
      <c r="K3669" s="229"/>
      <c r="L3669" s="229"/>
      <c r="M3669" s="229"/>
      <c r="N3669" s="229"/>
      <c r="O3669" s="229"/>
      <c r="P3669" s="229"/>
      <c r="Q3669" s="229"/>
      <c r="R3669" s="229"/>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31"/>
      <c r="I3670" s="229"/>
      <c r="J3670" s="232"/>
      <c r="K3670" s="229"/>
      <c r="L3670" s="229"/>
      <c r="M3670" s="229"/>
      <c r="N3670" s="229"/>
      <c r="O3670" s="229"/>
      <c r="P3670" s="229"/>
      <c r="Q3670" s="229"/>
      <c r="R3670" s="229"/>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31"/>
      <c r="I3671" s="229"/>
      <c r="J3671" s="232"/>
      <c r="K3671" s="229"/>
      <c r="L3671" s="229"/>
      <c r="M3671" s="229"/>
      <c r="N3671" s="229"/>
      <c r="O3671" s="229"/>
      <c r="P3671" s="229"/>
      <c r="Q3671" s="229"/>
      <c r="R3671" s="229"/>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31"/>
      <c r="I3672" s="229"/>
      <c r="J3672" s="232"/>
      <c r="K3672" s="229"/>
      <c r="L3672" s="229"/>
      <c r="M3672" s="229"/>
      <c r="N3672" s="229"/>
      <c r="O3672" s="229"/>
      <c r="P3672" s="229"/>
      <c r="Q3672" s="229"/>
      <c r="R3672" s="229"/>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31"/>
      <c r="I3673" s="229"/>
      <c r="J3673" s="232"/>
      <c r="K3673" s="229"/>
      <c r="L3673" s="229"/>
      <c r="M3673" s="229"/>
      <c r="N3673" s="229"/>
      <c r="O3673" s="229"/>
      <c r="P3673" s="229"/>
      <c r="Q3673" s="229"/>
      <c r="R3673" s="229"/>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31"/>
      <c r="I3674" s="229"/>
      <c r="J3674" s="232"/>
      <c r="K3674" s="229"/>
      <c r="L3674" s="229"/>
      <c r="M3674" s="229"/>
      <c r="N3674" s="229"/>
      <c r="O3674" s="229"/>
      <c r="P3674" s="229"/>
      <c r="Q3674" s="229"/>
      <c r="R3674" s="229"/>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31"/>
      <c r="I3675" s="229"/>
      <c r="J3675" s="232"/>
      <c r="K3675" s="229"/>
      <c r="L3675" s="229"/>
      <c r="M3675" s="229"/>
      <c r="N3675" s="229"/>
      <c r="O3675" s="229"/>
      <c r="P3675" s="229"/>
      <c r="Q3675" s="229"/>
      <c r="R3675" s="229"/>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31"/>
      <c r="I3676" s="229"/>
      <c r="J3676" s="232"/>
      <c r="K3676" s="229"/>
      <c r="L3676" s="229"/>
      <c r="M3676" s="229"/>
      <c r="N3676" s="229"/>
      <c r="O3676" s="229"/>
      <c r="P3676" s="229"/>
      <c r="Q3676" s="229"/>
      <c r="R3676" s="229"/>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31"/>
      <c r="I3677" s="229"/>
      <c r="J3677" s="232"/>
      <c r="K3677" s="229"/>
      <c r="L3677" s="229"/>
      <c r="M3677" s="229"/>
      <c r="N3677" s="229"/>
      <c r="O3677" s="229"/>
      <c r="P3677" s="229"/>
      <c r="Q3677" s="229"/>
      <c r="R3677" s="229"/>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31"/>
      <c r="I3678" s="229"/>
      <c r="J3678" s="232"/>
      <c r="K3678" s="229"/>
      <c r="L3678" s="229"/>
      <c r="M3678" s="229"/>
      <c r="N3678" s="229"/>
      <c r="O3678" s="229"/>
      <c r="P3678" s="229"/>
      <c r="Q3678" s="229"/>
      <c r="R3678" s="229"/>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31"/>
      <c r="I3679" s="229"/>
      <c r="J3679" s="232"/>
      <c r="K3679" s="229"/>
      <c r="L3679" s="229"/>
      <c r="M3679" s="229"/>
      <c r="N3679" s="229"/>
      <c r="O3679" s="229"/>
      <c r="P3679" s="229"/>
      <c r="Q3679" s="229"/>
      <c r="R3679" s="229"/>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31"/>
      <c r="I3680" s="229"/>
      <c r="J3680" s="232"/>
      <c r="K3680" s="229"/>
      <c r="L3680" s="229"/>
      <c r="M3680" s="229"/>
      <c r="N3680" s="229"/>
      <c r="O3680" s="229"/>
      <c r="P3680" s="229"/>
      <c r="Q3680" s="229"/>
      <c r="R3680" s="229"/>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31"/>
      <c r="I3681" s="229"/>
      <c r="J3681" s="232"/>
      <c r="K3681" s="229"/>
      <c r="L3681" s="229"/>
      <c r="M3681" s="229"/>
      <c r="N3681" s="229"/>
      <c r="O3681" s="229"/>
      <c r="P3681" s="229"/>
      <c r="Q3681" s="229"/>
      <c r="R3681" s="229"/>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31"/>
      <c r="I3682" s="229"/>
      <c r="J3682" s="232"/>
      <c r="K3682" s="229"/>
      <c r="L3682" s="229"/>
      <c r="M3682" s="229"/>
      <c r="N3682" s="229"/>
      <c r="O3682" s="229"/>
      <c r="P3682" s="229"/>
      <c r="Q3682" s="229"/>
      <c r="R3682" s="229"/>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31"/>
      <c r="I3683" s="229"/>
      <c r="J3683" s="232"/>
      <c r="K3683" s="229"/>
      <c r="L3683" s="229"/>
      <c r="M3683" s="229"/>
      <c r="N3683" s="229"/>
      <c r="O3683" s="229"/>
      <c r="P3683" s="229"/>
      <c r="Q3683" s="229"/>
      <c r="R3683" s="229"/>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31"/>
      <c r="I3684" s="229"/>
      <c r="J3684" s="232"/>
      <c r="K3684" s="229"/>
      <c r="L3684" s="229"/>
      <c r="M3684" s="229"/>
      <c r="N3684" s="229"/>
      <c r="O3684" s="229"/>
      <c r="P3684" s="229"/>
      <c r="Q3684" s="229"/>
      <c r="R3684" s="229"/>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31"/>
      <c r="I3685" s="229"/>
      <c r="J3685" s="232"/>
      <c r="K3685" s="229"/>
      <c r="L3685" s="229"/>
      <c r="M3685" s="229"/>
      <c r="N3685" s="229"/>
      <c r="O3685" s="229"/>
      <c r="P3685" s="229"/>
      <c r="Q3685" s="229"/>
      <c r="R3685" s="229"/>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31"/>
      <c r="I3686" s="229"/>
      <c r="J3686" s="232"/>
      <c r="K3686" s="229"/>
      <c r="L3686" s="229"/>
      <c r="M3686" s="229"/>
      <c r="N3686" s="229"/>
      <c r="O3686" s="229"/>
      <c r="P3686" s="229"/>
      <c r="Q3686" s="229"/>
      <c r="R3686" s="229"/>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31"/>
      <c r="I3687" s="229"/>
      <c r="J3687" s="232"/>
      <c r="K3687" s="229"/>
      <c r="L3687" s="229"/>
      <c r="M3687" s="229"/>
      <c r="N3687" s="229"/>
      <c r="O3687" s="229"/>
      <c r="P3687" s="229"/>
      <c r="Q3687" s="229"/>
      <c r="R3687" s="229"/>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31"/>
      <c r="I3688" s="229"/>
      <c r="J3688" s="232"/>
      <c r="K3688" s="229"/>
      <c r="L3688" s="229"/>
      <c r="M3688" s="229"/>
      <c r="N3688" s="229"/>
      <c r="O3688" s="229"/>
      <c r="P3688" s="229"/>
      <c r="Q3688" s="229"/>
      <c r="R3688" s="229"/>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31"/>
      <c r="I3689" s="229"/>
      <c r="J3689" s="232"/>
      <c r="K3689" s="229"/>
      <c r="L3689" s="229"/>
      <c r="M3689" s="229"/>
      <c r="N3689" s="229"/>
      <c r="O3689" s="229"/>
      <c r="P3689" s="229"/>
      <c r="Q3689" s="229"/>
      <c r="R3689" s="229"/>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31"/>
      <c r="I3690" s="229"/>
      <c r="J3690" s="232"/>
      <c r="K3690" s="229"/>
      <c r="L3690" s="229"/>
      <c r="M3690" s="229"/>
      <c r="N3690" s="229"/>
      <c r="O3690" s="229"/>
      <c r="P3690" s="229"/>
      <c r="Q3690" s="229"/>
      <c r="R3690" s="229"/>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31"/>
      <c r="I3691" s="229"/>
      <c r="J3691" s="232"/>
      <c r="K3691" s="229"/>
      <c r="L3691" s="229"/>
      <c r="M3691" s="229"/>
      <c r="N3691" s="229"/>
      <c r="O3691" s="229"/>
      <c r="P3691" s="229"/>
      <c r="Q3691" s="229"/>
      <c r="R3691" s="229"/>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31"/>
      <c r="I3692" s="229"/>
      <c r="J3692" s="232"/>
      <c r="K3692" s="229"/>
      <c r="L3692" s="229"/>
      <c r="M3692" s="229"/>
      <c r="N3692" s="229"/>
      <c r="O3692" s="229"/>
      <c r="P3692" s="229"/>
      <c r="Q3692" s="229"/>
      <c r="R3692" s="229"/>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31"/>
      <c r="I3693" s="229"/>
      <c r="J3693" s="232"/>
      <c r="K3693" s="229"/>
      <c r="L3693" s="229"/>
      <c r="M3693" s="229"/>
      <c r="N3693" s="229"/>
      <c r="O3693" s="229"/>
      <c r="P3693" s="229"/>
      <c r="Q3693" s="229"/>
      <c r="R3693" s="229"/>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31"/>
      <c r="I3694" s="229"/>
      <c r="J3694" s="232"/>
      <c r="K3694" s="229"/>
      <c r="L3694" s="229"/>
      <c r="M3694" s="229"/>
      <c r="N3694" s="229"/>
      <c r="O3694" s="229"/>
      <c r="P3694" s="229"/>
      <c r="Q3694" s="229"/>
      <c r="R3694" s="229"/>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31"/>
      <c r="I3695" s="229"/>
      <c r="J3695" s="232"/>
      <c r="K3695" s="229"/>
      <c r="L3695" s="229"/>
      <c r="M3695" s="229"/>
      <c r="N3695" s="229"/>
      <c r="O3695" s="229"/>
      <c r="P3695" s="229"/>
      <c r="Q3695" s="229"/>
      <c r="R3695" s="229"/>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31"/>
      <c r="I3696" s="229"/>
      <c r="J3696" s="232"/>
      <c r="K3696" s="229"/>
      <c r="L3696" s="229"/>
      <c r="M3696" s="229"/>
      <c r="N3696" s="229"/>
      <c r="O3696" s="229"/>
      <c r="P3696" s="229"/>
      <c r="Q3696" s="229"/>
      <c r="R3696" s="229"/>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31"/>
      <c r="I3697" s="229"/>
      <c r="J3697" s="232"/>
      <c r="K3697" s="229"/>
      <c r="L3697" s="229"/>
      <c r="M3697" s="229"/>
      <c r="N3697" s="229"/>
      <c r="O3697" s="229"/>
      <c r="P3697" s="229"/>
      <c r="Q3697" s="229"/>
      <c r="R3697" s="229"/>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31"/>
      <c r="I3698" s="229"/>
      <c r="J3698" s="232"/>
      <c r="K3698" s="229"/>
      <c r="L3698" s="229"/>
      <c r="M3698" s="229"/>
      <c r="N3698" s="229"/>
      <c r="O3698" s="229"/>
      <c r="P3698" s="229"/>
      <c r="Q3698" s="229"/>
      <c r="R3698" s="229"/>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31"/>
      <c r="I3699" s="229"/>
      <c r="J3699" s="232"/>
      <c r="K3699" s="229"/>
      <c r="L3699" s="229"/>
      <c r="M3699" s="229"/>
      <c r="N3699" s="229"/>
      <c r="O3699" s="229"/>
      <c r="P3699" s="229"/>
      <c r="Q3699" s="229"/>
      <c r="R3699" s="229"/>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31"/>
      <c r="I3700" s="229"/>
      <c r="J3700" s="232"/>
      <c r="K3700" s="229"/>
      <c r="L3700" s="229"/>
      <c r="M3700" s="229"/>
      <c r="N3700" s="229"/>
      <c r="O3700" s="229"/>
      <c r="P3700" s="229"/>
      <c r="Q3700" s="229"/>
      <c r="R3700" s="229"/>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31"/>
      <c r="I3701" s="229"/>
      <c r="J3701" s="232"/>
      <c r="K3701" s="229"/>
      <c r="L3701" s="229"/>
      <c r="M3701" s="229"/>
      <c r="N3701" s="229"/>
      <c r="O3701" s="229"/>
      <c r="P3701" s="229"/>
      <c r="Q3701" s="229"/>
      <c r="R3701" s="229"/>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31"/>
      <c r="I3702" s="229"/>
      <c r="J3702" s="232"/>
      <c r="K3702" s="229"/>
      <c r="L3702" s="229"/>
      <c r="M3702" s="229"/>
      <c r="N3702" s="229"/>
      <c r="O3702" s="229"/>
      <c r="P3702" s="229"/>
      <c r="Q3702" s="229"/>
      <c r="R3702" s="229"/>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31"/>
      <c r="I3703" s="229"/>
      <c r="J3703" s="232"/>
      <c r="K3703" s="229"/>
      <c r="L3703" s="229"/>
      <c r="M3703" s="229"/>
      <c r="N3703" s="229"/>
      <c r="O3703" s="229"/>
      <c r="P3703" s="229"/>
      <c r="Q3703" s="229"/>
      <c r="R3703" s="229"/>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31"/>
      <c r="I3704" s="229"/>
      <c r="J3704" s="232"/>
      <c r="K3704" s="229"/>
      <c r="L3704" s="229"/>
      <c r="M3704" s="229"/>
      <c r="N3704" s="229"/>
      <c r="O3704" s="229"/>
      <c r="P3704" s="229"/>
      <c r="Q3704" s="229"/>
      <c r="R3704" s="229"/>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31"/>
      <c r="I3705" s="229"/>
      <c r="J3705" s="232"/>
      <c r="K3705" s="229"/>
      <c r="L3705" s="229"/>
      <c r="M3705" s="229"/>
      <c r="N3705" s="229"/>
      <c r="O3705" s="229"/>
      <c r="P3705" s="229"/>
      <c r="Q3705" s="229"/>
      <c r="R3705" s="229"/>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31"/>
      <c r="I3706" s="229"/>
      <c r="J3706" s="232"/>
      <c r="K3706" s="229"/>
      <c r="L3706" s="229"/>
      <c r="M3706" s="229"/>
      <c r="N3706" s="229"/>
      <c r="O3706" s="229"/>
      <c r="P3706" s="229"/>
      <c r="Q3706" s="229"/>
      <c r="R3706" s="229"/>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31"/>
      <c r="I3707" s="229"/>
      <c r="J3707" s="232"/>
      <c r="K3707" s="229"/>
      <c r="L3707" s="229"/>
      <c r="M3707" s="229"/>
      <c r="N3707" s="229"/>
      <c r="O3707" s="229"/>
      <c r="P3707" s="229"/>
      <c r="Q3707" s="229"/>
      <c r="R3707" s="229"/>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31"/>
      <c r="I3708" s="229"/>
      <c r="J3708" s="232"/>
      <c r="K3708" s="229"/>
      <c r="L3708" s="229"/>
      <c r="M3708" s="229"/>
      <c r="N3708" s="229"/>
      <c r="O3708" s="229"/>
      <c r="P3708" s="229"/>
      <c r="Q3708" s="229"/>
      <c r="R3708" s="229"/>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31"/>
      <c r="I3709" s="229"/>
      <c r="J3709" s="232"/>
      <c r="K3709" s="229"/>
      <c r="L3709" s="229"/>
      <c r="M3709" s="229"/>
      <c r="N3709" s="229"/>
      <c r="O3709" s="229"/>
      <c r="P3709" s="229"/>
      <c r="Q3709" s="229"/>
      <c r="R3709" s="229"/>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31"/>
      <c r="I3710" s="229"/>
      <c r="J3710" s="232"/>
      <c r="K3710" s="229"/>
      <c r="L3710" s="229"/>
      <c r="M3710" s="229"/>
      <c r="N3710" s="229"/>
      <c r="O3710" s="229"/>
      <c r="P3710" s="229"/>
      <c r="Q3710" s="229"/>
      <c r="R3710" s="229"/>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31"/>
      <c r="I3711" s="229"/>
      <c r="J3711" s="232"/>
      <c r="K3711" s="229"/>
      <c r="L3711" s="229"/>
      <c r="M3711" s="229"/>
      <c r="N3711" s="229"/>
      <c r="O3711" s="229"/>
      <c r="P3711" s="229"/>
      <c r="Q3711" s="229"/>
      <c r="R3711" s="229"/>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31"/>
      <c r="I3712" s="229"/>
      <c r="J3712" s="232"/>
      <c r="K3712" s="229"/>
      <c r="L3712" s="229"/>
      <c r="M3712" s="229"/>
      <c r="N3712" s="229"/>
      <c r="O3712" s="229"/>
      <c r="P3712" s="229"/>
      <c r="Q3712" s="229"/>
      <c r="R3712" s="229"/>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31"/>
      <c r="I3713" s="229"/>
      <c r="J3713" s="232"/>
      <c r="K3713" s="229"/>
      <c r="L3713" s="229"/>
      <c r="M3713" s="229"/>
      <c r="N3713" s="229"/>
      <c r="O3713" s="229"/>
      <c r="P3713" s="229"/>
      <c r="Q3713" s="229"/>
      <c r="R3713" s="229"/>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31"/>
      <c r="I3714" s="229"/>
      <c r="J3714" s="232"/>
      <c r="K3714" s="229"/>
      <c r="L3714" s="229"/>
      <c r="M3714" s="229"/>
      <c r="N3714" s="229"/>
      <c r="O3714" s="229"/>
      <c r="P3714" s="229"/>
      <c r="Q3714" s="229"/>
      <c r="R3714" s="229"/>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31"/>
      <c r="I3715" s="229"/>
      <c r="J3715" s="232"/>
      <c r="K3715" s="229"/>
      <c r="L3715" s="229"/>
      <c r="M3715" s="229"/>
      <c r="N3715" s="229"/>
      <c r="O3715" s="229"/>
      <c r="P3715" s="229"/>
      <c r="Q3715" s="229"/>
      <c r="R3715" s="229"/>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31"/>
      <c r="I3716" s="229"/>
      <c r="J3716" s="232"/>
      <c r="K3716" s="229"/>
      <c r="L3716" s="229"/>
      <c r="M3716" s="229"/>
      <c r="N3716" s="229"/>
      <c r="O3716" s="229"/>
      <c r="P3716" s="229"/>
      <c r="Q3716" s="229"/>
      <c r="R3716" s="229"/>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31"/>
      <c r="I3717" s="229"/>
      <c r="J3717" s="232"/>
      <c r="K3717" s="229"/>
      <c r="L3717" s="229"/>
      <c r="M3717" s="229"/>
      <c r="N3717" s="229"/>
      <c r="O3717" s="229"/>
      <c r="P3717" s="229"/>
      <c r="Q3717" s="229"/>
      <c r="R3717" s="229"/>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31"/>
      <c r="I3718" s="229"/>
      <c r="J3718" s="232"/>
      <c r="K3718" s="229"/>
      <c r="L3718" s="229"/>
      <c r="M3718" s="229"/>
      <c r="N3718" s="229"/>
      <c r="O3718" s="229"/>
      <c r="P3718" s="229"/>
      <c r="Q3718" s="229"/>
      <c r="R3718" s="229"/>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31"/>
      <c r="I3719" s="229"/>
      <c r="J3719" s="232"/>
      <c r="K3719" s="229"/>
      <c r="L3719" s="229"/>
      <c r="M3719" s="229"/>
      <c r="N3719" s="229"/>
      <c r="O3719" s="229"/>
      <c r="P3719" s="229"/>
      <c r="Q3719" s="229"/>
      <c r="R3719" s="229"/>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31"/>
      <c r="I3720" s="229"/>
      <c r="J3720" s="232"/>
      <c r="K3720" s="229"/>
      <c r="L3720" s="229"/>
      <c r="M3720" s="229"/>
      <c r="N3720" s="229"/>
      <c r="O3720" s="229"/>
      <c r="P3720" s="229"/>
      <c r="Q3720" s="229"/>
      <c r="R3720" s="229"/>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31"/>
      <c r="I3721" s="229"/>
      <c r="J3721" s="232"/>
      <c r="K3721" s="229"/>
      <c r="L3721" s="229"/>
      <c r="M3721" s="229"/>
      <c r="N3721" s="229"/>
      <c r="O3721" s="229"/>
      <c r="P3721" s="229"/>
      <c r="Q3721" s="229"/>
      <c r="R3721" s="229"/>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31"/>
      <c r="I3722" s="229"/>
      <c r="J3722" s="232"/>
      <c r="K3722" s="229"/>
      <c r="L3722" s="229"/>
      <c r="M3722" s="229"/>
      <c r="N3722" s="229"/>
      <c r="O3722" s="229"/>
      <c r="P3722" s="229"/>
      <c r="Q3722" s="229"/>
      <c r="R3722" s="229"/>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31"/>
      <c r="I3723" s="229"/>
      <c r="J3723" s="232"/>
      <c r="K3723" s="229"/>
      <c r="L3723" s="229"/>
      <c r="M3723" s="229"/>
      <c r="N3723" s="229"/>
      <c r="O3723" s="229"/>
      <c r="P3723" s="229"/>
      <c r="Q3723" s="229"/>
      <c r="R3723" s="229"/>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31"/>
      <c r="I3724" s="229"/>
      <c r="J3724" s="232"/>
      <c r="K3724" s="229"/>
      <c r="L3724" s="229"/>
      <c r="M3724" s="229"/>
      <c r="N3724" s="229"/>
      <c r="O3724" s="229"/>
      <c r="P3724" s="229"/>
      <c r="Q3724" s="229"/>
      <c r="R3724" s="229"/>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31"/>
      <c r="I3725" s="229"/>
      <c r="J3725" s="232"/>
      <c r="K3725" s="229"/>
      <c r="L3725" s="229"/>
      <c r="M3725" s="229"/>
      <c r="N3725" s="229"/>
      <c r="O3725" s="229"/>
      <c r="P3725" s="229"/>
      <c r="Q3725" s="229"/>
      <c r="R3725" s="229"/>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31"/>
      <c r="I3726" s="229"/>
      <c r="J3726" s="232"/>
      <c r="K3726" s="229"/>
      <c r="L3726" s="229"/>
      <c r="M3726" s="229"/>
      <c r="N3726" s="229"/>
      <c r="O3726" s="229"/>
      <c r="P3726" s="229"/>
      <c r="Q3726" s="229"/>
      <c r="R3726" s="229"/>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31"/>
      <c r="I3727" s="229"/>
      <c r="J3727" s="232"/>
      <c r="K3727" s="229"/>
      <c r="L3727" s="229"/>
      <c r="M3727" s="229"/>
      <c r="N3727" s="229"/>
      <c r="O3727" s="229"/>
      <c r="P3727" s="229"/>
      <c r="Q3727" s="229"/>
      <c r="R3727" s="229"/>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31"/>
      <c r="I3728" s="229"/>
      <c r="J3728" s="232"/>
      <c r="K3728" s="229"/>
      <c r="L3728" s="229"/>
      <c r="M3728" s="229"/>
      <c r="N3728" s="229"/>
      <c r="O3728" s="229"/>
      <c r="P3728" s="229"/>
      <c r="Q3728" s="229"/>
      <c r="R3728" s="229"/>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31"/>
      <c r="I3729" s="229"/>
      <c r="J3729" s="232"/>
      <c r="K3729" s="229"/>
      <c r="L3729" s="229"/>
      <c r="M3729" s="229"/>
      <c r="N3729" s="229"/>
      <c r="O3729" s="229"/>
      <c r="P3729" s="229"/>
      <c r="Q3729" s="229"/>
      <c r="R3729" s="229"/>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31"/>
      <c r="I3730" s="229"/>
      <c r="J3730" s="232"/>
      <c r="K3730" s="229"/>
      <c r="L3730" s="229"/>
      <c r="M3730" s="229"/>
      <c r="N3730" s="229"/>
      <c r="O3730" s="229"/>
      <c r="P3730" s="229"/>
      <c r="Q3730" s="229"/>
      <c r="R3730" s="229"/>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31"/>
      <c r="I3731" s="229"/>
      <c r="J3731" s="232"/>
      <c r="K3731" s="229"/>
      <c r="L3731" s="229"/>
      <c r="M3731" s="229"/>
      <c r="N3731" s="229"/>
      <c r="O3731" s="229"/>
      <c r="P3731" s="229"/>
      <c r="Q3731" s="229"/>
      <c r="R3731" s="229"/>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31"/>
      <c r="I3732" s="229"/>
      <c r="J3732" s="232"/>
      <c r="K3732" s="229"/>
      <c r="L3732" s="229"/>
      <c r="M3732" s="229"/>
      <c r="N3732" s="229"/>
      <c r="O3732" s="229"/>
      <c r="P3732" s="229"/>
      <c r="Q3732" s="229"/>
      <c r="R3732" s="229"/>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31"/>
      <c r="I3733" s="229"/>
      <c r="J3733" s="232"/>
      <c r="K3733" s="229"/>
      <c r="L3733" s="229"/>
      <c r="M3733" s="229"/>
      <c r="N3733" s="229"/>
      <c r="O3733" s="229"/>
      <c r="P3733" s="229"/>
      <c r="Q3733" s="229"/>
      <c r="R3733" s="229"/>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31"/>
      <c r="I3734" s="229"/>
      <c r="J3734" s="232"/>
      <c r="K3734" s="229"/>
      <c r="L3734" s="229"/>
      <c r="M3734" s="229"/>
      <c r="N3734" s="229"/>
      <c r="O3734" s="229"/>
      <c r="P3734" s="229"/>
      <c r="Q3734" s="229"/>
      <c r="R3734" s="229"/>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31"/>
      <c r="I3735" s="229"/>
      <c r="J3735" s="232"/>
      <c r="K3735" s="229"/>
      <c r="L3735" s="229"/>
      <c r="M3735" s="229"/>
      <c r="N3735" s="229"/>
      <c r="O3735" s="229"/>
      <c r="P3735" s="229"/>
      <c r="Q3735" s="229"/>
      <c r="R3735" s="229"/>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31"/>
      <c r="I3736" s="229"/>
      <c r="J3736" s="232"/>
      <c r="K3736" s="229"/>
      <c r="L3736" s="229"/>
      <c r="M3736" s="229"/>
      <c r="N3736" s="229"/>
      <c r="O3736" s="229"/>
      <c r="P3736" s="229"/>
      <c r="Q3736" s="229"/>
      <c r="R3736" s="229"/>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31"/>
      <c r="I3737" s="229"/>
      <c r="J3737" s="232"/>
      <c r="K3737" s="229"/>
      <c r="L3737" s="229"/>
      <c r="M3737" s="229"/>
      <c r="N3737" s="229"/>
      <c r="O3737" s="229"/>
      <c r="P3737" s="229"/>
      <c r="Q3737" s="229"/>
      <c r="R3737" s="229"/>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31"/>
      <c r="I3738" s="229"/>
      <c r="J3738" s="232"/>
      <c r="K3738" s="229"/>
      <c r="L3738" s="229"/>
      <c r="M3738" s="229"/>
      <c r="N3738" s="229"/>
      <c r="O3738" s="229"/>
      <c r="P3738" s="229"/>
      <c r="Q3738" s="229"/>
      <c r="R3738" s="229"/>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31"/>
      <c r="I3739" s="229"/>
      <c r="J3739" s="232"/>
      <c r="K3739" s="229"/>
      <c r="L3739" s="229"/>
      <c r="M3739" s="229"/>
      <c r="N3739" s="229"/>
      <c r="O3739" s="229"/>
      <c r="P3739" s="229"/>
      <c r="Q3739" s="229"/>
      <c r="R3739" s="229"/>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31"/>
      <c r="I3740" s="229"/>
      <c r="J3740" s="232"/>
      <c r="K3740" s="229"/>
      <c r="L3740" s="229"/>
      <c r="M3740" s="229"/>
      <c r="N3740" s="229"/>
      <c r="O3740" s="229"/>
      <c r="P3740" s="229"/>
      <c r="Q3740" s="229"/>
      <c r="R3740" s="229"/>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31"/>
      <c r="I3741" s="229"/>
      <c r="J3741" s="232"/>
      <c r="K3741" s="229"/>
      <c r="L3741" s="229"/>
      <c r="M3741" s="229"/>
      <c r="N3741" s="229"/>
      <c r="O3741" s="229"/>
      <c r="P3741" s="229"/>
      <c r="Q3741" s="229"/>
      <c r="R3741" s="229"/>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31"/>
      <c r="I3742" s="229"/>
      <c r="J3742" s="232"/>
      <c r="K3742" s="229"/>
      <c r="L3742" s="229"/>
      <c r="M3742" s="229"/>
      <c r="N3742" s="229"/>
      <c r="O3742" s="229"/>
      <c r="P3742" s="229"/>
      <c r="Q3742" s="229"/>
      <c r="R3742" s="229"/>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31"/>
      <c r="I3743" s="229"/>
      <c r="J3743" s="232"/>
      <c r="K3743" s="229"/>
      <c r="L3743" s="229"/>
      <c r="M3743" s="229"/>
      <c r="N3743" s="229"/>
      <c r="O3743" s="229"/>
      <c r="P3743" s="229"/>
      <c r="Q3743" s="229"/>
      <c r="R3743" s="229"/>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31"/>
      <c r="I3744" s="229"/>
      <c r="J3744" s="232"/>
      <c r="K3744" s="229"/>
      <c r="L3744" s="229"/>
      <c r="M3744" s="229"/>
      <c r="N3744" s="229"/>
      <c r="O3744" s="229"/>
      <c r="P3744" s="229"/>
      <c r="Q3744" s="229"/>
      <c r="R3744" s="229"/>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31"/>
      <c r="I3745" s="229"/>
      <c r="J3745" s="232"/>
      <c r="K3745" s="229"/>
      <c r="L3745" s="229"/>
      <c r="M3745" s="229"/>
      <c r="N3745" s="229"/>
      <c r="O3745" s="229"/>
      <c r="P3745" s="229"/>
      <c r="Q3745" s="229"/>
      <c r="R3745" s="229"/>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31"/>
      <c r="I3746" s="229"/>
      <c r="J3746" s="232"/>
      <c r="K3746" s="229"/>
      <c r="L3746" s="229"/>
      <c r="M3746" s="229"/>
      <c r="N3746" s="229"/>
      <c r="O3746" s="229"/>
      <c r="P3746" s="229"/>
      <c r="Q3746" s="229"/>
      <c r="R3746" s="229"/>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31"/>
      <c r="I3747" s="229"/>
      <c r="J3747" s="232"/>
      <c r="K3747" s="229"/>
      <c r="L3747" s="229"/>
      <c r="M3747" s="229"/>
      <c r="N3747" s="229"/>
      <c r="O3747" s="229"/>
      <c r="P3747" s="229"/>
      <c r="Q3747" s="229"/>
      <c r="R3747" s="229"/>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31"/>
      <c r="I3748" s="229"/>
      <c r="J3748" s="232"/>
      <c r="K3748" s="229"/>
      <c r="L3748" s="229"/>
      <c r="M3748" s="229"/>
      <c r="N3748" s="229"/>
      <c r="O3748" s="229"/>
      <c r="P3748" s="229"/>
      <c r="Q3748" s="229"/>
      <c r="R3748" s="229"/>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31"/>
      <c r="I3749" s="229"/>
      <c r="J3749" s="232"/>
      <c r="K3749" s="229"/>
      <c r="L3749" s="229"/>
      <c r="M3749" s="229"/>
      <c r="N3749" s="229"/>
      <c r="O3749" s="229"/>
      <c r="P3749" s="229"/>
      <c r="Q3749" s="229"/>
      <c r="R3749" s="229"/>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31"/>
      <c r="I3750" s="229"/>
      <c r="J3750" s="232"/>
      <c r="K3750" s="229"/>
      <c r="L3750" s="229"/>
      <c r="M3750" s="229"/>
      <c r="N3750" s="229"/>
      <c r="O3750" s="229"/>
      <c r="P3750" s="229"/>
      <c r="Q3750" s="229"/>
      <c r="R3750" s="229"/>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31"/>
      <c r="I3751" s="229"/>
      <c r="J3751" s="232"/>
      <c r="K3751" s="229"/>
      <c r="L3751" s="229"/>
      <c r="M3751" s="229"/>
      <c r="N3751" s="229"/>
      <c r="O3751" s="229"/>
      <c r="P3751" s="229"/>
      <c r="Q3751" s="229"/>
      <c r="R3751" s="229"/>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31"/>
      <c r="I3752" s="229"/>
      <c r="J3752" s="232"/>
      <c r="K3752" s="229"/>
      <c r="L3752" s="229"/>
      <c r="M3752" s="229"/>
      <c r="N3752" s="229"/>
      <c r="O3752" s="229"/>
      <c r="P3752" s="229"/>
      <c r="Q3752" s="229"/>
      <c r="R3752" s="229"/>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31"/>
      <c r="I3753" s="229"/>
      <c r="J3753" s="232"/>
      <c r="K3753" s="229"/>
      <c r="L3753" s="229"/>
      <c r="M3753" s="229"/>
      <c r="N3753" s="229"/>
      <c r="O3753" s="229"/>
      <c r="P3753" s="229"/>
      <c r="Q3753" s="229"/>
      <c r="R3753" s="229"/>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31"/>
      <c r="I3754" s="229"/>
      <c r="J3754" s="232"/>
      <c r="K3754" s="229"/>
      <c r="L3754" s="229"/>
      <c r="M3754" s="229"/>
      <c r="N3754" s="229"/>
      <c r="O3754" s="229"/>
      <c r="P3754" s="229"/>
      <c r="Q3754" s="229"/>
      <c r="R3754" s="229"/>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31"/>
      <c r="I3755" s="229"/>
      <c r="J3755" s="232"/>
      <c r="K3755" s="229"/>
      <c r="L3755" s="229"/>
      <c r="M3755" s="229"/>
      <c r="N3755" s="229"/>
      <c r="O3755" s="229"/>
      <c r="P3755" s="229"/>
      <c r="Q3755" s="229"/>
      <c r="R3755" s="229"/>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31"/>
      <c r="I3756" s="229"/>
      <c r="J3756" s="232"/>
      <c r="K3756" s="229"/>
      <c r="L3756" s="229"/>
      <c r="M3756" s="229"/>
      <c r="N3756" s="229"/>
      <c r="O3756" s="229"/>
      <c r="P3756" s="229"/>
      <c r="Q3756" s="229"/>
      <c r="R3756" s="229"/>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31"/>
      <c r="I3757" s="229"/>
      <c r="J3757" s="232"/>
      <c r="K3757" s="229"/>
      <c r="L3757" s="229"/>
      <c r="M3757" s="229"/>
      <c r="N3757" s="229"/>
      <c r="O3757" s="229"/>
      <c r="P3757" s="229"/>
      <c r="Q3757" s="229"/>
      <c r="R3757" s="229"/>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31"/>
      <c r="I3758" s="229"/>
      <c r="J3758" s="232"/>
      <c r="K3758" s="229"/>
      <c r="L3758" s="229"/>
      <c r="M3758" s="229"/>
      <c r="N3758" s="229"/>
      <c r="O3758" s="229"/>
      <c r="P3758" s="229"/>
      <c r="Q3758" s="229"/>
      <c r="R3758" s="229"/>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31"/>
      <c r="I3759" s="229"/>
      <c r="J3759" s="232"/>
      <c r="K3759" s="229"/>
      <c r="L3759" s="229"/>
      <c r="M3759" s="229"/>
      <c r="N3759" s="229"/>
      <c r="O3759" s="229"/>
      <c r="P3759" s="229"/>
      <c r="Q3759" s="229"/>
      <c r="R3759" s="229"/>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31"/>
      <c r="I3760" s="229"/>
      <c r="J3760" s="232"/>
      <c r="K3760" s="229"/>
      <c r="L3760" s="229"/>
      <c r="M3760" s="229"/>
      <c r="N3760" s="229"/>
      <c r="O3760" s="229"/>
      <c r="P3760" s="229"/>
      <c r="Q3760" s="229"/>
      <c r="R3760" s="229"/>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31"/>
      <c r="I3761" s="229"/>
      <c r="J3761" s="232"/>
      <c r="K3761" s="229"/>
      <c r="L3761" s="229"/>
      <c r="M3761" s="229"/>
      <c r="N3761" s="229"/>
      <c r="O3761" s="229"/>
      <c r="P3761" s="229"/>
      <c r="Q3761" s="229"/>
      <c r="R3761" s="229"/>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31"/>
      <c r="I3762" s="229"/>
      <c r="J3762" s="232"/>
      <c r="K3762" s="229"/>
      <c r="L3762" s="229"/>
      <c r="M3762" s="229"/>
      <c r="N3762" s="229"/>
      <c r="O3762" s="229"/>
      <c r="P3762" s="229"/>
      <c r="Q3762" s="229"/>
      <c r="R3762" s="229"/>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31"/>
      <c r="I3763" s="229"/>
      <c r="J3763" s="232"/>
      <c r="K3763" s="229"/>
      <c r="L3763" s="229"/>
      <c r="M3763" s="229"/>
      <c r="N3763" s="229"/>
      <c r="O3763" s="229"/>
      <c r="P3763" s="229"/>
      <c r="Q3763" s="229"/>
      <c r="R3763" s="229"/>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31"/>
      <c r="I3764" s="229"/>
      <c r="J3764" s="232"/>
      <c r="K3764" s="229"/>
      <c r="L3764" s="229"/>
      <c r="M3764" s="229"/>
      <c r="N3764" s="229"/>
      <c r="O3764" s="229"/>
      <c r="P3764" s="229"/>
      <c r="Q3764" s="229"/>
      <c r="R3764" s="229"/>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31"/>
      <c r="I3765" s="229"/>
      <c r="J3765" s="232"/>
      <c r="K3765" s="229"/>
      <c r="L3765" s="229"/>
      <c r="M3765" s="229"/>
      <c r="N3765" s="229"/>
      <c r="O3765" s="229"/>
      <c r="P3765" s="229"/>
      <c r="Q3765" s="229"/>
      <c r="R3765" s="229"/>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31"/>
      <c r="I3766" s="229"/>
      <c r="J3766" s="232"/>
      <c r="K3766" s="229"/>
      <c r="L3766" s="229"/>
      <c r="M3766" s="229"/>
      <c r="N3766" s="229"/>
      <c r="O3766" s="229"/>
      <c r="P3766" s="229"/>
      <c r="Q3766" s="229"/>
      <c r="R3766" s="229"/>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31"/>
      <c r="I3767" s="229"/>
      <c r="J3767" s="232"/>
      <c r="K3767" s="229"/>
      <c r="L3767" s="229"/>
      <c r="M3767" s="229"/>
      <c r="N3767" s="229"/>
      <c r="O3767" s="229"/>
      <c r="P3767" s="229"/>
      <c r="Q3767" s="229"/>
      <c r="R3767" s="229"/>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31"/>
      <c r="I3768" s="229"/>
      <c r="J3768" s="232"/>
      <c r="K3768" s="229"/>
      <c r="L3768" s="229"/>
      <c r="M3768" s="229"/>
      <c r="N3768" s="229"/>
      <c r="O3768" s="229"/>
      <c r="P3768" s="229"/>
      <c r="Q3768" s="229"/>
      <c r="R3768" s="229"/>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31"/>
      <c r="I3769" s="229"/>
      <c r="J3769" s="232"/>
      <c r="K3769" s="229"/>
      <c r="L3769" s="229"/>
      <c r="M3769" s="229"/>
      <c r="N3769" s="229"/>
      <c r="O3769" s="229"/>
      <c r="P3769" s="229"/>
      <c r="Q3769" s="229"/>
      <c r="R3769" s="229"/>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31"/>
      <c r="I3770" s="229"/>
      <c r="J3770" s="232"/>
      <c r="K3770" s="229"/>
      <c r="L3770" s="229"/>
      <c r="M3770" s="229"/>
      <c r="N3770" s="229"/>
      <c r="O3770" s="229"/>
      <c r="P3770" s="229"/>
      <c r="Q3770" s="229"/>
      <c r="R3770" s="229"/>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31"/>
      <c r="I3771" s="229"/>
      <c r="J3771" s="232"/>
      <c r="K3771" s="229"/>
      <c r="L3771" s="229"/>
      <c r="M3771" s="229"/>
      <c r="N3771" s="229"/>
      <c r="O3771" s="229"/>
      <c r="P3771" s="229"/>
      <c r="Q3771" s="229"/>
      <c r="R3771" s="229"/>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31"/>
      <c r="I3772" s="229"/>
      <c r="J3772" s="232"/>
      <c r="K3772" s="229"/>
      <c r="L3772" s="229"/>
      <c r="M3772" s="229"/>
      <c r="N3772" s="229"/>
      <c r="O3772" s="229"/>
      <c r="P3772" s="229"/>
      <c r="Q3772" s="229"/>
      <c r="R3772" s="229"/>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31"/>
      <c r="I3773" s="229"/>
      <c r="J3773" s="232"/>
      <c r="K3773" s="229"/>
      <c r="L3773" s="229"/>
      <c r="M3773" s="229"/>
      <c r="N3773" s="229"/>
      <c r="O3773" s="229"/>
      <c r="P3773" s="229"/>
      <c r="Q3773" s="229"/>
      <c r="R3773" s="229"/>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31"/>
      <c r="I3774" s="229"/>
      <c r="J3774" s="232"/>
      <c r="K3774" s="229"/>
      <c r="L3774" s="229"/>
      <c r="M3774" s="229"/>
      <c r="N3774" s="229"/>
      <c r="O3774" s="229"/>
      <c r="P3774" s="229"/>
      <c r="Q3774" s="229"/>
      <c r="R3774" s="229"/>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31"/>
      <c r="I3775" s="229"/>
      <c r="J3775" s="232"/>
      <c r="K3775" s="229"/>
      <c r="L3775" s="229"/>
      <c r="M3775" s="229"/>
      <c r="N3775" s="229"/>
      <c r="O3775" s="229"/>
      <c r="P3775" s="229"/>
      <c r="Q3775" s="229"/>
      <c r="R3775" s="229"/>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31"/>
      <c r="I3776" s="229"/>
      <c r="J3776" s="232"/>
      <c r="K3776" s="229"/>
      <c r="L3776" s="229"/>
      <c r="M3776" s="229"/>
      <c r="N3776" s="229"/>
      <c r="O3776" s="229"/>
      <c r="P3776" s="229"/>
      <c r="Q3776" s="229"/>
      <c r="R3776" s="229"/>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31"/>
      <c r="I3777" s="229"/>
      <c r="J3777" s="232"/>
      <c r="K3777" s="229"/>
      <c r="L3777" s="229"/>
      <c r="M3777" s="229"/>
      <c r="N3777" s="229"/>
      <c r="O3777" s="229"/>
      <c r="P3777" s="229"/>
      <c r="Q3777" s="229"/>
      <c r="R3777" s="229"/>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31"/>
      <c r="I3778" s="229"/>
      <c r="J3778" s="232"/>
      <c r="K3778" s="229"/>
      <c r="L3778" s="229"/>
      <c r="M3778" s="229"/>
      <c r="N3778" s="229"/>
      <c r="O3778" s="229"/>
      <c r="P3778" s="229"/>
      <c r="Q3778" s="229"/>
      <c r="R3778" s="229"/>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31"/>
      <c r="I3779" s="229"/>
      <c r="J3779" s="232"/>
      <c r="K3779" s="229"/>
      <c r="L3779" s="229"/>
      <c r="M3779" s="229"/>
      <c r="N3779" s="229"/>
      <c r="O3779" s="229"/>
      <c r="P3779" s="229"/>
      <c r="Q3779" s="229"/>
      <c r="R3779" s="229"/>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31"/>
      <c r="I3780" s="229"/>
      <c r="J3780" s="232"/>
      <c r="K3780" s="229"/>
      <c r="L3780" s="229"/>
      <c r="M3780" s="229"/>
      <c r="N3780" s="229"/>
      <c r="O3780" s="229"/>
      <c r="P3780" s="229"/>
      <c r="Q3780" s="229"/>
      <c r="R3780" s="229"/>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31"/>
      <c r="I3781" s="229"/>
      <c r="J3781" s="232"/>
      <c r="K3781" s="229"/>
      <c r="L3781" s="229"/>
      <c r="M3781" s="229"/>
      <c r="N3781" s="229"/>
      <c r="O3781" s="229"/>
      <c r="P3781" s="229"/>
      <c r="Q3781" s="229"/>
      <c r="R3781" s="229"/>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31"/>
      <c r="I3782" s="229"/>
      <c r="J3782" s="232"/>
      <c r="K3782" s="229"/>
      <c r="L3782" s="229"/>
      <c r="M3782" s="229"/>
      <c r="N3782" s="229"/>
      <c r="O3782" s="229"/>
      <c r="P3782" s="229"/>
      <c r="Q3782" s="229"/>
      <c r="R3782" s="229"/>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31"/>
      <c r="I3783" s="229"/>
      <c r="J3783" s="232"/>
      <c r="K3783" s="229"/>
      <c r="L3783" s="229"/>
      <c r="M3783" s="229"/>
      <c r="N3783" s="229"/>
      <c r="O3783" s="229"/>
      <c r="P3783" s="229"/>
      <c r="Q3783" s="229"/>
      <c r="R3783" s="229"/>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31"/>
      <c r="I3784" s="229"/>
      <c r="J3784" s="232"/>
      <c r="K3784" s="229"/>
      <c r="L3784" s="229"/>
      <c r="M3784" s="229"/>
      <c r="N3784" s="229"/>
      <c r="O3784" s="229"/>
      <c r="P3784" s="229"/>
      <c r="Q3784" s="229"/>
      <c r="R3784" s="229"/>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31"/>
      <c r="I3785" s="229"/>
      <c r="J3785" s="232"/>
      <c r="K3785" s="229"/>
      <c r="L3785" s="229"/>
      <c r="M3785" s="229"/>
      <c r="N3785" s="229"/>
      <c r="O3785" s="229"/>
      <c r="P3785" s="229"/>
      <c r="Q3785" s="229"/>
      <c r="R3785" s="229"/>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31"/>
      <c r="I3786" s="229"/>
      <c r="J3786" s="232"/>
      <c r="K3786" s="229"/>
      <c r="L3786" s="229"/>
      <c r="M3786" s="229"/>
      <c r="N3786" s="229"/>
      <c r="O3786" s="229"/>
      <c r="P3786" s="229"/>
      <c r="Q3786" s="229"/>
      <c r="R3786" s="229"/>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31"/>
      <c r="I3787" s="229"/>
      <c r="J3787" s="232"/>
      <c r="K3787" s="229"/>
      <c r="L3787" s="229"/>
      <c r="M3787" s="229"/>
      <c r="N3787" s="229"/>
      <c r="O3787" s="229"/>
      <c r="P3787" s="229"/>
      <c r="Q3787" s="229"/>
      <c r="R3787" s="229"/>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31"/>
      <c r="I3788" s="229"/>
      <c r="J3788" s="232"/>
      <c r="K3788" s="229"/>
      <c r="L3788" s="229"/>
      <c r="M3788" s="229"/>
      <c r="N3788" s="229"/>
      <c r="O3788" s="229"/>
      <c r="P3788" s="229"/>
      <c r="Q3788" s="229"/>
      <c r="R3788" s="229"/>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31"/>
      <c r="I3789" s="229"/>
      <c r="J3789" s="232"/>
      <c r="K3789" s="229"/>
      <c r="L3789" s="229"/>
      <c r="M3789" s="229"/>
      <c r="N3789" s="229"/>
      <c r="O3789" s="229"/>
      <c r="P3789" s="229"/>
      <c r="Q3789" s="229"/>
      <c r="R3789" s="229"/>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31"/>
      <c r="I3790" s="229"/>
      <c r="J3790" s="232"/>
      <c r="K3790" s="229"/>
      <c r="L3790" s="229"/>
      <c r="M3790" s="229"/>
      <c r="N3790" s="229"/>
      <c r="O3790" s="229"/>
      <c r="P3790" s="229"/>
      <c r="Q3790" s="229"/>
      <c r="R3790" s="229"/>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31"/>
      <c r="I3791" s="229"/>
      <c r="J3791" s="232"/>
      <c r="K3791" s="229"/>
      <c r="L3791" s="229"/>
      <c r="M3791" s="229"/>
      <c r="N3791" s="229"/>
      <c r="O3791" s="229"/>
      <c r="P3791" s="229"/>
      <c r="Q3791" s="229"/>
      <c r="R3791" s="229"/>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31"/>
      <c r="I3792" s="229"/>
      <c r="J3792" s="232"/>
      <c r="K3792" s="229"/>
      <c r="L3792" s="229"/>
      <c r="M3792" s="229"/>
      <c r="N3792" s="229"/>
      <c r="O3792" s="229"/>
      <c r="P3792" s="229"/>
      <c r="Q3792" s="229"/>
      <c r="R3792" s="229"/>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31"/>
      <c r="I3793" s="229"/>
      <c r="J3793" s="232"/>
      <c r="K3793" s="229"/>
      <c r="L3793" s="229"/>
      <c r="M3793" s="229"/>
      <c r="N3793" s="229"/>
      <c r="O3793" s="229"/>
      <c r="P3793" s="229"/>
      <c r="Q3793" s="229"/>
      <c r="R3793" s="229"/>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31"/>
      <c r="I3794" s="229"/>
      <c r="J3794" s="232"/>
      <c r="K3794" s="229"/>
      <c r="L3794" s="229"/>
      <c r="M3794" s="229"/>
      <c r="N3794" s="229"/>
      <c r="O3794" s="229"/>
      <c r="P3794" s="229"/>
      <c r="Q3794" s="229"/>
      <c r="R3794" s="229"/>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31"/>
      <c r="I3795" s="229"/>
      <c r="J3795" s="232"/>
      <c r="K3795" s="229"/>
      <c r="L3795" s="229"/>
      <c r="M3795" s="229"/>
      <c r="N3795" s="229"/>
      <c r="O3795" s="229"/>
      <c r="P3795" s="229"/>
      <c r="Q3795" s="229"/>
      <c r="R3795" s="229"/>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31"/>
      <c r="I3796" s="229"/>
      <c r="J3796" s="232"/>
      <c r="K3796" s="229"/>
      <c r="L3796" s="229"/>
      <c r="M3796" s="229"/>
      <c r="N3796" s="229"/>
      <c r="O3796" s="229"/>
      <c r="P3796" s="229"/>
      <c r="Q3796" s="229"/>
      <c r="R3796" s="229"/>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31"/>
      <c r="I3797" s="229"/>
      <c r="J3797" s="232"/>
      <c r="K3797" s="229"/>
      <c r="L3797" s="229"/>
      <c r="M3797" s="229"/>
      <c r="N3797" s="229"/>
      <c r="O3797" s="229"/>
      <c r="P3797" s="229"/>
      <c r="Q3797" s="229"/>
      <c r="R3797" s="229"/>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31"/>
      <c r="I3798" s="229"/>
      <c r="J3798" s="232"/>
      <c r="K3798" s="229"/>
      <c r="L3798" s="229"/>
      <c r="M3798" s="229"/>
      <c r="N3798" s="229"/>
      <c r="O3798" s="229"/>
      <c r="P3798" s="229"/>
      <c r="Q3798" s="229"/>
      <c r="R3798" s="229"/>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31"/>
      <c r="I3799" s="229"/>
      <c r="J3799" s="232"/>
      <c r="K3799" s="229"/>
      <c r="L3799" s="229"/>
      <c r="M3799" s="229"/>
      <c r="N3799" s="229"/>
      <c r="O3799" s="229"/>
      <c r="P3799" s="229"/>
      <c r="Q3799" s="229"/>
      <c r="R3799" s="229"/>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31"/>
      <c r="I3800" s="229"/>
      <c r="J3800" s="232"/>
      <c r="K3800" s="229"/>
      <c r="L3800" s="229"/>
      <c r="M3800" s="229"/>
      <c r="N3800" s="229"/>
      <c r="O3800" s="229"/>
      <c r="P3800" s="229"/>
      <c r="Q3800" s="229"/>
      <c r="R3800" s="229"/>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31"/>
      <c r="I3801" s="229"/>
      <c r="J3801" s="232"/>
      <c r="K3801" s="229"/>
      <c r="L3801" s="229"/>
      <c r="M3801" s="229"/>
      <c r="N3801" s="229"/>
      <c r="O3801" s="229"/>
      <c r="P3801" s="229"/>
      <c r="Q3801" s="229"/>
      <c r="R3801" s="229"/>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31"/>
      <c r="I3802" s="229"/>
      <c r="J3802" s="232"/>
      <c r="K3802" s="229"/>
      <c r="L3802" s="229"/>
      <c r="M3802" s="229"/>
      <c r="N3802" s="229"/>
      <c r="O3802" s="229"/>
      <c r="P3802" s="229"/>
      <c r="Q3802" s="229"/>
      <c r="R3802" s="229"/>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31"/>
      <c r="I3803" s="229"/>
      <c r="J3803" s="232"/>
      <c r="K3803" s="229"/>
      <c r="L3803" s="229"/>
      <c r="M3803" s="229"/>
      <c r="N3803" s="229"/>
      <c r="O3803" s="229"/>
      <c r="P3803" s="229"/>
      <c r="Q3803" s="229"/>
      <c r="R3803" s="229"/>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31"/>
      <c r="I3804" s="229"/>
      <c r="J3804" s="232"/>
      <c r="K3804" s="229"/>
      <c r="L3804" s="229"/>
      <c r="M3804" s="229"/>
      <c r="N3804" s="229"/>
      <c r="O3804" s="229"/>
      <c r="P3804" s="229"/>
      <c r="Q3804" s="229"/>
      <c r="R3804" s="229"/>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31"/>
      <c r="I3805" s="229"/>
      <c r="J3805" s="232"/>
      <c r="K3805" s="229"/>
      <c r="L3805" s="229"/>
      <c r="M3805" s="229"/>
      <c r="N3805" s="229"/>
      <c r="O3805" s="229"/>
      <c r="P3805" s="229"/>
      <c r="Q3805" s="229"/>
      <c r="R3805" s="229"/>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31"/>
      <c r="I3806" s="229"/>
      <c r="J3806" s="232"/>
      <c r="K3806" s="229"/>
      <c r="L3806" s="229"/>
      <c r="M3806" s="229"/>
      <c r="N3806" s="229"/>
      <c r="O3806" s="229"/>
      <c r="P3806" s="229"/>
      <c r="Q3806" s="229"/>
      <c r="R3806" s="229"/>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31"/>
      <c r="I3807" s="229"/>
      <c r="J3807" s="232"/>
      <c r="K3807" s="229"/>
      <c r="L3807" s="229"/>
      <c r="M3807" s="229"/>
      <c r="N3807" s="229"/>
      <c r="O3807" s="229"/>
      <c r="P3807" s="229"/>
      <c r="Q3807" s="229"/>
      <c r="R3807" s="229"/>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31"/>
      <c r="I3808" s="229"/>
      <c r="J3808" s="232"/>
      <c r="K3808" s="229"/>
      <c r="L3808" s="229"/>
      <c r="M3808" s="229"/>
      <c r="N3808" s="229"/>
      <c r="O3808" s="229"/>
      <c r="P3808" s="229"/>
      <c r="Q3808" s="229"/>
      <c r="R3808" s="229"/>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31"/>
      <c r="I3809" s="229"/>
      <c r="J3809" s="232"/>
      <c r="K3809" s="229"/>
      <c r="L3809" s="229"/>
      <c r="M3809" s="229"/>
      <c r="N3809" s="229"/>
      <c r="O3809" s="229"/>
      <c r="P3809" s="229"/>
      <c r="Q3809" s="229"/>
      <c r="R3809" s="229"/>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31"/>
      <c r="I3810" s="229"/>
      <c r="J3810" s="232"/>
      <c r="K3810" s="229"/>
      <c r="L3810" s="229"/>
      <c r="M3810" s="229"/>
      <c r="N3810" s="229"/>
      <c r="O3810" s="229"/>
      <c r="P3810" s="229"/>
      <c r="Q3810" s="229"/>
      <c r="R3810" s="229"/>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31"/>
      <c r="I3811" s="229"/>
      <c r="J3811" s="232"/>
      <c r="K3811" s="229"/>
      <c r="L3811" s="229"/>
      <c r="M3811" s="229"/>
      <c r="N3811" s="229"/>
      <c r="O3811" s="229"/>
      <c r="P3811" s="229"/>
      <c r="Q3811" s="229"/>
      <c r="R3811" s="229"/>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31"/>
      <c r="I3812" s="229"/>
      <c r="J3812" s="232"/>
      <c r="K3812" s="229"/>
      <c r="L3812" s="229"/>
      <c r="M3812" s="229"/>
      <c r="N3812" s="229"/>
      <c r="O3812" s="229"/>
      <c r="P3812" s="229"/>
      <c r="Q3812" s="229"/>
      <c r="R3812" s="229"/>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31"/>
      <c r="I3813" s="229"/>
      <c r="J3813" s="232"/>
      <c r="K3813" s="229"/>
      <c r="L3813" s="229"/>
      <c r="M3813" s="229"/>
      <c r="N3813" s="229"/>
      <c r="O3813" s="229"/>
      <c r="P3813" s="229"/>
      <c r="Q3813" s="229"/>
      <c r="R3813" s="229"/>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31"/>
      <c r="I3814" s="229"/>
      <c r="J3814" s="232"/>
      <c r="K3814" s="229"/>
      <c r="L3814" s="229"/>
      <c r="M3814" s="229"/>
      <c r="N3814" s="229"/>
      <c r="O3814" s="229"/>
      <c r="P3814" s="229"/>
      <c r="Q3814" s="229"/>
      <c r="R3814" s="229"/>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31"/>
      <c r="I3815" s="229"/>
      <c r="J3815" s="232"/>
      <c r="K3815" s="229"/>
      <c r="L3815" s="229"/>
      <c r="M3815" s="229"/>
      <c r="N3815" s="229"/>
      <c r="O3815" s="229"/>
      <c r="P3815" s="229"/>
      <c r="Q3815" s="229"/>
      <c r="R3815" s="229"/>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31"/>
      <c r="I3816" s="229"/>
      <c r="J3816" s="232"/>
      <c r="K3816" s="229"/>
      <c r="L3816" s="229"/>
      <c r="M3816" s="229"/>
      <c r="N3816" s="229"/>
      <c r="O3816" s="229"/>
      <c r="P3816" s="229"/>
      <c r="Q3816" s="229"/>
      <c r="R3816" s="229"/>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31"/>
      <c r="I3817" s="229"/>
      <c r="J3817" s="232"/>
      <c r="K3817" s="229"/>
      <c r="L3817" s="229"/>
      <c r="M3817" s="229"/>
      <c r="N3817" s="229"/>
      <c r="O3817" s="229"/>
      <c r="P3817" s="229"/>
      <c r="Q3817" s="229"/>
      <c r="R3817" s="229"/>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31"/>
      <c r="I3818" s="229"/>
      <c r="J3818" s="232"/>
      <c r="K3818" s="229"/>
      <c r="L3818" s="229"/>
      <c r="M3818" s="229"/>
      <c r="N3818" s="229"/>
      <c r="O3818" s="229"/>
      <c r="P3818" s="229"/>
      <c r="Q3818" s="229"/>
      <c r="R3818" s="229"/>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31"/>
      <c r="I3819" s="229"/>
      <c r="J3819" s="232"/>
      <c r="K3819" s="229"/>
      <c r="L3819" s="229"/>
      <c r="M3819" s="229"/>
      <c r="N3819" s="229"/>
      <c r="O3819" s="229"/>
      <c r="P3819" s="229"/>
      <c r="Q3819" s="229"/>
      <c r="R3819" s="229"/>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31"/>
      <c r="I3820" s="229"/>
      <c r="J3820" s="232"/>
      <c r="K3820" s="229"/>
      <c r="L3820" s="229"/>
      <c r="M3820" s="229"/>
      <c r="N3820" s="229"/>
      <c r="O3820" s="229"/>
      <c r="P3820" s="229"/>
      <c r="Q3820" s="229"/>
      <c r="R3820" s="229"/>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31"/>
      <c r="I3821" s="229"/>
      <c r="J3821" s="232"/>
      <c r="K3821" s="229"/>
      <c r="L3821" s="229"/>
      <c r="M3821" s="229"/>
      <c r="N3821" s="229"/>
      <c r="O3821" s="229"/>
      <c r="P3821" s="229"/>
      <c r="Q3821" s="229"/>
      <c r="R3821" s="229"/>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31"/>
      <c r="I3822" s="229"/>
      <c r="J3822" s="232"/>
      <c r="K3822" s="229"/>
      <c r="L3822" s="229"/>
      <c r="M3822" s="229"/>
      <c r="N3822" s="229"/>
      <c r="O3822" s="229"/>
      <c r="P3822" s="229"/>
      <c r="Q3822" s="229"/>
      <c r="R3822" s="229"/>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31"/>
      <c r="I3823" s="229"/>
      <c r="J3823" s="232"/>
      <c r="K3823" s="229"/>
      <c r="L3823" s="229"/>
      <c r="M3823" s="229"/>
      <c r="N3823" s="229"/>
      <c r="O3823" s="229"/>
      <c r="P3823" s="229"/>
      <c r="Q3823" s="229"/>
      <c r="R3823" s="229"/>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31"/>
      <c r="I3824" s="229"/>
      <c r="J3824" s="232"/>
      <c r="K3824" s="229"/>
      <c r="L3824" s="229"/>
      <c r="M3824" s="229"/>
      <c r="N3824" s="229"/>
      <c r="O3824" s="229"/>
      <c r="P3824" s="229"/>
      <c r="Q3824" s="229"/>
      <c r="R3824" s="229"/>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31"/>
      <c r="I3825" s="229"/>
      <c r="J3825" s="232"/>
      <c r="K3825" s="229"/>
      <c r="L3825" s="229"/>
      <c r="M3825" s="229"/>
      <c r="N3825" s="229"/>
      <c r="O3825" s="229"/>
      <c r="P3825" s="229"/>
      <c r="Q3825" s="229"/>
      <c r="R3825" s="229"/>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31"/>
      <c r="I3826" s="229"/>
      <c r="J3826" s="232"/>
      <c r="K3826" s="229"/>
      <c r="L3826" s="229"/>
      <c r="M3826" s="229"/>
      <c r="N3826" s="229"/>
      <c r="O3826" s="229"/>
      <c r="P3826" s="229"/>
      <c r="Q3826" s="229"/>
      <c r="R3826" s="229"/>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31"/>
      <c r="I3827" s="229"/>
      <c r="J3827" s="232"/>
      <c r="K3827" s="229"/>
      <c r="L3827" s="229"/>
      <c r="M3827" s="229"/>
      <c r="N3827" s="229"/>
      <c r="O3827" s="229"/>
      <c r="P3827" s="229"/>
      <c r="Q3827" s="229"/>
      <c r="R3827" s="229"/>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31"/>
      <c r="I3828" s="229"/>
      <c r="J3828" s="232"/>
      <c r="K3828" s="229"/>
      <c r="L3828" s="229"/>
      <c r="M3828" s="229"/>
      <c r="N3828" s="229"/>
      <c r="O3828" s="229"/>
      <c r="P3828" s="229"/>
      <c r="Q3828" s="229"/>
      <c r="R3828" s="229"/>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31"/>
      <c r="I3829" s="229"/>
      <c r="J3829" s="232"/>
      <c r="K3829" s="229"/>
      <c r="L3829" s="229"/>
      <c r="M3829" s="229"/>
      <c r="N3829" s="229"/>
      <c r="O3829" s="229"/>
      <c r="P3829" s="229"/>
      <c r="Q3829" s="229"/>
      <c r="R3829" s="229"/>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31"/>
      <c r="I3830" s="229"/>
      <c r="J3830" s="232"/>
      <c r="K3830" s="229"/>
      <c r="L3830" s="229"/>
      <c r="M3830" s="229"/>
      <c r="N3830" s="229"/>
      <c r="O3830" s="229"/>
      <c r="P3830" s="229"/>
      <c r="Q3830" s="229"/>
      <c r="R3830" s="229"/>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31"/>
      <c r="I3831" s="229"/>
      <c r="J3831" s="232"/>
      <c r="K3831" s="229"/>
      <c r="L3831" s="229"/>
      <c r="M3831" s="229"/>
      <c r="N3831" s="229"/>
      <c r="O3831" s="229"/>
      <c r="P3831" s="229"/>
      <c r="Q3831" s="229"/>
      <c r="R3831" s="229"/>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31"/>
      <c r="I3832" s="229"/>
      <c r="J3832" s="232"/>
      <c r="K3832" s="229"/>
      <c r="L3832" s="229"/>
      <c r="M3832" s="229"/>
      <c r="N3832" s="229"/>
      <c r="O3832" s="229"/>
      <c r="P3832" s="229"/>
      <c r="Q3832" s="229"/>
      <c r="R3832" s="229"/>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31"/>
      <c r="I3833" s="229"/>
      <c r="J3833" s="232"/>
      <c r="K3833" s="229"/>
      <c r="L3833" s="229"/>
      <c r="M3833" s="229"/>
      <c r="N3833" s="229"/>
      <c r="O3833" s="229"/>
      <c r="P3833" s="229"/>
      <c r="Q3833" s="229"/>
      <c r="R3833" s="229"/>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31"/>
      <c r="I3834" s="229"/>
      <c r="J3834" s="232"/>
      <c r="K3834" s="229"/>
      <c r="L3834" s="229"/>
      <c r="M3834" s="229"/>
      <c r="N3834" s="229"/>
      <c r="O3834" s="229"/>
      <c r="P3834" s="229"/>
      <c r="Q3834" s="229"/>
      <c r="R3834" s="229"/>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31"/>
      <c r="I3835" s="229"/>
      <c r="J3835" s="232"/>
      <c r="K3835" s="229"/>
      <c r="L3835" s="229"/>
      <c r="M3835" s="229"/>
      <c r="N3835" s="229"/>
      <c r="O3835" s="229"/>
      <c r="P3835" s="229"/>
      <c r="Q3835" s="229"/>
      <c r="R3835" s="229"/>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31"/>
      <c r="I3836" s="229"/>
      <c r="J3836" s="232"/>
      <c r="K3836" s="229"/>
      <c r="L3836" s="229"/>
      <c r="M3836" s="229"/>
      <c r="N3836" s="229"/>
      <c r="O3836" s="229"/>
      <c r="P3836" s="229"/>
      <c r="Q3836" s="229"/>
      <c r="R3836" s="229"/>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31"/>
      <c r="I3837" s="229"/>
      <c r="J3837" s="232"/>
      <c r="K3837" s="229"/>
      <c r="L3837" s="229"/>
      <c r="M3837" s="229"/>
      <c r="N3837" s="229"/>
      <c r="O3837" s="229"/>
      <c r="P3837" s="229"/>
      <c r="Q3837" s="229"/>
      <c r="R3837" s="229"/>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31"/>
      <c r="I3838" s="229"/>
      <c r="J3838" s="232"/>
      <c r="K3838" s="229"/>
      <c r="L3838" s="229"/>
      <c r="M3838" s="229"/>
      <c r="N3838" s="229"/>
      <c r="O3838" s="229"/>
      <c r="P3838" s="229"/>
      <c r="Q3838" s="229"/>
      <c r="R3838" s="229"/>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31"/>
      <c r="I3839" s="229"/>
      <c r="J3839" s="232"/>
      <c r="K3839" s="229"/>
      <c r="L3839" s="229"/>
      <c r="M3839" s="229"/>
      <c r="N3839" s="229"/>
      <c r="O3839" s="229"/>
      <c r="P3839" s="229"/>
      <c r="Q3839" s="229"/>
      <c r="R3839" s="229"/>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31"/>
      <c r="I3840" s="229"/>
      <c r="J3840" s="232"/>
      <c r="K3840" s="229"/>
      <c r="L3840" s="229"/>
      <c r="M3840" s="229"/>
      <c r="N3840" s="229"/>
      <c r="O3840" s="229"/>
      <c r="P3840" s="229"/>
      <c r="Q3840" s="229"/>
      <c r="R3840" s="229"/>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31"/>
      <c r="I3841" s="229"/>
      <c r="J3841" s="232"/>
      <c r="K3841" s="229"/>
      <c r="L3841" s="229"/>
      <c r="M3841" s="229"/>
      <c r="N3841" s="229"/>
      <c r="O3841" s="229"/>
      <c r="P3841" s="229"/>
      <c r="Q3841" s="229"/>
      <c r="R3841" s="229"/>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31"/>
      <c r="I3842" s="229"/>
      <c r="J3842" s="232"/>
      <c r="K3842" s="229"/>
      <c r="L3842" s="229"/>
      <c r="M3842" s="229"/>
      <c r="N3842" s="229"/>
      <c r="O3842" s="229"/>
      <c r="P3842" s="229"/>
      <c r="Q3842" s="229"/>
      <c r="R3842" s="229"/>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31"/>
      <c r="I3843" s="229"/>
      <c r="J3843" s="232"/>
      <c r="K3843" s="229"/>
      <c r="L3843" s="229"/>
      <c r="M3843" s="229"/>
      <c r="N3843" s="229"/>
      <c r="O3843" s="229"/>
      <c r="P3843" s="229"/>
      <c r="Q3843" s="229"/>
      <c r="R3843" s="229"/>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31"/>
      <c r="I3844" s="229"/>
      <c r="J3844" s="232"/>
      <c r="K3844" s="229"/>
      <c r="L3844" s="229"/>
      <c r="M3844" s="229"/>
      <c r="N3844" s="229"/>
      <c r="O3844" s="229"/>
      <c r="P3844" s="229"/>
      <c r="Q3844" s="229"/>
      <c r="R3844" s="229"/>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31"/>
      <c r="I3845" s="229"/>
      <c r="J3845" s="232"/>
      <c r="K3845" s="229"/>
      <c r="L3845" s="229"/>
      <c r="M3845" s="229"/>
      <c r="N3845" s="229"/>
      <c r="O3845" s="229"/>
      <c r="P3845" s="229"/>
      <c r="Q3845" s="229"/>
      <c r="R3845" s="229"/>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31"/>
      <c r="I3846" s="229"/>
      <c r="J3846" s="232"/>
      <c r="K3846" s="229"/>
      <c r="L3846" s="229"/>
      <c r="M3846" s="229"/>
      <c r="N3846" s="229"/>
      <c r="O3846" s="229"/>
      <c r="P3846" s="229"/>
      <c r="Q3846" s="229"/>
      <c r="R3846" s="229"/>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31"/>
      <c r="I3847" s="229"/>
      <c r="J3847" s="232"/>
      <c r="K3847" s="229"/>
      <c r="L3847" s="229"/>
      <c r="M3847" s="229"/>
      <c r="N3847" s="229"/>
      <c r="O3847" s="229"/>
      <c r="P3847" s="229"/>
      <c r="Q3847" s="229"/>
      <c r="R3847" s="229"/>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31"/>
      <c r="I3848" s="229"/>
      <c r="J3848" s="232"/>
      <c r="K3848" s="229"/>
      <c r="L3848" s="229"/>
      <c r="M3848" s="229"/>
      <c r="N3848" s="229"/>
      <c r="O3848" s="229"/>
      <c r="P3848" s="229"/>
      <c r="Q3848" s="229"/>
      <c r="R3848" s="229"/>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31"/>
      <c r="I3849" s="229"/>
      <c r="J3849" s="232"/>
      <c r="K3849" s="229"/>
      <c r="L3849" s="229"/>
      <c r="M3849" s="229"/>
      <c r="N3849" s="229"/>
      <c r="O3849" s="229"/>
      <c r="P3849" s="229"/>
      <c r="Q3849" s="229"/>
      <c r="R3849" s="229"/>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31"/>
      <c r="I3850" s="229"/>
      <c r="J3850" s="232"/>
      <c r="K3850" s="229"/>
      <c r="L3850" s="229"/>
      <c r="M3850" s="229"/>
      <c r="N3850" s="229"/>
      <c r="O3850" s="229"/>
      <c r="P3850" s="229"/>
      <c r="Q3850" s="229"/>
      <c r="R3850" s="229"/>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31"/>
      <c r="I3851" s="229"/>
      <c r="J3851" s="232"/>
      <c r="K3851" s="229"/>
      <c r="L3851" s="229"/>
      <c r="M3851" s="229"/>
      <c r="N3851" s="229"/>
      <c r="O3851" s="229"/>
      <c r="P3851" s="229"/>
      <c r="Q3851" s="229"/>
      <c r="R3851" s="229"/>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31"/>
      <c r="I3852" s="229"/>
      <c r="J3852" s="232"/>
      <c r="K3852" s="229"/>
      <c r="L3852" s="229"/>
      <c r="M3852" s="229"/>
      <c r="N3852" s="229"/>
      <c r="O3852" s="229"/>
      <c r="P3852" s="229"/>
      <c r="Q3852" s="229"/>
      <c r="R3852" s="229"/>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31"/>
      <c r="I3853" s="229"/>
      <c r="J3853" s="232"/>
      <c r="K3853" s="229"/>
      <c r="L3853" s="229"/>
      <c r="M3853" s="229"/>
      <c r="N3853" s="229"/>
      <c r="O3853" s="229"/>
      <c r="P3853" s="229"/>
      <c r="Q3853" s="229"/>
      <c r="R3853" s="229"/>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31"/>
      <c r="I3854" s="229"/>
      <c r="J3854" s="232"/>
      <c r="K3854" s="229"/>
      <c r="L3854" s="229"/>
      <c r="M3854" s="229"/>
      <c r="N3854" s="229"/>
      <c r="O3854" s="229"/>
      <c r="P3854" s="229"/>
      <c r="Q3854" s="229"/>
      <c r="R3854" s="229"/>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31"/>
      <c r="I3855" s="229"/>
      <c r="J3855" s="232"/>
      <c r="K3855" s="229"/>
      <c r="L3855" s="229"/>
      <c r="M3855" s="229"/>
      <c r="N3855" s="229"/>
      <c r="O3855" s="229"/>
      <c r="P3855" s="229"/>
      <c r="Q3855" s="229"/>
      <c r="R3855" s="229"/>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31"/>
      <c r="I3856" s="229"/>
      <c r="J3856" s="232"/>
      <c r="K3856" s="229"/>
      <c r="L3856" s="229"/>
      <c r="M3856" s="229"/>
      <c r="N3856" s="229"/>
      <c r="O3856" s="229"/>
      <c r="P3856" s="229"/>
      <c r="Q3856" s="229"/>
      <c r="R3856" s="229"/>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31"/>
      <c r="I3857" s="229"/>
      <c r="J3857" s="232"/>
      <c r="K3857" s="229"/>
      <c r="L3857" s="229"/>
      <c r="M3857" s="229"/>
      <c r="N3857" s="229"/>
      <c r="O3857" s="229"/>
      <c r="P3857" s="229"/>
      <c r="Q3857" s="229"/>
      <c r="R3857" s="229"/>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31"/>
      <c r="I3858" s="229"/>
      <c r="J3858" s="232"/>
      <c r="K3858" s="229"/>
      <c r="L3858" s="229"/>
      <c r="M3858" s="229"/>
      <c r="N3858" s="229"/>
      <c r="O3858" s="229"/>
      <c r="P3858" s="229"/>
      <c r="Q3858" s="229"/>
      <c r="R3858" s="229"/>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31"/>
      <c r="I3859" s="229"/>
      <c r="J3859" s="232"/>
      <c r="K3859" s="229"/>
      <c r="L3859" s="229"/>
      <c r="M3859" s="229"/>
      <c r="N3859" s="229"/>
      <c r="O3859" s="229"/>
      <c r="P3859" s="229"/>
      <c r="Q3859" s="229"/>
      <c r="R3859" s="229"/>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31"/>
      <c r="I3860" s="229"/>
      <c r="J3860" s="232"/>
      <c r="K3860" s="229"/>
      <c r="L3860" s="229"/>
      <c r="M3860" s="229"/>
      <c r="N3860" s="229"/>
      <c r="O3860" s="229"/>
      <c r="P3860" s="229"/>
      <c r="Q3860" s="229"/>
      <c r="R3860" s="229"/>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31"/>
      <c r="I3861" s="229"/>
      <c r="J3861" s="232"/>
      <c r="K3861" s="229"/>
      <c r="L3861" s="229"/>
      <c r="M3861" s="229"/>
      <c r="N3861" s="229"/>
      <c r="O3861" s="229"/>
      <c r="P3861" s="229"/>
      <c r="Q3861" s="229"/>
      <c r="R3861" s="229"/>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31"/>
      <c r="I3862" s="229"/>
      <c r="J3862" s="232"/>
      <c r="K3862" s="229"/>
      <c r="L3862" s="229"/>
      <c r="M3862" s="229"/>
      <c r="N3862" s="229"/>
      <c r="O3862" s="229"/>
      <c r="P3862" s="229"/>
      <c r="Q3862" s="229"/>
      <c r="R3862" s="229"/>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31"/>
      <c r="I3863" s="229"/>
      <c r="J3863" s="232"/>
      <c r="K3863" s="229"/>
      <c r="L3863" s="229"/>
      <c r="M3863" s="229"/>
      <c r="N3863" s="229"/>
      <c r="O3863" s="229"/>
      <c r="P3863" s="229"/>
      <c r="Q3863" s="229"/>
      <c r="R3863" s="229"/>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31"/>
      <c r="I3864" s="229"/>
      <c r="J3864" s="232"/>
      <c r="K3864" s="229"/>
      <c r="L3864" s="229"/>
      <c r="M3864" s="229"/>
      <c r="N3864" s="229"/>
      <c r="O3864" s="229"/>
      <c r="P3864" s="229"/>
      <c r="Q3864" s="229"/>
      <c r="R3864" s="229"/>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31"/>
      <c r="I3865" s="229"/>
      <c r="J3865" s="232"/>
      <c r="K3865" s="229"/>
      <c r="L3865" s="229"/>
      <c r="M3865" s="229"/>
      <c r="N3865" s="229"/>
      <c r="O3865" s="229"/>
      <c r="P3865" s="229"/>
      <c r="Q3865" s="229"/>
      <c r="R3865" s="229"/>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31"/>
      <c r="I3866" s="229"/>
      <c r="J3866" s="232"/>
      <c r="K3866" s="229"/>
      <c r="L3866" s="229"/>
      <c r="M3866" s="229"/>
      <c r="N3866" s="229"/>
      <c r="O3866" s="229"/>
      <c r="P3866" s="229"/>
      <c r="Q3866" s="229"/>
      <c r="R3866" s="229"/>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31"/>
      <c r="I3867" s="229"/>
      <c r="J3867" s="232"/>
      <c r="K3867" s="229"/>
      <c r="L3867" s="229"/>
      <c r="M3867" s="229"/>
      <c r="N3867" s="229"/>
      <c r="O3867" s="229"/>
      <c r="P3867" s="229"/>
      <c r="Q3867" s="229"/>
      <c r="R3867" s="229"/>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31"/>
      <c r="I3868" s="229"/>
      <c r="J3868" s="232"/>
      <c r="K3868" s="229"/>
      <c r="L3868" s="229"/>
      <c r="M3868" s="229"/>
      <c r="N3868" s="229"/>
      <c r="O3868" s="229"/>
      <c r="P3868" s="229"/>
      <c r="Q3868" s="229"/>
      <c r="R3868" s="229"/>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31"/>
      <c r="I3869" s="229"/>
      <c r="J3869" s="232"/>
      <c r="K3869" s="229"/>
      <c r="L3869" s="229"/>
      <c r="M3869" s="229"/>
      <c r="N3869" s="229"/>
      <c r="O3869" s="229"/>
      <c r="P3869" s="229"/>
      <c r="Q3869" s="229"/>
      <c r="R3869" s="229"/>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31"/>
      <c r="I3870" s="229"/>
      <c r="J3870" s="232"/>
      <c r="K3870" s="229"/>
      <c r="L3870" s="229"/>
      <c r="M3870" s="229"/>
      <c r="N3870" s="229"/>
      <c r="O3870" s="229"/>
      <c r="P3870" s="229"/>
      <c r="Q3870" s="229"/>
      <c r="R3870" s="229"/>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31"/>
      <c r="I3871" s="229"/>
      <c r="J3871" s="232"/>
      <c r="K3871" s="229"/>
      <c r="L3871" s="229"/>
      <c r="M3871" s="229"/>
      <c r="N3871" s="229"/>
      <c r="O3871" s="229"/>
      <c r="P3871" s="229"/>
      <c r="Q3871" s="229"/>
      <c r="R3871" s="229"/>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31"/>
      <c r="I3872" s="229"/>
      <c r="J3872" s="232"/>
      <c r="K3872" s="229"/>
      <c r="L3872" s="229"/>
      <c r="M3872" s="229"/>
      <c r="N3872" s="229"/>
      <c r="O3872" s="229"/>
      <c r="P3872" s="229"/>
      <c r="Q3872" s="229"/>
      <c r="R3872" s="229"/>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31"/>
      <c r="I3873" s="229"/>
      <c r="J3873" s="232"/>
      <c r="K3873" s="229"/>
      <c r="L3873" s="229"/>
      <c r="M3873" s="229"/>
      <c r="N3873" s="229"/>
      <c r="O3873" s="229"/>
      <c r="P3873" s="229"/>
      <c r="Q3873" s="229"/>
      <c r="R3873" s="229"/>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31"/>
      <c r="I3874" s="229"/>
      <c r="J3874" s="232"/>
      <c r="K3874" s="229"/>
      <c r="L3874" s="229"/>
      <c r="M3874" s="229"/>
      <c r="N3874" s="229"/>
      <c r="O3874" s="229"/>
      <c r="P3874" s="229"/>
      <c r="Q3874" s="229"/>
      <c r="R3874" s="229"/>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31"/>
      <c r="I3875" s="229"/>
      <c r="J3875" s="232"/>
      <c r="K3875" s="229"/>
      <c r="L3875" s="229"/>
      <c r="M3875" s="229"/>
      <c r="N3875" s="229"/>
      <c r="O3875" s="229"/>
      <c r="P3875" s="229"/>
      <c r="Q3875" s="229"/>
      <c r="R3875" s="229"/>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31"/>
      <c r="I3876" s="229"/>
      <c r="J3876" s="232"/>
      <c r="K3876" s="229"/>
      <c r="L3876" s="229"/>
      <c r="M3876" s="229"/>
      <c r="N3876" s="229"/>
      <c r="O3876" s="229"/>
      <c r="P3876" s="229"/>
      <c r="Q3876" s="229"/>
      <c r="R3876" s="229"/>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31"/>
      <c r="I3877" s="229"/>
      <c r="J3877" s="232"/>
      <c r="K3877" s="229"/>
      <c r="L3877" s="229"/>
      <c r="M3877" s="229"/>
      <c r="N3877" s="229"/>
      <c r="O3877" s="229"/>
      <c r="P3877" s="229"/>
      <c r="Q3877" s="229"/>
      <c r="R3877" s="229"/>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31"/>
      <c r="I3878" s="229"/>
      <c r="J3878" s="232"/>
      <c r="K3878" s="229"/>
      <c r="L3878" s="229"/>
      <c r="M3878" s="229"/>
      <c r="N3878" s="229"/>
      <c r="O3878" s="229"/>
      <c r="P3878" s="229"/>
      <c r="Q3878" s="229"/>
      <c r="R3878" s="229"/>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31"/>
      <c r="I3879" s="229"/>
      <c r="J3879" s="232"/>
      <c r="K3879" s="229"/>
      <c r="L3879" s="229"/>
      <c r="M3879" s="229"/>
      <c r="N3879" s="229"/>
      <c r="O3879" s="229"/>
      <c r="P3879" s="229"/>
      <c r="Q3879" s="229"/>
      <c r="R3879" s="229"/>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31"/>
      <c r="I3880" s="229"/>
      <c r="J3880" s="232"/>
      <c r="K3880" s="229"/>
      <c r="L3880" s="229"/>
      <c r="M3880" s="229"/>
      <c r="N3880" s="229"/>
      <c r="O3880" s="229"/>
      <c r="P3880" s="229"/>
      <c r="Q3880" s="229"/>
      <c r="R3880" s="229"/>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31"/>
      <c r="I3881" s="229"/>
      <c r="J3881" s="232"/>
      <c r="K3881" s="229"/>
      <c r="L3881" s="229"/>
      <c r="M3881" s="229"/>
      <c r="N3881" s="229"/>
      <c r="O3881" s="229"/>
      <c r="P3881" s="229"/>
      <c r="Q3881" s="229"/>
      <c r="R3881" s="229"/>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31"/>
      <c r="I3882" s="229"/>
      <c r="J3882" s="232"/>
      <c r="K3882" s="229"/>
      <c r="L3882" s="229"/>
      <c r="M3882" s="229"/>
      <c r="N3882" s="229"/>
      <c r="O3882" s="229"/>
      <c r="P3882" s="229"/>
      <c r="Q3882" s="229"/>
      <c r="R3882" s="229"/>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31"/>
      <c r="I3883" s="229"/>
      <c r="J3883" s="232"/>
      <c r="K3883" s="229"/>
      <c r="L3883" s="229"/>
      <c r="M3883" s="229"/>
      <c r="N3883" s="229"/>
      <c r="O3883" s="229"/>
      <c r="P3883" s="229"/>
      <c r="Q3883" s="229"/>
      <c r="R3883" s="229"/>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31"/>
      <c r="I3884" s="229"/>
      <c r="J3884" s="232"/>
      <c r="K3884" s="229"/>
      <c r="L3884" s="229"/>
      <c r="M3884" s="229"/>
      <c r="N3884" s="229"/>
      <c r="O3884" s="229"/>
      <c r="P3884" s="229"/>
      <c r="Q3884" s="229"/>
      <c r="R3884" s="229"/>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31"/>
      <c r="I3885" s="229"/>
      <c r="J3885" s="232"/>
      <c r="K3885" s="229"/>
      <c r="L3885" s="229"/>
      <c r="M3885" s="229"/>
      <c r="N3885" s="229"/>
      <c r="O3885" s="229"/>
      <c r="P3885" s="229"/>
      <c r="Q3885" s="229"/>
      <c r="R3885" s="229"/>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31"/>
      <c r="I3886" s="229"/>
      <c r="J3886" s="232"/>
      <c r="K3886" s="229"/>
      <c r="L3886" s="229"/>
      <c r="M3886" s="229"/>
      <c r="N3886" s="229"/>
      <c r="O3886" s="229"/>
      <c r="P3886" s="229"/>
      <c r="Q3886" s="229"/>
      <c r="R3886" s="229"/>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31"/>
      <c r="I3887" s="229"/>
      <c r="J3887" s="232"/>
      <c r="K3887" s="229"/>
      <c r="L3887" s="229"/>
      <c r="M3887" s="229"/>
      <c r="N3887" s="229"/>
      <c r="O3887" s="229"/>
      <c r="P3887" s="229"/>
      <c r="Q3887" s="229"/>
      <c r="R3887" s="229"/>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31"/>
      <c r="I3888" s="229"/>
      <c r="J3888" s="232"/>
      <c r="K3888" s="229"/>
      <c r="L3888" s="229"/>
      <c r="M3888" s="229"/>
      <c r="N3888" s="229"/>
      <c r="O3888" s="229"/>
      <c r="P3888" s="229"/>
      <c r="Q3888" s="229"/>
      <c r="R3888" s="229"/>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31"/>
      <c r="I3889" s="229"/>
      <c r="J3889" s="232"/>
      <c r="K3889" s="229"/>
      <c r="L3889" s="229"/>
      <c r="M3889" s="229"/>
      <c r="N3889" s="229"/>
      <c r="O3889" s="229"/>
      <c r="P3889" s="229"/>
      <c r="Q3889" s="229"/>
      <c r="R3889" s="229"/>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31"/>
      <c r="I3890" s="229"/>
      <c r="J3890" s="232"/>
      <c r="K3890" s="229"/>
      <c r="L3890" s="229"/>
      <c r="M3890" s="229"/>
      <c r="N3890" s="229"/>
      <c r="O3890" s="229"/>
      <c r="P3890" s="229"/>
      <c r="Q3890" s="229"/>
      <c r="R3890" s="229"/>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31"/>
      <c r="I3891" s="229"/>
      <c r="J3891" s="232"/>
      <c r="K3891" s="229"/>
      <c r="L3891" s="229"/>
      <c r="M3891" s="229"/>
      <c r="N3891" s="229"/>
      <c r="O3891" s="229"/>
      <c r="P3891" s="229"/>
      <c r="Q3891" s="229"/>
      <c r="R3891" s="229"/>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31"/>
      <c r="I3892" s="229"/>
      <c r="J3892" s="232"/>
      <c r="K3892" s="229"/>
      <c r="L3892" s="229"/>
      <c r="M3892" s="229"/>
      <c r="N3892" s="229"/>
      <c r="O3892" s="229"/>
      <c r="P3892" s="229"/>
      <c r="Q3892" s="229"/>
      <c r="R3892" s="229"/>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31"/>
      <c r="I3893" s="229"/>
      <c r="J3893" s="232"/>
      <c r="K3893" s="229"/>
      <c r="L3893" s="229"/>
      <c r="M3893" s="229"/>
      <c r="N3893" s="229"/>
      <c r="O3893" s="229"/>
      <c r="P3893" s="229"/>
      <c r="Q3893" s="229"/>
      <c r="R3893" s="229"/>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31"/>
      <c r="I3894" s="229"/>
      <c r="J3894" s="232"/>
      <c r="K3894" s="229"/>
      <c r="L3894" s="229"/>
      <c r="M3894" s="229"/>
      <c r="N3894" s="229"/>
      <c r="O3894" s="229"/>
      <c r="P3894" s="229"/>
      <c r="Q3894" s="229"/>
      <c r="R3894" s="229"/>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31"/>
      <c r="I3895" s="229"/>
      <c r="J3895" s="232"/>
      <c r="K3895" s="229"/>
      <c r="L3895" s="229"/>
      <c r="M3895" s="229"/>
      <c r="N3895" s="229"/>
      <c r="O3895" s="229"/>
      <c r="P3895" s="229"/>
      <c r="Q3895" s="229"/>
      <c r="R3895" s="229"/>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31"/>
      <c r="I3896" s="229"/>
      <c r="J3896" s="232"/>
      <c r="K3896" s="229"/>
      <c r="L3896" s="229"/>
      <c r="M3896" s="229"/>
      <c r="N3896" s="229"/>
      <c r="O3896" s="229"/>
      <c r="P3896" s="229"/>
      <c r="Q3896" s="229"/>
      <c r="R3896" s="229"/>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31"/>
      <c r="I3897" s="229"/>
      <c r="J3897" s="232"/>
      <c r="K3897" s="229"/>
      <c r="L3897" s="229"/>
      <c r="M3897" s="229"/>
      <c r="N3897" s="229"/>
      <c r="O3897" s="229"/>
      <c r="P3897" s="229"/>
      <c r="Q3897" s="229"/>
      <c r="R3897" s="229"/>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31"/>
      <c r="I3898" s="229"/>
      <c r="J3898" s="232"/>
      <c r="K3898" s="229"/>
      <c r="L3898" s="229"/>
      <c r="M3898" s="229"/>
      <c r="N3898" s="229"/>
      <c r="O3898" s="229"/>
      <c r="P3898" s="229"/>
      <c r="Q3898" s="229"/>
      <c r="R3898" s="229"/>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31"/>
      <c r="I3899" s="229"/>
      <c r="J3899" s="232"/>
      <c r="K3899" s="229"/>
      <c r="L3899" s="229"/>
      <c r="M3899" s="229"/>
      <c r="N3899" s="229"/>
      <c r="O3899" s="229"/>
      <c r="P3899" s="229"/>
      <c r="Q3899" s="229"/>
      <c r="R3899" s="229"/>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31"/>
      <c r="I3900" s="229"/>
      <c r="J3900" s="232"/>
      <c r="K3900" s="229"/>
      <c r="L3900" s="229"/>
      <c r="M3900" s="229"/>
      <c r="N3900" s="229"/>
      <c r="O3900" s="229"/>
      <c r="P3900" s="229"/>
      <c r="Q3900" s="229"/>
      <c r="R3900" s="229"/>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31"/>
      <c r="I3901" s="229"/>
      <c r="J3901" s="232"/>
      <c r="K3901" s="229"/>
      <c r="L3901" s="229"/>
      <c r="M3901" s="229"/>
      <c r="N3901" s="229"/>
      <c r="O3901" s="229"/>
      <c r="P3901" s="229"/>
      <c r="Q3901" s="229"/>
      <c r="R3901" s="229"/>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31"/>
      <c r="I3902" s="229"/>
      <c r="J3902" s="232"/>
      <c r="K3902" s="229"/>
      <c r="L3902" s="229"/>
      <c r="M3902" s="229"/>
      <c r="N3902" s="229"/>
      <c r="O3902" s="229"/>
      <c r="P3902" s="229"/>
      <c r="Q3902" s="229"/>
      <c r="R3902" s="229"/>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31"/>
      <c r="I3903" s="229"/>
      <c r="J3903" s="232"/>
      <c r="K3903" s="229"/>
      <c r="L3903" s="229"/>
      <c r="M3903" s="229"/>
      <c r="N3903" s="229"/>
      <c r="O3903" s="229"/>
      <c r="P3903" s="229"/>
      <c r="Q3903" s="229"/>
      <c r="R3903" s="229"/>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31"/>
      <c r="I3904" s="229"/>
      <c r="J3904" s="232"/>
      <c r="K3904" s="229"/>
      <c r="L3904" s="229"/>
      <c r="M3904" s="229"/>
      <c r="N3904" s="229"/>
      <c r="O3904" s="229"/>
      <c r="P3904" s="229"/>
      <c r="Q3904" s="229"/>
      <c r="R3904" s="229"/>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31"/>
      <c r="I3905" s="229"/>
      <c r="J3905" s="232"/>
      <c r="K3905" s="229"/>
      <c r="L3905" s="229"/>
      <c r="M3905" s="229"/>
      <c r="N3905" s="229"/>
      <c r="O3905" s="229"/>
      <c r="P3905" s="229"/>
      <c r="Q3905" s="229"/>
      <c r="R3905" s="229"/>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31"/>
      <c r="I3906" s="229"/>
      <c r="J3906" s="232"/>
      <c r="K3906" s="229"/>
      <c r="L3906" s="229"/>
      <c r="M3906" s="229"/>
      <c r="N3906" s="229"/>
      <c r="O3906" s="229"/>
      <c r="P3906" s="229"/>
      <c r="Q3906" s="229"/>
      <c r="R3906" s="229"/>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31"/>
      <c r="I3907" s="229"/>
      <c r="J3907" s="232"/>
      <c r="K3907" s="229"/>
      <c r="L3907" s="229"/>
      <c r="M3907" s="229"/>
      <c r="N3907" s="229"/>
      <c r="O3907" s="229"/>
      <c r="P3907" s="229"/>
      <c r="Q3907" s="229"/>
      <c r="R3907" s="229"/>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31"/>
      <c r="I3908" s="229"/>
      <c r="J3908" s="232"/>
      <c r="K3908" s="229"/>
      <c r="L3908" s="229"/>
      <c r="M3908" s="229"/>
      <c r="N3908" s="229"/>
      <c r="O3908" s="229"/>
      <c r="P3908" s="229"/>
      <c r="Q3908" s="229"/>
      <c r="R3908" s="229"/>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31"/>
      <c r="I3909" s="229"/>
      <c r="J3909" s="232"/>
      <c r="K3909" s="229"/>
      <c r="L3909" s="229"/>
      <c r="M3909" s="229"/>
      <c r="N3909" s="229"/>
      <c r="O3909" s="229"/>
      <c r="P3909" s="229"/>
      <c r="Q3909" s="229"/>
      <c r="R3909" s="229"/>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31"/>
      <c r="I3910" s="229"/>
      <c r="J3910" s="232"/>
      <c r="K3910" s="229"/>
      <c r="L3910" s="229"/>
      <c r="M3910" s="229"/>
      <c r="N3910" s="229"/>
      <c r="O3910" s="229"/>
      <c r="P3910" s="229"/>
      <c r="Q3910" s="229"/>
      <c r="R3910" s="229"/>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31"/>
      <c r="I3911" s="229"/>
      <c r="J3911" s="232"/>
      <c r="K3911" s="229"/>
      <c r="L3911" s="229"/>
      <c r="M3911" s="229"/>
      <c r="N3911" s="229"/>
      <c r="O3911" s="229"/>
      <c r="P3911" s="229"/>
      <c r="Q3911" s="229"/>
      <c r="R3911" s="229"/>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31"/>
      <c r="I3912" s="229"/>
      <c r="J3912" s="232"/>
      <c r="K3912" s="229"/>
      <c r="L3912" s="229"/>
      <c r="M3912" s="229"/>
      <c r="N3912" s="229"/>
      <c r="O3912" s="229"/>
      <c r="P3912" s="229"/>
      <c r="Q3912" s="229"/>
      <c r="R3912" s="229"/>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31"/>
      <c r="I3913" s="229"/>
      <c r="J3913" s="232"/>
      <c r="K3913" s="229"/>
      <c r="L3913" s="229"/>
      <c r="M3913" s="229"/>
      <c r="N3913" s="229"/>
      <c r="O3913" s="229"/>
      <c r="P3913" s="229"/>
      <c r="Q3913" s="229"/>
      <c r="R3913" s="229"/>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31"/>
      <c r="I3914" s="229"/>
      <c r="J3914" s="232"/>
      <c r="K3914" s="229"/>
      <c r="L3914" s="229"/>
      <c r="M3914" s="229"/>
      <c r="N3914" s="229"/>
      <c r="O3914" s="229"/>
      <c r="P3914" s="229"/>
      <c r="Q3914" s="229"/>
      <c r="R3914" s="229"/>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31"/>
      <c r="I3915" s="229"/>
      <c r="J3915" s="232"/>
      <c r="K3915" s="229"/>
      <c r="L3915" s="229"/>
      <c r="M3915" s="229"/>
      <c r="N3915" s="229"/>
      <c r="O3915" s="229"/>
      <c r="P3915" s="229"/>
      <c r="Q3915" s="229"/>
      <c r="R3915" s="229"/>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31"/>
      <c r="I3916" s="229"/>
      <c r="J3916" s="232"/>
      <c r="K3916" s="229"/>
      <c r="L3916" s="229"/>
      <c r="M3916" s="229"/>
      <c r="N3916" s="229"/>
      <c r="O3916" s="229"/>
      <c r="P3916" s="229"/>
      <c r="Q3916" s="229"/>
      <c r="R3916" s="229"/>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31"/>
      <c r="I3917" s="229"/>
      <c r="J3917" s="232"/>
      <c r="K3917" s="229"/>
      <c r="L3917" s="229"/>
      <c r="M3917" s="229"/>
      <c r="N3917" s="229"/>
      <c r="O3917" s="229"/>
      <c r="P3917" s="229"/>
      <c r="Q3917" s="229"/>
      <c r="R3917" s="229"/>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31"/>
      <c r="I3918" s="229"/>
      <c r="J3918" s="232"/>
      <c r="K3918" s="229"/>
      <c r="L3918" s="229"/>
      <c r="M3918" s="229"/>
      <c r="N3918" s="229"/>
      <c r="O3918" s="229"/>
      <c r="P3918" s="229"/>
      <c r="Q3918" s="229"/>
      <c r="R3918" s="229"/>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31"/>
      <c r="I3919" s="229"/>
      <c r="J3919" s="232"/>
      <c r="K3919" s="229"/>
      <c r="L3919" s="229"/>
      <c r="M3919" s="229"/>
      <c r="N3919" s="229"/>
      <c r="O3919" s="229"/>
      <c r="P3919" s="229"/>
      <c r="Q3919" s="229"/>
      <c r="R3919" s="229"/>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31"/>
      <c r="I3920" s="229"/>
      <c r="J3920" s="232"/>
      <c r="K3920" s="229"/>
      <c r="L3920" s="229"/>
      <c r="M3920" s="229"/>
      <c r="N3920" s="229"/>
      <c r="O3920" s="229"/>
      <c r="P3920" s="229"/>
      <c r="Q3920" s="229"/>
      <c r="R3920" s="229"/>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31"/>
      <c r="I3921" s="229"/>
      <c r="J3921" s="232"/>
      <c r="K3921" s="229"/>
      <c r="L3921" s="229"/>
      <c r="M3921" s="229"/>
      <c r="N3921" s="229"/>
      <c r="O3921" s="229"/>
      <c r="P3921" s="229"/>
      <c r="Q3921" s="229"/>
      <c r="R3921" s="229"/>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31"/>
      <c r="I3922" s="229"/>
      <c r="J3922" s="232"/>
      <c r="K3922" s="229"/>
      <c r="L3922" s="229"/>
      <c r="M3922" s="229"/>
      <c r="N3922" s="229"/>
      <c r="O3922" s="229"/>
      <c r="P3922" s="229"/>
      <c r="Q3922" s="229"/>
      <c r="R3922" s="229"/>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31"/>
      <c r="I3923" s="229"/>
      <c r="J3923" s="232"/>
      <c r="K3923" s="229"/>
      <c r="L3923" s="229"/>
      <c r="M3923" s="229"/>
      <c r="N3923" s="229"/>
      <c r="O3923" s="229"/>
      <c r="P3923" s="229"/>
      <c r="Q3923" s="229"/>
      <c r="R3923" s="229"/>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31"/>
      <c r="I3924" s="229"/>
      <c r="J3924" s="232"/>
      <c r="K3924" s="229"/>
      <c r="L3924" s="229"/>
      <c r="M3924" s="229"/>
      <c r="N3924" s="229"/>
      <c r="O3924" s="229"/>
      <c r="P3924" s="229"/>
      <c r="Q3924" s="229"/>
      <c r="R3924" s="229"/>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31"/>
      <c r="I3925" s="229"/>
      <c r="J3925" s="232"/>
      <c r="K3925" s="229"/>
      <c r="L3925" s="229"/>
      <c r="M3925" s="229"/>
      <c r="N3925" s="229"/>
      <c r="O3925" s="229"/>
      <c r="P3925" s="229"/>
      <c r="Q3925" s="229"/>
      <c r="R3925" s="229"/>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31"/>
      <c r="I3926" s="229"/>
      <c r="J3926" s="232"/>
      <c r="K3926" s="229"/>
      <c r="L3926" s="229"/>
      <c r="M3926" s="229"/>
      <c r="N3926" s="229"/>
      <c r="O3926" s="229"/>
      <c r="P3926" s="229"/>
      <c r="Q3926" s="229"/>
      <c r="R3926" s="229"/>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31"/>
      <c r="I3927" s="229"/>
      <c r="J3927" s="232"/>
      <c r="K3927" s="229"/>
      <c r="L3927" s="229"/>
      <c r="M3927" s="229"/>
      <c r="N3927" s="229"/>
      <c r="O3927" s="229"/>
      <c r="P3927" s="229"/>
      <c r="Q3927" s="229"/>
      <c r="R3927" s="229"/>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31"/>
      <c r="I3928" s="229"/>
      <c r="J3928" s="232"/>
      <c r="K3928" s="229"/>
      <c r="L3928" s="229"/>
      <c r="M3928" s="229"/>
      <c r="N3928" s="229"/>
      <c r="O3928" s="229"/>
      <c r="P3928" s="229"/>
      <c r="Q3928" s="229"/>
      <c r="R3928" s="229"/>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31"/>
      <c r="I3929" s="229"/>
      <c r="J3929" s="232"/>
      <c r="K3929" s="229"/>
      <c r="L3929" s="229"/>
      <c r="M3929" s="229"/>
      <c r="N3929" s="229"/>
      <c r="O3929" s="229"/>
      <c r="P3929" s="229"/>
      <c r="Q3929" s="229"/>
      <c r="R3929" s="229"/>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31"/>
      <c r="I3930" s="229"/>
      <c r="J3930" s="232"/>
      <c r="K3930" s="229"/>
      <c r="L3930" s="229"/>
      <c r="M3930" s="229"/>
      <c r="N3930" s="229"/>
      <c r="O3930" s="229"/>
      <c r="P3930" s="229"/>
      <c r="Q3930" s="229"/>
      <c r="R3930" s="229"/>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31"/>
      <c r="I3931" s="229"/>
      <c r="J3931" s="232"/>
      <c r="K3931" s="229"/>
      <c r="L3931" s="229"/>
      <c r="M3931" s="229"/>
      <c r="N3931" s="229"/>
      <c r="O3931" s="229"/>
      <c r="P3931" s="229"/>
      <c r="Q3931" s="229"/>
      <c r="R3931" s="229"/>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31"/>
      <c r="I3932" s="229"/>
      <c r="J3932" s="232"/>
      <c r="K3932" s="229"/>
      <c r="L3932" s="229"/>
      <c r="M3932" s="229"/>
      <c r="N3932" s="229"/>
      <c r="O3932" s="229"/>
      <c r="P3932" s="229"/>
      <c r="Q3932" s="229"/>
      <c r="R3932" s="229"/>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31"/>
      <c r="I3933" s="229"/>
      <c r="J3933" s="232"/>
      <c r="K3933" s="229"/>
      <c r="L3933" s="229"/>
      <c r="M3933" s="229"/>
      <c r="N3933" s="229"/>
      <c r="O3933" s="229"/>
      <c r="P3933" s="229"/>
      <c r="Q3933" s="229"/>
      <c r="R3933" s="229"/>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31"/>
      <c r="I3934" s="229"/>
      <c r="J3934" s="232"/>
      <c r="K3934" s="229"/>
      <c r="L3934" s="229"/>
      <c r="M3934" s="229"/>
      <c r="N3934" s="229"/>
      <c r="O3934" s="229"/>
      <c r="P3934" s="229"/>
      <c r="Q3934" s="229"/>
      <c r="R3934" s="229"/>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31"/>
      <c r="I3935" s="229"/>
      <c r="J3935" s="232"/>
      <c r="K3935" s="229"/>
      <c r="L3935" s="229"/>
      <c r="M3935" s="229"/>
      <c r="N3935" s="229"/>
      <c r="O3935" s="229"/>
      <c r="P3935" s="229"/>
      <c r="Q3935" s="229"/>
      <c r="R3935" s="229"/>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31"/>
      <c r="I3936" s="229"/>
      <c r="J3936" s="232"/>
      <c r="K3936" s="229"/>
      <c r="L3936" s="229"/>
      <c r="M3936" s="229"/>
      <c r="N3936" s="229"/>
      <c r="O3936" s="229"/>
      <c r="P3936" s="229"/>
      <c r="Q3936" s="229"/>
      <c r="R3936" s="229"/>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31"/>
      <c r="I3937" s="229"/>
      <c r="J3937" s="232"/>
      <c r="K3937" s="229"/>
      <c r="L3937" s="229"/>
      <c r="M3937" s="229"/>
      <c r="N3937" s="229"/>
      <c r="O3937" s="229"/>
      <c r="P3937" s="229"/>
      <c r="Q3937" s="229"/>
      <c r="R3937" s="229"/>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31"/>
      <c r="I3938" s="229"/>
      <c r="J3938" s="232"/>
      <c r="K3938" s="229"/>
      <c r="L3938" s="229"/>
      <c r="M3938" s="229"/>
      <c r="N3938" s="229"/>
      <c r="O3938" s="229"/>
      <c r="P3938" s="229"/>
      <c r="Q3938" s="229"/>
      <c r="R3938" s="229"/>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31"/>
      <c r="I3939" s="229"/>
      <c r="J3939" s="232"/>
      <c r="K3939" s="229"/>
      <c r="L3939" s="229"/>
      <c r="M3939" s="229"/>
      <c r="N3939" s="229"/>
      <c r="O3939" s="229"/>
      <c r="P3939" s="229"/>
      <c r="Q3939" s="229"/>
      <c r="R3939" s="229"/>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31"/>
      <c r="I3940" s="229"/>
      <c r="J3940" s="232"/>
      <c r="K3940" s="229"/>
      <c r="L3940" s="229"/>
      <c r="M3940" s="229"/>
      <c r="N3940" s="229"/>
      <c r="O3940" s="229"/>
      <c r="P3940" s="229"/>
      <c r="Q3940" s="229"/>
      <c r="R3940" s="229"/>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31"/>
      <c r="I3941" s="229"/>
      <c r="J3941" s="232"/>
      <c r="K3941" s="229"/>
      <c r="L3941" s="229"/>
      <c r="M3941" s="229"/>
      <c r="N3941" s="229"/>
      <c r="O3941" s="229"/>
      <c r="P3941" s="229"/>
      <c r="Q3941" s="229"/>
      <c r="R3941" s="229"/>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31"/>
      <c r="I3942" s="229"/>
      <c r="J3942" s="232"/>
      <c r="K3942" s="229"/>
      <c r="L3942" s="229"/>
      <c r="M3942" s="229"/>
      <c r="N3942" s="229"/>
      <c r="O3942" s="229"/>
      <c r="P3942" s="229"/>
      <c r="Q3942" s="229"/>
      <c r="R3942" s="229"/>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31"/>
      <c r="I3943" s="229"/>
      <c r="J3943" s="232"/>
      <c r="K3943" s="229"/>
      <c r="L3943" s="229"/>
      <c r="M3943" s="229"/>
      <c r="N3943" s="229"/>
      <c r="O3943" s="229"/>
      <c r="P3943" s="229"/>
      <c r="Q3943" s="229"/>
      <c r="R3943" s="229"/>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31"/>
      <c r="I3944" s="229"/>
      <c r="J3944" s="232"/>
      <c r="K3944" s="229"/>
      <c r="L3944" s="229"/>
      <c r="M3944" s="229"/>
      <c r="N3944" s="229"/>
      <c r="O3944" s="229"/>
      <c r="P3944" s="229"/>
      <c r="Q3944" s="229"/>
      <c r="R3944" s="229"/>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31"/>
      <c r="I3945" s="229"/>
      <c r="J3945" s="232"/>
      <c r="K3945" s="229"/>
      <c r="L3945" s="229"/>
      <c r="M3945" s="229"/>
      <c r="N3945" s="229"/>
      <c r="O3945" s="229"/>
      <c r="P3945" s="229"/>
      <c r="Q3945" s="229"/>
      <c r="R3945" s="229"/>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31"/>
      <c r="I3946" s="229"/>
      <c r="J3946" s="232"/>
      <c r="K3946" s="229"/>
      <c r="L3946" s="229"/>
      <c r="M3946" s="229"/>
      <c r="N3946" s="229"/>
      <c r="O3946" s="229"/>
      <c r="P3946" s="229"/>
      <c r="Q3946" s="229"/>
      <c r="R3946" s="229"/>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31"/>
      <c r="I3947" s="229"/>
      <c r="J3947" s="232"/>
      <c r="K3947" s="229"/>
      <c r="L3947" s="229"/>
      <c r="M3947" s="229"/>
      <c r="N3947" s="229"/>
      <c r="O3947" s="229"/>
      <c r="P3947" s="229"/>
      <c r="Q3947" s="229"/>
      <c r="R3947" s="229"/>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31"/>
      <c r="I3948" s="229"/>
      <c r="J3948" s="232"/>
      <c r="K3948" s="229"/>
      <c r="L3948" s="229"/>
      <c r="M3948" s="229"/>
      <c r="N3948" s="229"/>
      <c r="O3948" s="229"/>
      <c r="P3948" s="229"/>
      <c r="Q3948" s="229"/>
      <c r="R3948" s="229"/>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31"/>
      <c r="I3949" s="229"/>
      <c r="J3949" s="232"/>
      <c r="K3949" s="229"/>
      <c r="L3949" s="229"/>
      <c r="M3949" s="229"/>
      <c r="N3949" s="229"/>
      <c r="O3949" s="229"/>
      <c r="P3949" s="229"/>
      <c r="Q3949" s="229"/>
      <c r="R3949" s="229"/>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31"/>
      <c r="I3950" s="229"/>
      <c r="J3950" s="232"/>
      <c r="K3950" s="229"/>
      <c r="L3950" s="229"/>
      <c r="M3950" s="229"/>
      <c r="N3950" s="229"/>
      <c r="O3950" s="229"/>
      <c r="P3950" s="229"/>
      <c r="Q3950" s="229"/>
      <c r="R3950" s="229"/>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31"/>
      <c r="I3951" s="229"/>
      <c r="J3951" s="232"/>
      <c r="K3951" s="229"/>
      <c r="L3951" s="229"/>
      <c r="M3951" s="229"/>
      <c r="N3951" s="229"/>
      <c r="O3951" s="229"/>
      <c r="P3951" s="229"/>
      <c r="Q3951" s="229"/>
      <c r="R3951" s="229"/>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31"/>
      <c r="I3952" s="229"/>
      <c r="J3952" s="232"/>
      <c r="K3952" s="229"/>
      <c r="L3952" s="229"/>
      <c r="M3952" s="229"/>
      <c r="N3952" s="229"/>
      <c r="O3952" s="229"/>
      <c r="P3952" s="229"/>
      <c r="Q3952" s="229"/>
      <c r="R3952" s="229"/>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31"/>
      <c r="I3953" s="229"/>
      <c r="J3953" s="232"/>
      <c r="K3953" s="229"/>
      <c r="L3953" s="229"/>
      <c r="M3953" s="229"/>
      <c r="N3953" s="229"/>
      <c r="O3953" s="229"/>
      <c r="P3953" s="229"/>
      <c r="Q3953" s="229"/>
      <c r="R3953" s="229"/>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31"/>
      <c r="I3954" s="229"/>
      <c r="J3954" s="232"/>
      <c r="K3954" s="229"/>
      <c r="L3954" s="229"/>
      <c r="M3954" s="229"/>
      <c r="N3954" s="229"/>
      <c r="O3954" s="229"/>
      <c r="P3954" s="229"/>
      <c r="Q3954" s="229"/>
      <c r="R3954" s="229"/>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31"/>
      <c r="I3955" s="229"/>
      <c r="J3955" s="232"/>
      <c r="K3955" s="229"/>
      <c r="L3955" s="229"/>
      <c r="M3955" s="229"/>
      <c r="N3955" s="229"/>
      <c r="O3955" s="229"/>
      <c r="P3955" s="229"/>
      <c r="Q3955" s="229"/>
      <c r="R3955" s="229"/>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31"/>
      <c r="I3956" s="229"/>
      <c r="J3956" s="232"/>
      <c r="K3956" s="229"/>
      <c r="L3956" s="229"/>
      <c r="M3956" s="229"/>
      <c r="N3956" s="229"/>
      <c r="O3956" s="229"/>
      <c r="P3956" s="229"/>
      <c r="Q3956" s="229"/>
      <c r="R3956" s="229"/>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31"/>
      <c r="I3957" s="229"/>
      <c r="J3957" s="232"/>
      <c r="K3957" s="229"/>
      <c r="L3957" s="229"/>
      <c r="M3957" s="229"/>
      <c r="N3957" s="229"/>
      <c r="O3957" s="229"/>
      <c r="P3957" s="229"/>
      <c r="Q3957" s="229"/>
      <c r="R3957" s="229"/>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31"/>
      <c r="I3958" s="229"/>
      <c r="J3958" s="232"/>
      <c r="K3958" s="229"/>
      <c r="L3958" s="229"/>
      <c r="M3958" s="229"/>
      <c r="N3958" s="229"/>
      <c r="O3958" s="229"/>
      <c r="P3958" s="229"/>
      <c r="Q3958" s="229"/>
      <c r="R3958" s="229"/>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31"/>
      <c r="I3959" s="229"/>
      <c r="J3959" s="232"/>
      <c r="K3959" s="229"/>
      <c r="L3959" s="229"/>
      <c r="M3959" s="229"/>
      <c r="N3959" s="229"/>
      <c r="O3959" s="229"/>
      <c r="P3959" s="229"/>
      <c r="Q3959" s="229"/>
      <c r="R3959" s="229"/>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31"/>
      <c r="I3960" s="229"/>
      <c r="J3960" s="232"/>
      <c r="K3960" s="229"/>
      <c r="L3960" s="229"/>
      <c r="M3960" s="229"/>
      <c r="N3960" s="229"/>
      <c r="O3960" s="229"/>
      <c r="P3960" s="229"/>
      <c r="Q3960" s="229"/>
      <c r="R3960" s="229"/>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31"/>
      <c r="I3961" s="229"/>
      <c r="J3961" s="232"/>
      <c r="K3961" s="229"/>
      <c r="L3961" s="229"/>
      <c r="M3961" s="229"/>
      <c r="N3961" s="229"/>
      <c r="O3961" s="229"/>
      <c r="P3961" s="229"/>
      <c r="Q3961" s="229"/>
      <c r="R3961" s="229"/>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31"/>
      <c r="I3962" s="229"/>
      <c r="J3962" s="232"/>
      <c r="K3962" s="229"/>
      <c r="L3962" s="229"/>
      <c r="M3962" s="229"/>
      <c r="N3962" s="229"/>
      <c r="O3962" s="229"/>
      <c r="P3962" s="229"/>
      <c r="Q3962" s="229"/>
      <c r="R3962" s="229"/>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31"/>
      <c r="I3963" s="229"/>
      <c r="J3963" s="232"/>
      <c r="K3963" s="229"/>
      <c r="L3963" s="229"/>
      <c r="M3963" s="229"/>
      <c r="N3963" s="229"/>
      <c r="O3963" s="229"/>
      <c r="P3963" s="229"/>
      <c r="Q3963" s="229"/>
      <c r="R3963" s="229"/>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31"/>
      <c r="I3964" s="229"/>
      <c r="J3964" s="232"/>
      <c r="K3964" s="229"/>
      <c r="L3964" s="229"/>
      <c r="M3964" s="229"/>
      <c r="N3964" s="229"/>
      <c r="O3964" s="229"/>
      <c r="P3964" s="229"/>
      <c r="Q3964" s="229"/>
      <c r="R3964" s="229"/>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31"/>
      <c r="I3965" s="229"/>
      <c r="J3965" s="232"/>
      <c r="K3965" s="229"/>
      <c r="L3965" s="229"/>
      <c r="M3965" s="229"/>
      <c r="N3965" s="229"/>
      <c r="O3965" s="229"/>
      <c r="P3965" s="229"/>
      <c r="Q3965" s="229"/>
      <c r="R3965" s="229"/>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31"/>
      <c r="I3966" s="229"/>
      <c r="J3966" s="232"/>
      <c r="K3966" s="229"/>
      <c r="L3966" s="229"/>
      <c r="M3966" s="229"/>
      <c r="N3966" s="229"/>
      <c r="O3966" s="229"/>
      <c r="P3966" s="229"/>
      <c r="Q3966" s="229"/>
      <c r="R3966" s="229"/>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31"/>
      <c r="I3967" s="229"/>
      <c r="J3967" s="232"/>
      <c r="K3967" s="229"/>
      <c r="L3967" s="229"/>
      <c r="M3967" s="229"/>
      <c r="N3967" s="229"/>
      <c r="O3967" s="229"/>
      <c r="P3967" s="229"/>
      <c r="Q3967" s="229"/>
      <c r="R3967" s="229"/>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31"/>
      <c r="I3968" s="229"/>
      <c r="J3968" s="232"/>
      <c r="K3968" s="229"/>
      <c r="L3968" s="229"/>
      <c r="M3968" s="229"/>
      <c r="N3968" s="229"/>
      <c r="O3968" s="229"/>
      <c r="P3968" s="229"/>
      <c r="Q3968" s="229"/>
      <c r="R3968" s="229"/>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31"/>
      <c r="I3969" s="229"/>
      <c r="J3969" s="232"/>
      <c r="K3969" s="229"/>
      <c r="L3969" s="229"/>
      <c r="M3969" s="229"/>
      <c r="N3969" s="229"/>
      <c r="O3969" s="229"/>
      <c r="P3969" s="229"/>
      <c r="Q3969" s="229"/>
      <c r="R3969" s="229"/>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31"/>
      <c r="I3970" s="229"/>
      <c r="J3970" s="232"/>
      <c r="K3970" s="229"/>
      <c r="L3970" s="229"/>
      <c r="M3970" s="229"/>
      <c r="N3970" s="229"/>
      <c r="O3970" s="229"/>
      <c r="P3970" s="229"/>
      <c r="Q3970" s="229"/>
      <c r="R3970" s="229"/>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31"/>
      <c r="I3971" s="229"/>
      <c r="J3971" s="232"/>
      <c r="K3971" s="229"/>
      <c r="L3971" s="229"/>
      <c r="M3971" s="229"/>
      <c r="N3971" s="229"/>
      <c r="O3971" s="229"/>
      <c r="P3971" s="229"/>
      <c r="Q3971" s="229"/>
      <c r="R3971" s="229"/>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31"/>
      <c r="I3972" s="229"/>
      <c r="J3972" s="232"/>
      <c r="K3972" s="229"/>
      <c r="L3972" s="229"/>
      <c r="M3972" s="229"/>
      <c r="N3972" s="229"/>
      <c r="O3972" s="229"/>
      <c r="P3972" s="229"/>
      <c r="Q3972" s="229"/>
      <c r="R3972" s="229"/>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31"/>
      <c r="I3973" s="229"/>
      <c r="J3973" s="232"/>
      <c r="K3973" s="229"/>
      <c r="L3973" s="229"/>
      <c r="M3973" s="229"/>
      <c r="N3973" s="229"/>
      <c r="O3973" s="229"/>
      <c r="P3973" s="229"/>
      <c r="Q3973" s="229"/>
      <c r="R3973" s="229"/>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31"/>
      <c r="I3974" s="229"/>
      <c r="J3974" s="232"/>
      <c r="K3974" s="229"/>
      <c r="L3974" s="229"/>
      <c r="M3974" s="229"/>
      <c r="N3974" s="229"/>
      <c r="O3974" s="229"/>
      <c r="P3974" s="229"/>
      <c r="Q3974" s="229"/>
      <c r="R3974" s="229"/>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31"/>
      <c r="I3975" s="229"/>
      <c r="J3975" s="232"/>
      <c r="K3975" s="229"/>
      <c r="L3975" s="229"/>
      <c r="M3975" s="229"/>
      <c r="N3975" s="229"/>
      <c r="O3975" s="229"/>
      <c r="P3975" s="229"/>
      <c r="Q3975" s="229"/>
      <c r="R3975" s="229"/>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31"/>
      <c r="I3976" s="229"/>
      <c r="J3976" s="232"/>
      <c r="K3976" s="229"/>
      <c r="L3976" s="229"/>
      <c r="M3976" s="229"/>
      <c r="N3976" s="229"/>
      <c r="O3976" s="229"/>
      <c r="P3976" s="229"/>
      <c r="Q3976" s="229"/>
      <c r="R3976" s="229"/>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31"/>
      <c r="I3977" s="229"/>
      <c r="J3977" s="232"/>
      <c r="K3977" s="229"/>
      <c r="L3977" s="229"/>
      <c r="M3977" s="229"/>
      <c r="N3977" s="229"/>
      <c r="O3977" s="229"/>
      <c r="P3977" s="229"/>
      <c r="Q3977" s="229"/>
      <c r="R3977" s="229"/>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31"/>
      <c r="I3978" s="229"/>
      <c r="J3978" s="232"/>
      <c r="K3978" s="229"/>
      <c r="L3978" s="229"/>
      <c r="M3978" s="229"/>
      <c r="N3978" s="229"/>
      <c r="O3978" s="229"/>
      <c r="P3978" s="229"/>
      <c r="Q3978" s="229"/>
      <c r="R3978" s="229"/>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31"/>
      <c r="I3979" s="229"/>
      <c r="J3979" s="232"/>
      <c r="K3979" s="229"/>
      <c r="L3979" s="229"/>
      <c r="M3979" s="229"/>
      <c r="N3979" s="229"/>
      <c r="O3979" s="229"/>
      <c r="P3979" s="229"/>
      <c r="Q3979" s="229"/>
      <c r="R3979" s="229"/>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31"/>
      <c r="I3980" s="229"/>
      <c r="J3980" s="232"/>
      <c r="K3980" s="229"/>
      <c r="L3980" s="229"/>
      <c r="M3980" s="229"/>
      <c r="N3980" s="229"/>
      <c r="O3980" s="229"/>
      <c r="P3980" s="229"/>
      <c r="Q3980" s="229"/>
      <c r="R3980" s="229"/>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31"/>
      <c r="I3981" s="229"/>
      <c r="J3981" s="232"/>
      <c r="K3981" s="229"/>
      <c r="L3981" s="229"/>
      <c r="M3981" s="229"/>
      <c r="N3981" s="229"/>
      <c r="O3981" s="229"/>
      <c r="P3981" s="229"/>
      <c r="Q3981" s="229"/>
      <c r="R3981" s="229"/>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31"/>
      <c r="I3982" s="229"/>
      <c r="J3982" s="232"/>
      <c r="K3982" s="229"/>
      <c r="L3982" s="229"/>
      <c r="M3982" s="229"/>
      <c r="N3982" s="229"/>
      <c r="O3982" s="229"/>
      <c r="P3982" s="229"/>
      <c r="Q3982" s="229"/>
      <c r="R3982" s="229"/>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31"/>
      <c r="I3983" s="229"/>
      <c r="J3983" s="232"/>
      <c r="K3983" s="229"/>
      <c r="L3983" s="229"/>
      <c r="M3983" s="229"/>
      <c r="N3983" s="229"/>
      <c r="O3983" s="229"/>
      <c r="P3983" s="229"/>
      <c r="Q3983" s="229"/>
      <c r="R3983" s="229"/>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31"/>
      <c r="I3984" s="229"/>
      <c r="J3984" s="232"/>
      <c r="K3984" s="229"/>
      <c r="L3984" s="229"/>
      <c r="M3984" s="229"/>
      <c r="N3984" s="229"/>
      <c r="O3984" s="229"/>
      <c r="P3984" s="229"/>
      <c r="Q3984" s="229"/>
      <c r="R3984" s="229"/>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31"/>
      <c r="I3985" s="229"/>
      <c r="J3985" s="232"/>
      <c r="K3985" s="229"/>
      <c r="L3985" s="229"/>
      <c r="M3985" s="229"/>
      <c r="N3985" s="229"/>
      <c r="O3985" s="229"/>
      <c r="P3985" s="229"/>
      <c r="Q3985" s="229"/>
      <c r="R3985" s="229"/>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31"/>
      <c r="I3986" s="229"/>
      <c r="J3986" s="232"/>
      <c r="K3986" s="229"/>
      <c r="L3986" s="229"/>
      <c r="M3986" s="229"/>
      <c r="N3986" s="229"/>
      <c r="O3986" s="229"/>
      <c r="P3986" s="229"/>
      <c r="Q3986" s="229"/>
      <c r="R3986" s="229"/>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31"/>
      <c r="I3987" s="229"/>
      <c r="J3987" s="232"/>
      <c r="K3987" s="229"/>
      <c r="L3987" s="229"/>
      <c r="M3987" s="229"/>
      <c r="N3987" s="229"/>
      <c r="O3987" s="229"/>
      <c r="P3987" s="229"/>
      <c r="Q3987" s="229"/>
      <c r="R3987" s="229"/>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31"/>
      <c r="I3988" s="229"/>
      <c r="J3988" s="232"/>
      <c r="K3988" s="229"/>
      <c r="L3988" s="229"/>
      <c r="M3988" s="229"/>
      <c r="N3988" s="229"/>
      <c r="O3988" s="229"/>
      <c r="P3988" s="229"/>
      <c r="Q3988" s="229"/>
      <c r="R3988" s="229"/>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31"/>
      <c r="I3989" s="229"/>
      <c r="J3989" s="232"/>
      <c r="K3989" s="229"/>
      <c r="L3989" s="229"/>
      <c r="M3989" s="229"/>
      <c r="N3989" s="229"/>
      <c r="O3989" s="229"/>
      <c r="P3989" s="229"/>
      <c r="Q3989" s="229"/>
      <c r="R3989" s="229"/>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31"/>
      <c r="I3990" s="229"/>
      <c r="J3990" s="232"/>
      <c r="K3990" s="229"/>
      <c r="L3990" s="229"/>
      <c r="M3990" s="229"/>
      <c r="N3990" s="229"/>
      <c r="O3990" s="229"/>
      <c r="P3990" s="229"/>
      <c r="Q3990" s="229"/>
      <c r="R3990" s="229"/>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31"/>
      <c r="I3991" s="229"/>
      <c r="J3991" s="232"/>
      <c r="K3991" s="229"/>
      <c r="L3991" s="229"/>
      <c r="M3991" s="229"/>
      <c r="N3991" s="229"/>
      <c r="O3991" s="229"/>
      <c r="P3991" s="229"/>
      <c r="Q3991" s="229"/>
      <c r="R3991" s="229"/>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31"/>
      <c r="I3992" s="229"/>
      <c r="J3992" s="232"/>
      <c r="K3992" s="229"/>
      <c r="L3992" s="229"/>
      <c r="M3992" s="229"/>
      <c r="N3992" s="229"/>
      <c r="O3992" s="229"/>
      <c r="P3992" s="229"/>
      <c r="Q3992" s="229"/>
      <c r="R3992" s="229"/>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31"/>
      <c r="I3993" s="229"/>
      <c r="J3993" s="232"/>
      <c r="K3993" s="229"/>
      <c r="L3993" s="229"/>
      <c r="M3993" s="229"/>
      <c r="N3993" s="229"/>
      <c r="O3993" s="229"/>
      <c r="P3993" s="229"/>
      <c r="Q3993" s="229"/>
      <c r="R3993" s="229"/>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31"/>
      <c r="I3994" s="229"/>
      <c r="J3994" s="232"/>
      <c r="K3994" s="229"/>
      <c r="L3994" s="229"/>
      <c r="M3994" s="229"/>
      <c r="N3994" s="229"/>
      <c r="O3994" s="229"/>
      <c r="P3994" s="229"/>
      <c r="Q3994" s="229"/>
      <c r="R3994" s="229"/>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31"/>
      <c r="I3995" s="229"/>
      <c r="J3995" s="232"/>
      <c r="K3995" s="229"/>
      <c r="L3995" s="229"/>
      <c r="M3995" s="229"/>
      <c r="N3995" s="229"/>
      <c r="O3995" s="229"/>
      <c r="P3995" s="229"/>
      <c r="Q3995" s="229"/>
      <c r="R3995" s="229"/>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31"/>
      <c r="I3996" s="229"/>
      <c r="J3996" s="232"/>
      <c r="K3996" s="229"/>
      <c r="L3996" s="229"/>
      <c r="M3996" s="229"/>
      <c r="N3996" s="229"/>
      <c r="O3996" s="229"/>
      <c r="P3996" s="229"/>
      <c r="Q3996" s="229"/>
      <c r="R3996" s="229"/>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31"/>
      <c r="I3997" s="229"/>
      <c r="J3997" s="232"/>
      <c r="K3997" s="229"/>
      <c r="L3997" s="229"/>
      <c r="M3997" s="229"/>
      <c r="N3997" s="229"/>
      <c r="O3997" s="229"/>
      <c r="P3997" s="229"/>
      <c r="Q3997" s="229"/>
      <c r="R3997" s="229"/>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31"/>
      <c r="I3998" s="229"/>
      <c r="J3998" s="232"/>
      <c r="K3998" s="229"/>
      <c r="L3998" s="229"/>
      <c r="M3998" s="229"/>
      <c r="N3998" s="229"/>
      <c r="O3998" s="229"/>
      <c r="P3998" s="229"/>
      <c r="Q3998" s="229"/>
      <c r="R3998" s="229"/>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31"/>
      <c r="I3999" s="229"/>
      <c r="J3999" s="232"/>
      <c r="K3999" s="229"/>
      <c r="L3999" s="229"/>
      <c r="M3999" s="229"/>
      <c r="N3999" s="229"/>
      <c r="O3999" s="229"/>
      <c r="P3999" s="229"/>
      <c r="Q3999" s="229"/>
      <c r="R3999" s="229"/>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31"/>
      <c r="I4000" s="229"/>
      <c r="J4000" s="232"/>
      <c r="K4000" s="229"/>
      <c r="L4000" s="229"/>
      <c r="M4000" s="229"/>
      <c r="N4000" s="229"/>
      <c r="O4000" s="229"/>
      <c r="P4000" s="229"/>
      <c r="Q4000" s="229"/>
      <c r="R4000" s="229"/>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31"/>
      <c r="I4001" s="229"/>
      <c r="J4001" s="232"/>
      <c r="K4001" s="229"/>
      <c r="L4001" s="229"/>
      <c r="M4001" s="229"/>
      <c r="N4001" s="229"/>
      <c r="O4001" s="229"/>
      <c r="P4001" s="229"/>
      <c r="Q4001" s="229"/>
      <c r="R4001" s="229"/>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31"/>
      <c r="I4002" s="229"/>
      <c r="J4002" s="232"/>
      <c r="K4002" s="229"/>
      <c r="L4002" s="229"/>
      <c r="M4002" s="229"/>
      <c r="N4002" s="229"/>
      <c r="O4002" s="229"/>
      <c r="P4002" s="229"/>
      <c r="Q4002" s="229"/>
      <c r="R4002" s="229"/>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31"/>
      <c r="I4003" s="229"/>
      <c r="J4003" s="232"/>
      <c r="K4003" s="229"/>
      <c r="L4003" s="229"/>
      <c r="M4003" s="229"/>
      <c r="N4003" s="229"/>
      <c r="O4003" s="229"/>
      <c r="P4003" s="229"/>
      <c r="Q4003" s="229"/>
      <c r="R4003" s="229"/>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31"/>
      <c r="I4004" s="229"/>
      <c r="J4004" s="232"/>
      <c r="K4004" s="229"/>
      <c r="L4004" s="229"/>
      <c r="M4004" s="229"/>
      <c r="N4004" s="229"/>
      <c r="O4004" s="229"/>
      <c r="P4004" s="229"/>
      <c r="Q4004" s="229"/>
      <c r="R4004" s="229"/>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31"/>
      <c r="I4005" s="229"/>
      <c r="J4005" s="232"/>
      <c r="K4005" s="229"/>
      <c r="L4005" s="229"/>
      <c r="M4005" s="229"/>
      <c r="N4005" s="229"/>
      <c r="O4005" s="229"/>
      <c r="P4005" s="229"/>
      <c r="Q4005" s="229"/>
      <c r="R4005" s="229"/>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31"/>
      <c r="I4006" s="229"/>
      <c r="J4006" s="232"/>
      <c r="K4006" s="229"/>
      <c r="L4006" s="229"/>
      <c r="M4006" s="229"/>
      <c r="N4006" s="229"/>
      <c r="O4006" s="229"/>
      <c r="P4006" s="229"/>
      <c r="Q4006" s="229"/>
      <c r="R4006" s="229"/>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31"/>
      <c r="I4007" s="229"/>
      <c r="J4007" s="232"/>
      <c r="K4007" s="229"/>
      <c r="L4007" s="229"/>
      <c r="M4007" s="229"/>
      <c r="N4007" s="229"/>
      <c r="O4007" s="229"/>
      <c r="P4007" s="229"/>
      <c r="Q4007" s="229"/>
      <c r="R4007" s="229"/>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31"/>
      <c r="I4008" s="229"/>
      <c r="J4008" s="232"/>
      <c r="K4008" s="229"/>
      <c r="L4008" s="229"/>
      <c r="M4008" s="229"/>
      <c r="N4008" s="229"/>
      <c r="O4008" s="229"/>
      <c r="P4008" s="229"/>
      <c r="Q4008" s="229"/>
      <c r="R4008" s="229"/>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31"/>
      <c r="I4009" s="229"/>
      <c r="J4009" s="232"/>
      <c r="K4009" s="229"/>
      <c r="L4009" s="229"/>
      <c r="M4009" s="229"/>
      <c r="N4009" s="229"/>
      <c r="O4009" s="229"/>
      <c r="P4009" s="229"/>
      <c r="Q4009" s="229"/>
      <c r="R4009" s="229"/>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31"/>
      <c r="I4010" s="229"/>
      <c r="J4010" s="232"/>
      <c r="K4010" s="229"/>
      <c r="L4010" s="229"/>
      <c r="M4010" s="229"/>
      <c r="N4010" s="229"/>
      <c r="O4010" s="229"/>
      <c r="P4010" s="229"/>
      <c r="Q4010" s="229"/>
      <c r="R4010" s="229"/>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31"/>
      <c r="I4011" s="229"/>
      <c r="J4011" s="232"/>
      <c r="K4011" s="229"/>
      <c r="L4011" s="229"/>
      <c r="M4011" s="229"/>
      <c r="N4011" s="229"/>
      <c r="O4011" s="229"/>
      <c r="P4011" s="229"/>
      <c r="Q4011" s="229"/>
      <c r="R4011" s="229"/>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31"/>
      <c r="I4012" s="229"/>
      <c r="J4012" s="232"/>
      <c r="K4012" s="229"/>
      <c r="L4012" s="229"/>
      <c r="M4012" s="229"/>
      <c r="N4012" s="229"/>
      <c r="O4012" s="229"/>
      <c r="P4012" s="229"/>
      <c r="Q4012" s="229"/>
      <c r="R4012" s="229"/>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31"/>
      <c r="I4013" s="229"/>
      <c r="J4013" s="232"/>
      <c r="K4013" s="229"/>
      <c r="L4013" s="229"/>
      <c r="M4013" s="229"/>
      <c r="N4013" s="229"/>
      <c r="O4013" s="229"/>
      <c r="P4013" s="229"/>
      <c r="Q4013" s="229"/>
      <c r="R4013" s="229"/>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31"/>
      <c r="I4014" s="229"/>
      <c r="J4014" s="232"/>
      <c r="K4014" s="229"/>
      <c r="L4014" s="229"/>
      <c r="M4014" s="229"/>
      <c r="N4014" s="229"/>
      <c r="O4014" s="229"/>
      <c r="P4014" s="229"/>
      <c r="Q4014" s="229"/>
      <c r="R4014" s="229"/>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31"/>
      <c r="I4015" s="229"/>
      <c r="J4015" s="232"/>
      <c r="K4015" s="229"/>
      <c r="L4015" s="229"/>
      <c r="M4015" s="229"/>
      <c r="N4015" s="229"/>
      <c r="O4015" s="229"/>
      <c r="P4015" s="229"/>
      <c r="Q4015" s="229"/>
      <c r="R4015" s="229"/>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31"/>
      <c r="I4016" s="229"/>
      <c r="J4016" s="232"/>
      <c r="K4016" s="229"/>
      <c r="L4016" s="229"/>
      <c r="M4016" s="229"/>
      <c r="N4016" s="229"/>
      <c r="O4016" s="229"/>
      <c r="P4016" s="229"/>
      <c r="Q4016" s="229"/>
      <c r="R4016" s="229"/>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31"/>
      <c r="I4017" s="229"/>
      <c r="J4017" s="232"/>
      <c r="K4017" s="229"/>
      <c r="L4017" s="229"/>
      <c r="M4017" s="229"/>
      <c r="N4017" s="229"/>
      <c r="O4017" s="229"/>
      <c r="P4017" s="229"/>
      <c r="Q4017" s="229"/>
      <c r="R4017" s="229"/>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31"/>
      <c r="I4018" s="229"/>
      <c r="J4018" s="232"/>
      <c r="K4018" s="229"/>
      <c r="L4018" s="229"/>
      <c r="M4018" s="229"/>
      <c r="N4018" s="229"/>
      <c r="O4018" s="229"/>
      <c r="P4018" s="229"/>
      <c r="Q4018" s="229"/>
      <c r="R4018" s="229"/>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31"/>
      <c r="I4019" s="229"/>
      <c r="J4019" s="232"/>
      <c r="K4019" s="229"/>
      <c r="L4019" s="229"/>
      <c r="M4019" s="229"/>
      <c r="N4019" s="229"/>
      <c r="O4019" s="229"/>
      <c r="P4019" s="229"/>
      <c r="Q4019" s="229"/>
      <c r="R4019" s="229"/>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31"/>
      <c r="I4020" s="229"/>
      <c r="J4020" s="232"/>
      <c r="K4020" s="229"/>
      <c r="L4020" s="229"/>
      <c r="M4020" s="229"/>
      <c r="N4020" s="229"/>
      <c r="O4020" s="229"/>
      <c r="P4020" s="229"/>
      <c r="Q4020" s="229"/>
      <c r="R4020" s="229"/>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31"/>
      <c r="I4021" s="229"/>
      <c r="J4021" s="232"/>
      <c r="K4021" s="229"/>
      <c r="L4021" s="229"/>
      <c r="M4021" s="229"/>
      <c r="N4021" s="229"/>
      <c r="O4021" s="229"/>
      <c r="P4021" s="229"/>
      <c r="Q4021" s="229"/>
      <c r="R4021" s="229"/>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31"/>
      <c r="I4022" s="229"/>
      <c r="J4022" s="232"/>
      <c r="K4022" s="229"/>
      <c r="L4022" s="229"/>
      <c r="M4022" s="229"/>
      <c r="N4022" s="229"/>
      <c r="O4022" s="229"/>
      <c r="P4022" s="229"/>
      <c r="Q4022" s="229"/>
      <c r="R4022" s="229"/>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31"/>
      <c r="I4023" s="229"/>
      <c r="J4023" s="232"/>
      <c r="K4023" s="229"/>
      <c r="L4023" s="229"/>
      <c r="M4023" s="229"/>
      <c r="N4023" s="229"/>
      <c r="O4023" s="229"/>
      <c r="P4023" s="229"/>
      <c r="Q4023" s="229"/>
      <c r="R4023" s="229"/>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31"/>
      <c r="I4024" s="229"/>
      <c r="J4024" s="232"/>
      <c r="K4024" s="229"/>
      <c r="L4024" s="229"/>
      <c r="M4024" s="229"/>
      <c r="N4024" s="229"/>
      <c r="O4024" s="229"/>
      <c r="P4024" s="229"/>
      <c r="Q4024" s="229"/>
      <c r="R4024" s="229"/>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31"/>
      <c r="I4025" s="229"/>
      <c r="J4025" s="232"/>
      <c r="K4025" s="229"/>
      <c r="L4025" s="229"/>
      <c r="M4025" s="229"/>
      <c r="N4025" s="229"/>
      <c r="O4025" s="229"/>
      <c r="P4025" s="229"/>
      <c r="Q4025" s="229"/>
      <c r="R4025" s="229"/>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31"/>
      <c r="I4026" s="229"/>
      <c r="J4026" s="232"/>
      <c r="K4026" s="229"/>
      <c r="L4026" s="229"/>
      <c r="M4026" s="229"/>
      <c r="N4026" s="229"/>
      <c r="O4026" s="229"/>
      <c r="P4026" s="229"/>
      <c r="Q4026" s="229"/>
      <c r="R4026" s="229"/>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31"/>
      <c r="I4027" s="229"/>
      <c r="J4027" s="232"/>
      <c r="K4027" s="229"/>
      <c r="L4027" s="229"/>
      <c r="M4027" s="229"/>
      <c r="N4027" s="229"/>
      <c r="O4027" s="229"/>
      <c r="P4027" s="229"/>
      <c r="Q4027" s="229"/>
      <c r="R4027" s="229"/>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31"/>
      <c r="I4028" s="229"/>
      <c r="J4028" s="232"/>
      <c r="K4028" s="229"/>
      <c r="L4028" s="229"/>
      <c r="M4028" s="229"/>
      <c r="N4028" s="229"/>
      <c r="O4028" s="229"/>
      <c r="P4028" s="229"/>
      <c r="Q4028" s="229"/>
      <c r="R4028" s="229"/>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31"/>
      <c r="I4029" s="229"/>
      <c r="J4029" s="232"/>
      <c r="K4029" s="229"/>
      <c r="L4029" s="229"/>
      <c r="M4029" s="229"/>
      <c r="N4029" s="229"/>
      <c r="O4029" s="229"/>
      <c r="P4029" s="229"/>
      <c r="Q4029" s="229"/>
      <c r="R4029" s="229"/>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31"/>
      <c r="I4030" s="229"/>
      <c r="J4030" s="232"/>
      <c r="K4030" s="229"/>
      <c r="L4030" s="229"/>
      <c r="M4030" s="229"/>
      <c r="N4030" s="229"/>
      <c r="O4030" s="229"/>
      <c r="P4030" s="229"/>
      <c r="Q4030" s="229"/>
      <c r="R4030" s="229"/>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31"/>
      <c r="I4031" s="229"/>
      <c r="J4031" s="232"/>
      <c r="K4031" s="229"/>
      <c r="L4031" s="229"/>
      <c r="M4031" s="229"/>
      <c r="N4031" s="229"/>
      <c r="O4031" s="229"/>
      <c r="P4031" s="229"/>
      <c r="Q4031" s="229"/>
      <c r="R4031" s="229"/>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31"/>
      <c r="I4032" s="229"/>
      <c r="J4032" s="232"/>
      <c r="K4032" s="229"/>
      <c r="L4032" s="229"/>
      <c r="M4032" s="229"/>
      <c r="N4032" s="229"/>
      <c r="O4032" s="229"/>
      <c r="P4032" s="229"/>
      <c r="Q4032" s="229"/>
      <c r="R4032" s="229"/>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31"/>
      <c r="I4033" s="229"/>
      <c r="J4033" s="232"/>
      <c r="K4033" s="229"/>
      <c r="L4033" s="229"/>
      <c r="M4033" s="229"/>
      <c r="N4033" s="229"/>
      <c r="O4033" s="229"/>
      <c r="P4033" s="229"/>
      <c r="Q4033" s="229"/>
      <c r="R4033" s="229"/>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31"/>
      <c r="I4034" s="229"/>
      <c r="J4034" s="232"/>
      <c r="K4034" s="229"/>
      <c r="L4034" s="229"/>
      <c r="M4034" s="229"/>
      <c r="N4034" s="229"/>
      <c r="O4034" s="229"/>
      <c r="P4034" s="229"/>
      <c r="Q4034" s="229"/>
      <c r="R4034" s="229"/>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31"/>
      <c r="I4035" s="229"/>
      <c r="J4035" s="232"/>
      <c r="K4035" s="229"/>
      <c r="L4035" s="229"/>
      <c r="M4035" s="229"/>
      <c r="N4035" s="229"/>
      <c r="O4035" s="229"/>
      <c r="P4035" s="229"/>
      <c r="Q4035" s="229"/>
      <c r="R4035" s="229"/>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31"/>
      <c r="I4036" s="229"/>
      <c r="J4036" s="232"/>
      <c r="K4036" s="229"/>
      <c r="L4036" s="229"/>
      <c r="M4036" s="229"/>
      <c r="N4036" s="229"/>
      <c r="O4036" s="229"/>
      <c r="P4036" s="229"/>
      <c r="Q4036" s="229"/>
      <c r="R4036" s="229"/>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31"/>
      <c r="I4037" s="229"/>
      <c r="J4037" s="232"/>
      <c r="K4037" s="229"/>
      <c r="L4037" s="229"/>
      <c r="M4037" s="229"/>
      <c r="N4037" s="229"/>
      <c r="O4037" s="229"/>
      <c r="P4037" s="229"/>
      <c r="Q4037" s="229"/>
      <c r="R4037" s="229"/>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31"/>
      <c r="I4038" s="229"/>
      <c r="J4038" s="232"/>
      <c r="K4038" s="229"/>
      <c r="L4038" s="229"/>
      <c r="M4038" s="229"/>
      <c r="N4038" s="229"/>
      <c r="O4038" s="229"/>
      <c r="P4038" s="229"/>
      <c r="Q4038" s="229"/>
      <c r="R4038" s="229"/>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31"/>
      <c r="I4039" s="229"/>
      <c r="J4039" s="232"/>
      <c r="K4039" s="229"/>
      <c r="L4039" s="229"/>
      <c r="M4039" s="229"/>
      <c r="N4039" s="229"/>
      <c r="O4039" s="229"/>
      <c r="P4039" s="229"/>
      <c r="Q4039" s="229"/>
      <c r="R4039" s="229"/>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31"/>
      <c r="I4040" s="229"/>
      <c r="J4040" s="232"/>
      <c r="K4040" s="229"/>
      <c r="L4040" s="229"/>
      <c r="M4040" s="229"/>
      <c r="N4040" s="229"/>
      <c r="O4040" s="229"/>
      <c r="P4040" s="229"/>
      <c r="Q4040" s="229"/>
      <c r="R4040" s="229"/>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31"/>
      <c r="I4041" s="229"/>
      <c r="J4041" s="232"/>
      <c r="K4041" s="229"/>
      <c r="L4041" s="229"/>
      <c r="M4041" s="229"/>
      <c r="N4041" s="229"/>
      <c r="O4041" s="229"/>
      <c r="P4041" s="229"/>
      <c r="Q4041" s="229"/>
      <c r="R4041" s="229"/>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31"/>
      <c r="I4042" s="229"/>
      <c r="J4042" s="232"/>
      <c r="K4042" s="229"/>
      <c r="L4042" s="229"/>
      <c r="M4042" s="229"/>
      <c r="N4042" s="229"/>
      <c r="O4042" s="229"/>
      <c r="P4042" s="229"/>
      <c r="Q4042" s="229"/>
      <c r="R4042" s="229"/>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31"/>
      <c r="I4043" s="229"/>
      <c r="J4043" s="232"/>
      <c r="K4043" s="229"/>
      <c r="L4043" s="229"/>
      <c r="M4043" s="229"/>
      <c r="N4043" s="229"/>
      <c r="O4043" s="229"/>
      <c r="P4043" s="229"/>
      <c r="Q4043" s="229"/>
      <c r="R4043" s="229"/>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31"/>
      <c r="I4044" s="229"/>
      <c r="J4044" s="232"/>
      <c r="K4044" s="229"/>
      <c r="L4044" s="229"/>
      <c r="M4044" s="229"/>
      <c r="N4044" s="229"/>
      <c r="O4044" s="229"/>
      <c r="P4044" s="229"/>
      <c r="Q4044" s="229"/>
      <c r="R4044" s="229"/>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31"/>
      <c r="I4045" s="229"/>
      <c r="J4045" s="232"/>
      <c r="K4045" s="229"/>
      <c r="L4045" s="229"/>
      <c r="M4045" s="229"/>
      <c r="N4045" s="229"/>
      <c r="O4045" s="229"/>
      <c r="P4045" s="229"/>
      <c r="Q4045" s="229"/>
      <c r="R4045" s="229"/>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31"/>
      <c r="I4046" s="229"/>
      <c r="J4046" s="232"/>
      <c r="K4046" s="229"/>
      <c r="L4046" s="229"/>
      <c r="M4046" s="229"/>
      <c r="N4046" s="229"/>
      <c r="O4046" s="229"/>
      <c r="P4046" s="229"/>
      <c r="Q4046" s="229"/>
      <c r="R4046" s="229"/>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31"/>
      <c r="I4047" s="229"/>
      <c r="J4047" s="232"/>
      <c r="K4047" s="229"/>
      <c r="L4047" s="229"/>
      <c r="M4047" s="229"/>
      <c r="N4047" s="229"/>
      <c r="O4047" s="229"/>
      <c r="P4047" s="229"/>
      <c r="Q4047" s="229"/>
      <c r="R4047" s="229"/>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31"/>
      <c r="I4048" s="229"/>
      <c r="J4048" s="232"/>
      <c r="K4048" s="229"/>
      <c r="L4048" s="229"/>
      <c r="M4048" s="229"/>
      <c r="N4048" s="229"/>
      <c r="O4048" s="229"/>
      <c r="P4048" s="229"/>
      <c r="Q4048" s="229"/>
      <c r="R4048" s="229"/>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31"/>
      <c r="I4049" s="229"/>
      <c r="J4049" s="232"/>
      <c r="K4049" s="229"/>
      <c r="L4049" s="229"/>
      <c r="M4049" s="229"/>
      <c r="N4049" s="229"/>
      <c r="O4049" s="229"/>
      <c r="P4049" s="229"/>
      <c r="Q4049" s="229"/>
      <c r="R4049" s="229"/>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31"/>
      <c r="I4050" s="229"/>
      <c r="J4050" s="232"/>
      <c r="K4050" s="229"/>
      <c r="L4050" s="229"/>
      <c r="M4050" s="229"/>
      <c r="N4050" s="229"/>
      <c r="O4050" s="229"/>
      <c r="P4050" s="229"/>
      <c r="Q4050" s="229"/>
      <c r="R4050" s="229"/>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31"/>
      <c r="I4051" s="229"/>
      <c r="J4051" s="232"/>
      <c r="K4051" s="229"/>
      <c r="L4051" s="229"/>
      <c r="M4051" s="229"/>
      <c r="N4051" s="229"/>
      <c r="O4051" s="229"/>
      <c r="P4051" s="229"/>
      <c r="Q4051" s="229"/>
      <c r="R4051" s="229"/>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31"/>
      <c r="I4052" s="229"/>
      <c r="J4052" s="232"/>
      <c r="K4052" s="229"/>
      <c r="L4052" s="229"/>
      <c r="M4052" s="229"/>
      <c r="N4052" s="229"/>
      <c r="O4052" s="229"/>
      <c r="P4052" s="229"/>
      <c r="Q4052" s="229"/>
      <c r="R4052" s="229"/>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31"/>
      <c r="I4053" s="229"/>
      <c r="J4053" s="232"/>
      <c r="K4053" s="229"/>
      <c r="L4053" s="229"/>
      <c r="M4053" s="229"/>
      <c r="N4053" s="229"/>
      <c r="O4053" s="229"/>
      <c r="P4053" s="229"/>
      <c r="Q4053" s="229"/>
      <c r="R4053" s="229"/>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31"/>
      <c r="I4054" s="229"/>
      <c r="J4054" s="232"/>
      <c r="K4054" s="229"/>
      <c r="L4054" s="229"/>
      <c r="M4054" s="229"/>
      <c r="N4054" s="229"/>
      <c r="O4054" s="229"/>
      <c r="P4054" s="229"/>
      <c r="Q4054" s="229"/>
      <c r="R4054" s="229"/>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31"/>
      <c r="I4055" s="229"/>
      <c r="J4055" s="232"/>
      <c r="K4055" s="229"/>
      <c r="L4055" s="229"/>
      <c r="M4055" s="229"/>
      <c r="N4055" s="229"/>
      <c r="O4055" s="229"/>
      <c r="P4055" s="229"/>
      <c r="Q4055" s="229"/>
      <c r="R4055" s="229"/>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31"/>
      <c r="I4056" s="229"/>
      <c r="J4056" s="232"/>
      <c r="K4056" s="229"/>
      <c r="L4056" s="229"/>
      <c r="M4056" s="229"/>
      <c r="N4056" s="229"/>
      <c r="O4056" s="229"/>
      <c r="P4056" s="229"/>
      <c r="Q4056" s="229"/>
      <c r="R4056" s="229"/>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31"/>
      <c r="I4057" s="229"/>
      <c r="J4057" s="232"/>
      <c r="K4057" s="229"/>
      <c r="L4057" s="229"/>
      <c r="M4057" s="229"/>
      <c r="N4057" s="229"/>
      <c r="O4057" s="229"/>
      <c r="P4057" s="229"/>
      <c r="Q4057" s="229"/>
      <c r="R4057" s="229"/>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31"/>
      <c r="I4058" s="229"/>
      <c r="J4058" s="232"/>
      <c r="K4058" s="229"/>
      <c r="L4058" s="229"/>
      <c r="M4058" s="229"/>
      <c r="N4058" s="229"/>
      <c r="O4058" s="229"/>
      <c r="P4058" s="229"/>
      <c r="Q4058" s="229"/>
      <c r="R4058" s="229"/>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31"/>
      <c r="I4059" s="229"/>
      <c r="J4059" s="232"/>
      <c r="K4059" s="229"/>
      <c r="L4059" s="229"/>
      <c r="M4059" s="229"/>
      <c r="N4059" s="229"/>
      <c r="O4059" s="229"/>
      <c r="P4059" s="229"/>
      <c r="Q4059" s="229"/>
      <c r="R4059" s="229"/>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31"/>
      <c r="I4060" s="229"/>
      <c r="J4060" s="232"/>
      <c r="K4060" s="229"/>
      <c r="L4060" s="229"/>
      <c r="M4060" s="229"/>
      <c r="N4060" s="229"/>
      <c r="O4060" s="229"/>
      <c r="P4060" s="229"/>
      <c r="Q4060" s="229"/>
      <c r="R4060" s="229"/>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31"/>
      <c r="I4061" s="229"/>
      <c r="J4061" s="232"/>
      <c r="K4061" s="229"/>
      <c r="L4061" s="229"/>
      <c r="M4061" s="229"/>
      <c r="N4061" s="229"/>
      <c r="O4061" s="229"/>
      <c r="P4061" s="229"/>
      <c r="Q4061" s="229"/>
      <c r="R4061" s="229"/>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31"/>
      <c r="I4062" s="229"/>
      <c r="J4062" s="232"/>
      <c r="K4062" s="229"/>
      <c r="L4062" s="229"/>
      <c r="M4062" s="229"/>
      <c r="N4062" s="229"/>
      <c r="O4062" s="229"/>
      <c r="P4062" s="229"/>
      <c r="Q4062" s="229"/>
      <c r="R4062" s="229"/>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31"/>
      <c r="I4063" s="229"/>
      <c r="J4063" s="232"/>
      <c r="K4063" s="229"/>
      <c r="L4063" s="229"/>
      <c r="M4063" s="229"/>
      <c r="N4063" s="229"/>
      <c r="O4063" s="229"/>
      <c r="P4063" s="229"/>
      <c r="Q4063" s="229"/>
      <c r="R4063" s="229"/>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31"/>
      <c r="I4064" s="229"/>
      <c r="J4064" s="232"/>
      <c r="K4064" s="229"/>
      <c r="L4064" s="229"/>
      <c r="M4064" s="229"/>
      <c r="N4064" s="229"/>
      <c r="O4064" s="229"/>
      <c r="P4064" s="229"/>
      <c r="Q4064" s="229"/>
      <c r="R4064" s="229"/>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31"/>
      <c r="I4065" s="229"/>
      <c r="J4065" s="232"/>
      <c r="K4065" s="229"/>
      <c r="L4065" s="229"/>
      <c r="M4065" s="229"/>
      <c r="N4065" s="229"/>
      <c r="O4065" s="229"/>
      <c r="P4065" s="229"/>
      <c r="Q4065" s="229"/>
      <c r="R4065" s="229"/>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31"/>
      <c r="I4066" s="229"/>
      <c r="J4066" s="232"/>
      <c r="K4066" s="229"/>
      <c r="L4066" s="229"/>
      <c r="M4066" s="229"/>
      <c r="N4066" s="229"/>
      <c r="O4066" s="229"/>
      <c r="P4066" s="229"/>
      <c r="Q4066" s="229"/>
      <c r="R4066" s="229"/>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31"/>
      <c r="I4067" s="229"/>
      <c r="J4067" s="232"/>
      <c r="K4067" s="229"/>
      <c r="L4067" s="229"/>
      <c r="M4067" s="229"/>
      <c r="N4067" s="229"/>
      <c r="O4067" s="229"/>
      <c r="P4067" s="229"/>
      <c r="Q4067" s="229"/>
      <c r="R4067" s="229"/>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31"/>
      <c r="I4068" s="229"/>
      <c r="J4068" s="232"/>
      <c r="K4068" s="229"/>
      <c r="L4068" s="229"/>
      <c r="M4068" s="229"/>
      <c r="N4068" s="229"/>
      <c r="O4068" s="229"/>
      <c r="P4068" s="229"/>
      <c r="Q4068" s="229"/>
      <c r="R4068" s="229"/>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31"/>
      <c r="I4069" s="229"/>
      <c r="J4069" s="232"/>
      <c r="K4069" s="229"/>
      <c r="L4069" s="229"/>
      <c r="M4069" s="229"/>
      <c r="N4069" s="229"/>
      <c r="O4069" s="229"/>
      <c r="P4069" s="229"/>
      <c r="Q4069" s="229"/>
      <c r="R4069" s="229"/>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31"/>
      <c r="I4070" s="229"/>
      <c r="J4070" s="232"/>
      <c r="K4070" s="229"/>
      <c r="L4070" s="229"/>
      <c r="M4070" s="229"/>
      <c r="N4070" s="229"/>
      <c r="O4070" s="229"/>
      <c r="P4070" s="229"/>
      <c r="Q4070" s="229"/>
      <c r="R4070" s="229"/>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31"/>
      <c r="I4071" s="229"/>
      <c r="J4071" s="232"/>
      <c r="K4071" s="229"/>
      <c r="L4071" s="229"/>
      <c r="M4071" s="229"/>
      <c r="N4071" s="229"/>
      <c r="O4071" s="229"/>
      <c r="P4071" s="229"/>
      <c r="Q4071" s="229"/>
      <c r="R4071" s="229"/>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31"/>
      <c r="I4072" s="229"/>
      <c r="J4072" s="232"/>
      <c r="K4072" s="229"/>
      <c r="L4072" s="229"/>
      <c r="M4072" s="229"/>
      <c r="N4072" s="229"/>
      <c r="O4072" s="229"/>
      <c r="P4072" s="229"/>
      <c r="Q4072" s="229"/>
      <c r="R4072" s="229"/>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31"/>
      <c r="I4073" s="229"/>
      <c r="J4073" s="232"/>
      <c r="K4073" s="229"/>
      <c r="L4073" s="229"/>
      <c r="M4073" s="229"/>
      <c r="N4073" s="229"/>
      <c r="O4073" s="229"/>
      <c r="P4073" s="229"/>
      <c r="Q4073" s="229"/>
      <c r="R4073" s="229"/>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31"/>
      <c r="I4074" s="229"/>
      <c r="J4074" s="232"/>
      <c r="K4074" s="229"/>
      <c r="L4074" s="229"/>
      <c r="M4074" s="229"/>
      <c r="N4074" s="229"/>
      <c r="O4074" s="229"/>
      <c r="P4074" s="229"/>
      <c r="Q4074" s="229"/>
      <c r="R4074" s="229"/>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31"/>
      <c r="I4075" s="229"/>
      <c r="J4075" s="232"/>
      <c r="K4075" s="229"/>
      <c r="L4075" s="229"/>
      <c r="M4075" s="229"/>
      <c r="N4075" s="229"/>
      <c r="O4075" s="229"/>
      <c r="P4075" s="229"/>
      <c r="Q4075" s="229"/>
      <c r="R4075" s="229"/>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31"/>
      <c r="I4076" s="229"/>
      <c r="J4076" s="232"/>
      <c r="K4076" s="229"/>
      <c r="L4076" s="229"/>
      <c r="M4076" s="229"/>
      <c r="N4076" s="229"/>
      <c r="O4076" s="229"/>
      <c r="P4076" s="229"/>
      <c r="Q4076" s="229"/>
      <c r="R4076" s="229"/>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31"/>
      <c r="I4077" s="229"/>
      <c r="J4077" s="232"/>
      <c r="K4077" s="229"/>
      <c r="L4077" s="229"/>
      <c r="M4077" s="229"/>
      <c r="N4077" s="229"/>
      <c r="O4077" s="229"/>
      <c r="P4077" s="229"/>
      <c r="Q4077" s="229"/>
      <c r="R4077" s="229"/>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31"/>
      <c r="I4078" s="229"/>
      <c r="J4078" s="232"/>
      <c r="K4078" s="229"/>
      <c r="L4078" s="229"/>
      <c r="M4078" s="229"/>
      <c r="N4078" s="229"/>
      <c r="O4078" s="229"/>
      <c r="P4078" s="229"/>
      <c r="Q4078" s="229"/>
      <c r="R4078" s="229"/>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31"/>
      <c r="I4079" s="229"/>
      <c r="J4079" s="232"/>
      <c r="K4079" s="229"/>
      <c r="L4079" s="229"/>
      <c r="M4079" s="229"/>
      <c r="N4079" s="229"/>
      <c r="O4079" s="229"/>
      <c r="P4079" s="229"/>
      <c r="Q4079" s="229"/>
      <c r="R4079" s="229"/>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31"/>
      <c r="I4080" s="229"/>
      <c r="J4080" s="232"/>
      <c r="K4080" s="229"/>
      <c r="L4080" s="229"/>
      <c r="M4080" s="229"/>
      <c r="N4080" s="229"/>
      <c r="O4080" s="229"/>
      <c r="P4080" s="229"/>
      <c r="Q4080" s="229"/>
      <c r="R4080" s="229"/>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31"/>
      <c r="I4081" s="229"/>
      <c r="J4081" s="232"/>
      <c r="K4081" s="229"/>
      <c r="L4081" s="229"/>
      <c r="M4081" s="229"/>
      <c r="N4081" s="229"/>
      <c r="O4081" s="229"/>
      <c r="P4081" s="229"/>
      <c r="Q4081" s="229"/>
      <c r="R4081" s="229"/>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31"/>
      <c r="I4082" s="229"/>
      <c r="J4082" s="232"/>
      <c r="K4082" s="229"/>
      <c r="L4082" s="229"/>
      <c r="M4082" s="229"/>
      <c r="N4082" s="229"/>
      <c r="O4082" s="229"/>
      <c r="P4082" s="229"/>
      <c r="Q4082" s="229"/>
      <c r="R4082" s="229"/>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31"/>
      <c r="I4083" s="229"/>
      <c r="J4083" s="232"/>
      <c r="K4083" s="229"/>
      <c r="L4083" s="229"/>
      <c r="M4083" s="229"/>
      <c r="N4083" s="229"/>
      <c r="O4083" s="229"/>
      <c r="P4083" s="229"/>
      <c r="Q4083" s="229"/>
      <c r="R4083" s="229"/>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31"/>
      <c r="I4084" s="229"/>
      <c r="J4084" s="232"/>
      <c r="K4084" s="229"/>
      <c r="L4084" s="229"/>
      <c r="M4084" s="229"/>
      <c r="N4084" s="229"/>
      <c r="O4084" s="229"/>
      <c r="P4084" s="229"/>
      <c r="Q4084" s="229"/>
      <c r="R4084" s="229"/>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31"/>
      <c r="I4085" s="229"/>
      <c r="J4085" s="232"/>
      <c r="K4085" s="229"/>
      <c r="L4085" s="229"/>
      <c r="M4085" s="229"/>
      <c r="N4085" s="229"/>
      <c r="O4085" s="229"/>
      <c r="P4085" s="229"/>
      <c r="Q4085" s="229"/>
      <c r="R4085" s="229"/>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31"/>
      <c r="I4086" s="229"/>
      <c r="J4086" s="232"/>
      <c r="K4086" s="229"/>
      <c r="L4086" s="229"/>
      <c r="M4086" s="229"/>
      <c r="N4086" s="229"/>
      <c r="O4086" s="229"/>
      <c r="P4086" s="229"/>
      <c r="Q4086" s="229"/>
      <c r="R4086" s="229"/>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31"/>
      <c r="I4087" s="229"/>
      <c r="J4087" s="232"/>
      <c r="K4087" s="229"/>
      <c r="L4087" s="229"/>
      <c r="M4087" s="229"/>
      <c r="N4087" s="229"/>
      <c r="O4087" s="229"/>
      <c r="P4087" s="229"/>
      <c r="Q4087" s="229"/>
      <c r="R4087" s="229"/>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31"/>
      <c r="I4088" s="229"/>
      <c r="J4088" s="232"/>
      <c r="K4088" s="229"/>
      <c r="L4088" s="229"/>
      <c r="M4088" s="229"/>
      <c r="N4088" s="229"/>
      <c r="O4088" s="229"/>
      <c r="P4088" s="229"/>
      <c r="Q4088" s="229"/>
      <c r="R4088" s="229"/>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31"/>
      <c r="I4089" s="229"/>
      <c r="J4089" s="232"/>
      <c r="K4089" s="229"/>
      <c r="L4089" s="229"/>
      <c r="M4089" s="229"/>
      <c r="N4089" s="229"/>
      <c r="O4089" s="229"/>
      <c r="P4089" s="229"/>
      <c r="Q4089" s="229"/>
      <c r="R4089" s="229"/>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31"/>
      <c r="I4090" s="229"/>
      <c r="J4090" s="232"/>
      <c r="K4090" s="229"/>
      <c r="L4090" s="229"/>
      <c r="M4090" s="229"/>
      <c r="N4090" s="229"/>
      <c r="O4090" s="229"/>
      <c r="P4090" s="229"/>
      <c r="Q4090" s="229"/>
      <c r="R4090" s="229"/>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31"/>
      <c r="I4091" s="229"/>
      <c r="J4091" s="232"/>
      <c r="K4091" s="229"/>
      <c r="L4091" s="229"/>
      <c r="M4091" s="229"/>
      <c r="N4091" s="229"/>
      <c r="O4091" s="229"/>
      <c r="P4091" s="229"/>
      <c r="Q4091" s="229"/>
      <c r="R4091" s="229"/>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31"/>
      <c r="I4092" s="229"/>
      <c r="J4092" s="232"/>
      <c r="K4092" s="229"/>
      <c r="L4092" s="229"/>
      <c r="M4092" s="229"/>
      <c r="N4092" s="229"/>
      <c r="O4092" s="229"/>
      <c r="P4092" s="229"/>
      <c r="Q4092" s="229"/>
      <c r="R4092" s="229"/>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31"/>
      <c r="I4093" s="229"/>
      <c r="J4093" s="232"/>
      <c r="K4093" s="229"/>
      <c r="L4093" s="229"/>
      <c r="M4093" s="229"/>
      <c r="N4093" s="229"/>
      <c r="O4093" s="229"/>
      <c r="P4093" s="229"/>
      <c r="Q4093" s="229"/>
      <c r="R4093" s="229"/>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31"/>
      <c r="I4094" s="229"/>
      <c r="J4094" s="232"/>
      <c r="K4094" s="229"/>
      <c r="L4094" s="229"/>
      <c r="M4094" s="229"/>
      <c r="N4094" s="229"/>
      <c r="O4094" s="229"/>
      <c r="P4094" s="229"/>
      <c r="Q4094" s="229"/>
      <c r="R4094" s="229"/>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31"/>
      <c r="I4095" s="229"/>
      <c r="J4095" s="232"/>
      <c r="K4095" s="229"/>
      <c r="L4095" s="229"/>
      <c r="M4095" s="229"/>
      <c r="N4095" s="229"/>
      <c r="O4095" s="229"/>
      <c r="P4095" s="229"/>
      <c r="Q4095" s="229"/>
      <c r="R4095" s="229"/>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31"/>
      <c r="I4096" s="229"/>
      <c r="J4096" s="232"/>
      <c r="K4096" s="229"/>
      <c r="L4096" s="229"/>
      <c r="M4096" s="229"/>
      <c r="N4096" s="229"/>
      <c r="O4096" s="229"/>
      <c r="P4096" s="229"/>
      <c r="Q4096" s="229"/>
      <c r="R4096" s="229"/>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31"/>
      <c r="I4097" s="229"/>
      <c r="J4097" s="232"/>
      <c r="K4097" s="229"/>
      <c r="L4097" s="229"/>
      <c r="M4097" s="229"/>
      <c r="N4097" s="229"/>
      <c r="O4097" s="229"/>
      <c r="P4097" s="229"/>
      <c r="Q4097" s="229"/>
      <c r="R4097" s="229"/>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31"/>
      <c r="I4098" s="229"/>
      <c r="J4098" s="232"/>
      <c r="K4098" s="229"/>
      <c r="L4098" s="229"/>
      <c r="M4098" s="229"/>
      <c r="N4098" s="229"/>
      <c r="O4098" s="229"/>
      <c r="P4098" s="229"/>
      <c r="Q4098" s="229"/>
      <c r="R4098" s="229"/>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31"/>
      <c r="I4099" s="229"/>
      <c r="J4099" s="232"/>
      <c r="K4099" s="229"/>
      <c r="L4099" s="229"/>
      <c r="M4099" s="229"/>
      <c r="N4099" s="229"/>
      <c r="O4099" s="229"/>
      <c r="P4099" s="229"/>
      <c r="Q4099" s="229"/>
      <c r="R4099" s="229"/>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31"/>
      <c r="I4100" s="229"/>
      <c r="J4100" s="232"/>
      <c r="K4100" s="229"/>
      <c r="L4100" s="229"/>
      <c r="M4100" s="229"/>
      <c r="N4100" s="229"/>
      <c r="O4100" s="229"/>
      <c r="P4100" s="229"/>
      <c r="Q4100" s="229"/>
      <c r="R4100" s="229"/>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31"/>
      <c r="I4101" s="229"/>
      <c r="J4101" s="232"/>
      <c r="K4101" s="229"/>
      <c r="L4101" s="229"/>
      <c r="M4101" s="229"/>
      <c r="N4101" s="229"/>
      <c r="O4101" s="229"/>
      <c r="P4101" s="229"/>
      <c r="Q4101" s="229"/>
      <c r="R4101" s="229"/>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31"/>
      <c r="I4102" s="229"/>
      <c r="J4102" s="232"/>
      <c r="K4102" s="229"/>
      <c r="L4102" s="229"/>
      <c r="M4102" s="229"/>
      <c r="N4102" s="229"/>
      <c r="O4102" s="229"/>
      <c r="P4102" s="229"/>
      <c r="Q4102" s="229"/>
      <c r="R4102" s="229"/>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31"/>
      <c r="I4103" s="229"/>
      <c r="J4103" s="232"/>
      <c r="K4103" s="229"/>
      <c r="L4103" s="229"/>
      <c r="M4103" s="229"/>
      <c r="N4103" s="229"/>
      <c r="O4103" s="229"/>
      <c r="P4103" s="229"/>
      <c r="Q4103" s="229"/>
      <c r="R4103" s="229"/>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31"/>
      <c r="I4104" s="229"/>
      <c r="J4104" s="232"/>
      <c r="K4104" s="229"/>
      <c r="L4104" s="229"/>
      <c r="M4104" s="229"/>
      <c r="N4104" s="229"/>
      <c r="O4104" s="229"/>
      <c r="P4104" s="229"/>
      <c r="Q4104" s="229"/>
      <c r="R4104" s="229"/>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31"/>
      <c r="I4105" s="229"/>
      <c r="J4105" s="232"/>
      <c r="K4105" s="229"/>
      <c r="L4105" s="229"/>
      <c r="M4105" s="229"/>
      <c r="N4105" s="229"/>
      <c r="O4105" s="229"/>
      <c r="P4105" s="229"/>
      <c r="Q4105" s="229"/>
      <c r="R4105" s="229"/>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31"/>
      <c r="I4106" s="229"/>
      <c r="J4106" s="232"/>
      <c r="K4106" s="229"/>
      <c r="L4106" s="229"/>
      <c r="M4106" s="229"/>
      <c r="N4106" s="229"/>
      <c r="O4106" s="229"/>
      <c r="P4106" s="229"/>
      <c r="Q4106" s="229"/>
      <c r="R4106" s="229"/>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31"/>
      <c r="I4107" s="229"/>
      <c r="J4107" s="232"/>
      <c r="K4107" s="229"/>
      <c r="L4107" s="229"/>
      <c r="M4107" s="229"/>
      <c r="N4107" s="229"/>
      <c r="O4107" s="229"/>
      <c r="P4107" s="229"/>
      <c r="Q4107" s="229"/>
      <c r="R4107" s="229"/>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31"/>
      <c r="I4108" s="229"/>
      <c r="J4108" s="232"/>
      <c r="K4108" s="229"/>
      <c r="L4108" s="229"/>
      <c r="M4108" s="229"/>
      <c r="N4108" s="229"/>
      <c r="O4108" s="229"/>
      <c r="P4108" s="229"/>
      <c r="Q4108" s="229"/>
      <c r="R4108" s="229"/>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31"/>
      <c r="I4109" s="229"/>
      <c r="J4109" s="232"/>
      <c r="K4109" s="229"/>
      <c r="L4109" s="229"/>
      <c r="M4109" s="229"/>
      <c r="N4109" s="229"/>
      <c r="O4109" s="229"/>
      <c r="P4109" s="229"/>
      <c r="Q4109" s="229"/>
      <c r="R4109" s="229"/>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31"/>
      <c r="I4110" s="229"/>
      <c r="J4110" s="232"/>
      <c r="K4110" s="229"/>
      <c r="L4110" s="229"/>
      <c r="M4110" s="229"/>
      <c r="N4110" s="229"/>
      <c r="O4110" s="229"/>
      <c r="P4110" s="229"/>
      <c r="Q4110" s="229"/>
      <c r="R4110" s="229"/>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31"/>
      <c r="I4111" s="229"/>
      <c r="J4111" s="232"/>
      <c r="K4111" s="229"/>
      <c r="L4111" s="229"/>
      <c r="M4111" s="229"/>
      <c r="N4111" s="229"/>
      <c r="O4111" s="229"/>
      <c r="P4111" s="229"/>
      <c r="Q4111" s="229"/>
      <c r="R4111" s="229"/>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31"/>
      <c r="I4112" s="229"/>
      <c r="J4112" s="232"/>
      <c r="K4112" s="229"/>
      <c r="L4112" s="229"/>
      <c r="M4112" s="229"/>
      <c r="N4112" s="229"/>
      <c r="O4112" s="229"/>
      <c r="P4112" s="229"/>
      <c r="Q4112" s="229"/>
      <c r="R4112" s="229"/>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31"/>
      <c r="I4113" s="229"/>
      <c r="J4113" s="232"/>
      <c r="K4113" s="229"/>
      <c r="L4113" s="229"/>
      <c r="M4113" s="229"/>
      <c r="N4113" s="229"/>
      <c r="O4113" s="229"/>
      <c r="P4113" s="229"/>
      <c r="Q4113" s="229"/>
      <c r="R4113" s="229"/>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31"/>
      <c r="I4114" s="229"/>
      <c r="J4114" s="232"/>
      <c r="K4114" s="229"/>
      <c r="L4114" s="229"/>
      <c r="M4114" s="229"/>
      <c r="N4114" s="229"/>
      <c r="O4114" s="229"/>
      <c r="P4114" s="229"/>
      <c r="Q4114" s="229"/>
      <c r="R4114" s="229"/>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31"/>
      <c r="I4115" s="229"/>
      <c r="J4115" s="232"/>
      <c r="K4115" s="229"/>
      <c r="L4115" s="229"/>
      <c r="M4115" s="229"/>
      <c r="N4115" s="229"/>
      <c r="O4115" s="229"/>
      <c r="P4115" s="229"/>
      <c r="Q4115" s="229"/>
      <c r="R4115" s="229"/>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31"/>
      <c r="I4116" s="229"/>
      <c r="J4116" s="232"/>
      <c r="K4116" s="229"/>
      <c r="L4116" s="229"/>
      <c r="M4116" s="229"/>
      <c r="N4116" s="229"/>
      <c r="O4116" s="229"/>
      <c r="P4116" s="229"/>
      <c r="Q4116" s="229"/>
      <c r="R4116" s="229"/>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31"/>
      <c r="I4117" s="229"/>
      <c r="J4117" s="232"/>
      <c r="K4117" s="229"/>
      <c r="L4117" s="229"/>
      <c r="M4117" s="229"/>
      <c r="N4117" s="229"/>
      <c r="O4117" s="229"/>
      <c r="P4117" s="229"/>
      <c r="Q4117" s="229"/>
      <c r="R4117" s="229"/>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31"/>
      <c r="I4118" s="229"/>
      <c r="J4118" s="232"/>
      <c r="K4118" s="229"/>
      <c r="L4118" s="229"/>
      <c r="M4118" s="229"/>
      <c r="N4118" s="229"/>
      <c r="O4118" s="229"/>
      <c r="P4118" s="229"/>
      <c r="Q4118" s="229"/>
      <c r="R4118" s="229"/>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31"/>
      <c r="I4119" s="229"/>
      <c r="J4119" s="232"/>
      <c r="K4119" s="229"/>
      <c r="L4119" s="229"/>
      <c r="M4119" s="229"/>
      <c r="N4119" s="229"/>
      <c r="O4119" s="229"/>
      <c r="P4119" s="229"/>
      <c r="Q4119" s="229"/>
      <c r="R4119" s="229"/>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31"/>
      <c r="I4120" s="229"/>
      <c r="J4120" s="232"/>
      <c r="K4120" s="229"/>
      <c r="L4120" s="229"/>
      <c r="M4120" s="229"/>
      <c r="N4120" s="229"/>
      <c r="O4120" s="229"/>
      <c r="P4120" s="229"/>
      <c r="Q4120" s="229"/>
      <c r="R4120" s="229"/>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31"/>
      <c r="I4121" s="229"/>
      <c r="J4121" s="232"/>
      <c r="K4121" s="229"/>
      <c r="L4121" s="229"/>
      <c r="M4121" s="229"/>
      <c r="N4121" s="229"/>
      <c r="O4121" s="229"/>
      <c r="P4121" s="229"/>
      <c r="Q4121" s="229"/>
      <c r="R4121" s="229"/>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31"/>
      <c r="I4122" s="229"/>
      <c r="J4122" s="232"/>
      <c r="K4122" s="229"/>
      <c r="L4122" s="229"/>
      <c r="M4122" s="229"/>
      <c r="N4122" s="229"/>
      <c r="O4122" s="229"/>
      <c r="P4122" s="229"/>
      <c r="Q4122" s="229"/>
      <c r="R4122" s="229"/>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31"/>
      <c r="I4123" s="229"/>
      <c r="J4123" s="232"/>
      <c r="K4123" s="229"/>
      <c r="L4123" s="229"/>
      <c r="M4123" s="229"/>
      <c r="N4123" s="229"/>
      <c r="O4123" s="229"/>
      <c r="P4123" s="229"/>
      <c r="Q4123" s="229"/>
      <c r="R4123" s="229"/>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31"/>
      <c r="I4124" s="229"/>
      <c r="J4124" s="232"/>
      <c r="K4124" s="229"/>
      <c r="L4124" s="229"/>
      <c r="M4124" s="229"/>
      <c r="N4124" s="229"/>
      <c r="O4124" s="229"/>
      <c r="P4124" s="229"/>
      <c r="Q4124" s="229"/>
      <c r="R4124" s="229"/>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31"/>
      <c r="I4125" s="229"/>
      <c r="J4125" s="232"/>
      <c r="K4125" s="229"/>
      <c r="L4125" s="229"/>
      <c r="M4125" s="229"/>
      <c r="N4125" s="229"/>
      <c r="O4125" s="229"/>
      <c r="P4125" s="229"/>
      <c r="Q4125" s="229"/>
      <c r="R4125" s="229"/>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31"/>
      <c r="I4126" s="229"/>
      <c r="J4126" s="232"/>
      <c r="K4126" s="229"/>
      <c r="L4126" s="229"/>
      <c r="M4126" s="229"/>
      <c r="N4126" s="229"/>
      <c r="O4126" s="229"/>
      <c r="P4126" s="229"/>
      <c r="Q4126" s="229"/>
      <c r="R4126" s="229"/>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31"/>
      <c r="I4127" s="229"/>
      <c r="J4127" s="232"/>
      <c r="K4127" s="229"/>
      <c r="L4127" s="229"/>
      <c r="M4127" s="229"/>
      <c r="N4127" s="229"/>
      <c r="O4127" s="229"/>
      <c r="P4127" s="229"/>
      <c r="Q4127" s="229"/>
      <c r="R4127" s="229"/>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31"/>
      <c r="I4128" s="229"/>
      <c r="J4128" s="232"/>
      <c r="K4128" s="229"/>
      <c r="L4128" s="229"/>
      <c r="M4128" s="229"/>
      <c r="N4128" s="229"/>
      <c r="O4128" s="229"/>
      <c r="P4128" s="229"/>
      <c r="Q4128" s="229"/>
      <c r="R4128" s="229"/>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31"/>
      <c r="I4129" s="229"/>
      <c r="J4129" s="232"/>
      <c r="K4129" s="229"/>
      <c r="L4129" s="229"/>
      <c r="M4129" s="229"/>
      <c r="N4129" s="229"/>
      <c r="O4129" s="229"/>
      <c r="P4129" s="229"/>
      <c r="Q4129" s="229"/>
      <c r="R4129" s="229"/>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31"/>
      <c r="I4130" s="229"/>
      <c r="J4130" s="232"/>
      <c r="K4130" s="229"/>
      <c r="L4130" s="229"/>
      <c r="M4130" s="229"/>
      <c r="N4130" s="229"/>
      <c r="O4130" s="229"/>
      <c r="P4130" s="229"/>
      <c r="Q4130" s="229"/>
      <c r="R4130" s="229"/>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31"/>
      <c r="I4131" s="229"/>
      <c r="J4131" s="232"/>
      <c r="K4131" s="229"/>
      <c r="L4131" s="229"/>
      <c r="M4131" s="229"/>
      <c r="N4131" s="229"/>
      <c r="O4131" s="229"/>
      <c r="P4131" s="229"/>
      <c r="Q4131" s="229"/>
      <c r="R4131" s="229"/>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31"/>
      <c r="I4132" s="229"/>
      <c r="J4132" s="232"/>
      <c r="K4132" s="229"/>
      <c r="L4132" s="229"/>
      <c r="M4132" s="229"/>
      <c r="N4132" s="229"/>
      <c r="O4132" s="229"/>
      <c r="P4132" s="229"/>
      <c r="Q4132" s="229"/>
      <c r="R4132" s="229"/>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31"/>
      <c r="I4133" s="229"/>
      <c r="J4133" s="232"/>
      <c r="K4133" s="229"/>
      <c r="L4133" s="229"/>
      <c r="M4133" s="229"/>
      <c r="N4133" s="229"/>
      <c r="O4133" s="229"/>
      <c r="P4133" s="229"/>
      <c r="Q4133" s="229"/>
      <c r="R4133" s="229"/>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31"/>
      <c r="I4134" s="229"/>
      <c r="J4134" s="232"/>
      <c r="K4134" s="229"/>
      <c r="L4134" s="229"/>
      <c r="M4134" s="229"/>
      <c r="N4134" s="229"/>
      <c r="O4134" s="229"/>
      <c r="P4134" s="229"/>
      <c r="Q4134" s="229"/>
      <c r="R4134" s="229"/>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31"/>
      <c r="I4135" s="229"/>
      <c r="J4135" s="232"/>
      <c r="K4135" s="229"/>
      <c r="L4135" s="229"/>
      <c r="M4135" s="229"/>
      <c r="N4135" s="229"/>
      <c r="O4135" s="229"/>
      <c r="P4135" s="229"/>
      <c r="Q4135" s="229"/>
      <c r="R4135" s="229"/>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31"/>
      <c r="I4136" s="229"/>
      <c r="J4136" s="232"/>
      <c r="K4136" s="229"/>
      <c r="L4136" s="229"/>
      <c r="M4136" s="229"/>
      <c r="N4136" s="229"/>
      <c r="O4136" s="229"/>
      <c r="P4136" s="229"/>
      <c r="Q4136" s="229"/>
      <c r="R4136" s="229"/>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31"/>
      <c r="I4137" s="229"/>
      <c r="J4137" s="232"/>
      <c r="K4137" s="229"/>
      <c r="L4137" s="229"/>
      <c r="M4137" s="229"/>
      <c r="N4137" s="229"/>
      <c r="O4137" s="229"/>
      <c r="P4137" s="229"/>
      <c r="Q4137" s="229"/>
      <c r="R4137" s="229"/>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31"/>
      <c r="I4138" s="229"/>
      <c r="J4138" s="232"/>
      <c r="K4138" s="229"/>
      <c r="L4138" s="229"/>
      <c r="M4138" s="229"/>
      <c r="N4138" s="229"/>
      <c r="O4138" s="229"/>
      <c r="P4138" s="229"/>
      <c r="Q4138" s="229"/>
      <c r="R4138" s="229"/>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31"/>
      <c r="I4139" s="229"/>
      <c r="J4139" s="232"/>
      <c r="K4139" s="229"/>
      <c r="L4139" s="229"/>
      <c r="M4139" s="229"/>
      <c r="N4139" s="229"/>
      <c r="O4139" s="229"/>
      <c r="P4139" s="229"/>
      <c r="Q4139" s="229"/>
      <c r="R4139" s="229"/>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31"/>
      <c r="I4140" s="229"/>
      <c r="J4140" s="232"/>
      <c r="K4140" s="229"/>
      <c r="L4140" s="229"/>
      <c r="M4140" s="229"/>
      <c r="N4140" s="229"/>
      <c r="O4140" s="229"/>
      <c r="P4140" s="229"/>
      <c r="Q4140" s="229"/>
      <c r="R4140" s="229"/>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31"/>
      <c r="I4141" s="229"/>
      <c r="J4141" s="232"/>
      <c r="K4141" s="229"/>
      <c r="L4141" s="229"/>
      <c r="M4141" s="229"/>
      <c r="N4141" s="229"/>
      <c r="O4141" s="229"/>
      <c r="P4141" s="229"/>
      <c r="Q4141" s="229"/>
      <c r="R4141" s="229"/>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31"/>
      <c r="I4142" s="229"/>
      <c r="J4142" s="232"/>
      <c r="K4142" s="229"/>
      <c r="L4142" s="229"/>
      <c r="M4142" s="229"/>
      <c r="N4142" s="229"/>
      <c r="O4142" s="229"/>
      <c r="P4142" s="229"/>
      <c r="Q4142" s="229"/>
      <c r="R4142" s="229"/>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31"/>
      <c r="I4143" s="229"/>
      <c r="J4143" s="232"/>
      <c r="K4143" s="229"/>
      <c r="L4143" s="229"/>
      <c r="M4143" s="229"/>
      <c r="N4143" s="229"/>
      <c r="O4143" s="229"/>
      <c r="P4143" s="229"/>
      <c r="Q4143" s="229"/>
      <c r="R4143" s="229"/>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31"/>
      <c r="I4144" s="229"/>
      <c r="J4144" s="232"/>
      <c r="K4144" s="229"/>
      <c r="L4144" s="229"/>
      <c r="M4144" s="229"/>
      <c r="N4144" s="229"/>
      <c r="O4144" s="229"/>
      <c r="P4144" s="229"/>
      <c r="Q4144" s="229"/>
      <c r="R4144" s="229"/>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31"/>
      <c r="I4145" s="229"/>
      <c r="J4145" s="232"/>
      <c r="K4145" s="229"/>
      <c r="L4145" s="229"/>
      <c r="M4145" s="229"/>
      <c r="N4145" s="229"/>
      <c r="O4145" s="229"/>
      <c r="P4145" s="229"/>
      <c r="Q4145" s="229"/>
      <c r="R4145" s="229"/>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31"/>
      <c r="I4146" s="229"/>
      <c r="J4146" s="232"/>
      <c r="K4146" s="229"/>
      <c r="L4146" s="229"/>
      <c r="M4146" s="229"/>
      <c r="N4146" s="229"/>
      <c r="O4146" s="229"/>
      <c r="P4146" s="229"/>
      <c r="Q4146" s="229"/>
      <c r="R4146" s="229"/>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31"/>
      <c r="I4147" s="229"/>
      <c r="J4147" s="232"/>
      <c r="K4147" s="229"/>
      <c r="L4147" s="229"/>
      <c r="M4147" s="229"/>
      <c r="N4147" s="229"/>
      <c r="O4147" s="229"/>
      <c r="P4147" s="229"/>
      <c r="Q4147" s="229"/>
      <c r="R4147" s="229"/>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31"/>
      <c r="I4148" s="229"/>
      <c r="J4148" s="232"/>
      <c r="K4148" s="229"/>
      <c r="L4148" s="229"/>
      <c r="M4148" s="229"/>
      <c r="N4148" s="229"/>
      <c r="O4148" s="229"/>
      <c r="P4148" s="229"/>
      <c r="Q4148" s="229"/>
      <c r="R4148" s="229"/>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31"/>
      <c r="I4149" s="229"/>
      <c r="J4149" s="232"/>
      <c r="K4149" s="229"/>
      <c r="L4149" s="229"/>
      <c r="M4149" s="229"/>
      <c r="N4149" s="229"/>
      <c r="O4149" s="229"/>
      <c r="P4149" s="229"/>
      <c r="Q4149" s="229"/>
      <c r="R4149" s="229"/>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31"/>
      <c r="I4150" s="229"/>
      <c r="J4150" s="232"/>
      <c r="K4150" s="229"/>
      <c r="L4150" s="229"/>
      <c r="M4150" s="229"/>
      <c r="N4150" s="229"/>
      <c r="O4150" s="229"/>
      <c r="P4150" s="229"/>
      <c r="Q4150" s="229"/>
      <c r="R4150" s="229"/>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31"/>
      <c r="I4151" s="229"/>
      <c r="J4151" s="232"/>
      <c r="K4151" s="229"/>
      <c r="L4151" s="229"/>
      <c r="M4151" s="229"/>
      <c r="N4151" s="229"/>
      <c r="O4151" s="229"/>
      <c r="P4151" s="229"/>
      <c r="Q4151" s="229"/>
      <c r="R4151" s="229"/>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31"/>
      <c r="I4152" s="229"/>
      <c r="J4152" s="232"/>
      <c r="K4152" s="229"/>
      <c r="L4152" s="229"/>
      <c r="M4152" s="229"/>
      <c r="N4152" s="229"/>
      <c r="O4152" s="229"/>
      <c r="P4152" s="229"/>
      <c r="Q4152" s="229"/>
      <c r="R4152" s="229"/>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31"/>
      <c r="I4153" s="229"/>
      <c r="J4153" s="232"/>
      <c r="K4153" s="229"/>
      <c r="L4153" s="229"/>
      <c r="M4153" s="229"/>
      <c r="N4153" s="229"/>
      <c r="O4153" s="229"/>
      <c r="P4153" s="229"/>
      <c r="Q4153" s="229"/>
      <c r="R4153" s="229"/>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31"/>
      <c r="I4154" s="229"/>
      <c r="J4154" s="232"/>
      <c r="K4154" s="229"/>
      <c r="L4154" s="229"/>
      <c r="M4154" s="229"/>
      <c r="N4154" s="229"/>
      <c r="O4154" s="229"/>
      <c r="P4154" s="229"/>
      <c r="Q4154" s="229"/>
      <c r="R4154" s="229"/>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31"/>
      <c r="I4155" s="229"/>
      <c r="J4155" s="232"/>
      <c r="K4155" s="229"/>
      <c r="L4155" s="229"/>
      <c r="M4155" s="229"/>
      <c r="N4155" s="229"/>
      <c r="O4155" s="229"/>
      <c r="P4155" s="229"/>
      <c r="Q4155" s="229"/>
      <c r="R4155" s="229"/>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31"/>
      <c r="I4156" s="229"/>
      <c r="J4156" s="232"/>
      <c r="K4156" s="229"/>
      <c r="L4156" s="229"/>
      <c r="M4156" s="229"/>
      <c r="N4156" s="229"/>
      <c r="O4156" s="229"/>
      <c r="P4156" s="229"/>
      <c r="Q4156" s="229"/>
      <c r="R4156" s="229"/>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31"/>
      <c r="I4157" s="229"/>
      <c r="J4157" s="232"/>
      <c r="K4157" s="229"/>
      <c r="L4157" s="229"/>
      <c r="M4157" s="229"/>
      <c r="N4157" s="229"/>
      <c r="O4157" s="229"/>
      <c r="P4157" s="229"/>
      <c r="Q4157" s="229"/>
      <c r="R4157" s="229"/>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31"/>
      <c r="I4158" s="229"/>
      <c r="J4158" s="232"/>
      <c r="K4158" s="229"/>
      <c r="L4158" s="229"/>
      <c r="M4158" s="229"/>
      <c r="N4158" s="229"/>
      <c r="O4158" s="229"/>
      <c r="P4158" s="229"/>
      <c r="Q4158" s="229"/>
      <c r="R4158" s="229"/>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31"/>
      <c r="I4159" s="229"/>
      <c r="J4159" s="232"/>
      <c r="K4159" s="229"/>
      <c r="L4159" s="229"/>
      <c r="M4159" s="229"/>
      <c r="N4159" s="229"/>
      <c r="O4159" s="229"/>
      <c r="P4159" s="229"/>
      <c r="Q4159" s="229"/>
      <c r="R4159" s="229"/>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31"/>
      <c r="I4160" s="229"/>
      <c r="J4160" s="232"/>
      <c r="K4160" s="229"/>
      <c r="L4160" s="229"/>
      <c r="M4160" s="229"/>
      <c r="N4160" s="229"/>
      <c r="O4160" s="229"/>
      <c r="P4160" s="229"/>
      <c r="Q4160" s="229"/>
      <c r="R4160" s="229"/>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31"/>
      <c r="I4161" s="229"/>
      <c r="J4161" s="232"/>
      <c r="K4161" s="229"/>
      <c r="L4161" s="229"/>
      <c r="M4161" s="229"/>
      <c r="N4161" s="229"/>
      <c r="O4161" s="229"/>
      <c r="P4161" s="229"/>
      <c r="Q4161" s="229"/>
      <c r="R4161" s="229"/>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31"/>
      <c r="I4162" s="229"/>
      <c r="J4162" s="232"/>
      <c r="K4162" s="229"/>
      <c r="L4162" s="229"/>
      <c r="M4162" s="229"/>
      <c r="N4162" s="229"/>
      <c r="O4162" s="229"/>
      <c r="P4162" s="229"/>
      <c r="Q4162" s="229"/>
      <c r="R4162" s="229"/>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31"/>
      <c r="I4163" s="229"/>
      <c r="J4163" s="232"/>
      <c r="K4163" s="229"/>
      <c r="L4163" s="229"/>
      <c r="M4163" s="229"/>
      <c r="N4163" s="229"/>
      <c r="O4163" s="229"/>
      <c r="P4163" s="229"/>
      <c r="Q4163" s="229"/>
      <c r="R4163" s="229"/>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31"/>
      <c r="I4164" s="229"/>
      <c r="J4164" s="232"/>
      <c r="K4164" s="229"/>
      <c r="L4164" s="229"/>
      <c r="M4164" s="229"/>
      <c r="N4164" s="229"/>
      <c r="O4164" s="229"/>
      <c r="P4164" s="229"/>
      <c r="Q4164" s="229"/>
      <c r="R4164" s="229"/>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31"/>
      <c r="I4165" s="229"/>
      <c r="J4165" s="232"/>
      <c r="K4165" s="229"/>
      <c r="L4165" s="229"/>
      <c r="M4165" s="229"/>
      <c r="N4165" s="229"/>
      <c r="O4165" s="229"/>
      <c r="P4165" s="229"/>
      <c r="Q4165" s="229"/>
      <c r="R4165" s="229"/>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31"/>
      <c r="I4166" s="229"/>
      <c r="J4166" s="232"/>
      <c r="K4166" s="229"/>
      <c r="L4166" s="229"/>
      <c r="M4166" s="229"/>
      <c r="N4166" s="229"/>
      <c r="O4166" s="229"/>
      <c r="P4166" s="229"/>
      <c r="Q4166" s="229"/>
      <c r="R4166" s="229"/>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31"/>
      <c r="I4167" s="229"/>
      <c r="J4167" s="232"/>
      <c r="K4167" s="229"/>
      <c r="L4167" s="229"/>
      <c r="M4167" s="229"/>
      <c r="N4167" s="229"/>
      <c r="O4167" s="229"/>
      <c r="P4167" s="229"/>
      <c r="Q4167" s="229"/>
      <c r="R4167" s="229"/>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31"/>
      <c r="I4168" s="229"/>
      <c r="J4168" s="232"/>
      <c r="K4168" s="229"/>
      <c r="L4168" s="229"/>
      <c r="M4168" s="229"/>
      <c r="N4168" s="229"/>
      <c r="O4168" s="229"/>
      <c r="P4168" s="229"/>
      <c r="Q4168" s="229"/>
      <c r="R4168" s="229"/>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31"/>
      <c r="I4169" s="229"/>
      <c r="J4169" s="232"/>
      <c r="K4169" s="229"/>
      <c r="L4169" s="229"/>
      <c r="M4169" s="229"/>
      <c r="N4169" s="229"/>
      <c r="O4169" s="229"/>
      <c r="P4169" s="229"/>
      <c r="Q4169" s="229"/>
      <c r="R4169" s="229"/>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31"/>
      <c r="I4170" s="229"/>
      <c r="J4170" s="232"/>
      <c r="K4170" s="229"/>
      <c r="L4170" s="229"/>
      <c r="M4170" s="229"/>
      <c r="N4170" s="229"/>
      <c r="O4170" s="229"/>
      <c r="P4170" s="229"/>
      <c r="Q4170" s="229"/>
      <c r="R4170" s="229"/>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31"/>
      <c r="I4171" s="229"/>
      <c r="J4171" s="232"/>
      <c r="K4171" s="229"/>
      <c r="L4171" s="229"/>
      <c r="M4171" s="229"/>
      <c r="N4171" s="229"/>
      <c r="O4171" s="229"/>
      <c r="P4171" s="229"/>
      <c r="Q4171" s="229"/>
      <c r="R4171" s="229"/>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31"/>
      <c r="I4172" s="229"/>
      <c r="J4172" s="232"/>
      <c r="K4172" s="229"/>
      <c r="L4172" s="229"/>
      <c r="M4172" s="229"/>
      <c r="N4172" s="229"/>
      <c r="O4172" s="229"/>
      <c r="P4172" s="229"/>
      <c r="Q4172" s="229"/>
      <c r="R4172" s="229"/>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31"/>
      <c r="I4173" s="229"/>
      <c r="J4173" s="232"/>
      <c r="K4173" s="229"/>
      <c r="L4173" s="229"/>
      <c r="M4173" s="229"/>
      <c r="N4173" s="229"/>
      <c r="O4173" s="229"/>
      <c r="P4173" s="229"/>
      <c r="Q4173" s="229"/>
      <c r="R4173" s="229"/>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31"/>
      <c r="I4174" s="229"/>
      <c r="J4174" s="232"/>
      <c r="K4174" s="229"/>
      <c r="L4174" s="229"/>
      <c r="M4174" s="229"/>
      <c r="N4174" s="229"/>
      <c r="O4174" s="229"/>
      <c r="P4174" s="229"/>
      <c r="Q4174" s="229"/>
      <c r="R4174" s="229"/>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31"/>
      <c r="I4175" s="229"/>
      <c r="J4175" s="232"/>
      <c r="K4175" s="229"/>
      <c r="L4175" s="229"/>
      <c r="M4175" s="229"/>
      <c r="N4175" s="229"/>
      <c r="O4175" s="229"/>
      <c r="P4175" s="229"/>
      <c r="Q4175" s="229"/>
      <c r="R4175" s="229"/>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31"/>
      <c r="I4176" s="229"/>
      <c r="J4176" s="232"/>
      <c r="K4176" s="229"/>
      <c r="L4176" s="229"/>
      <c r="M4176" s="229"/>
      <c r="N4176" s="229"/>
      <c r="O4176" s="229"/>
      <c r="P4176" s="229"/>
      <c r="Q4176" s="229"/>
      <c r="R4176" s="229"/>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31"/>
      <c r="I4177" s="229"/>
      <c r="J4177" s="232"/>
      <c r="K4177" s="229"/>
      <c r="L4177" s="229"/>
      <c r="M4177" s="229"/>
      <c r="N4177" s="229"/>
      <c r="O4177" s="229"/>
      <c r="P4177" s="229"/>
      <c r="Q4177" s="229"/>
      <c r="R4177" s="229"/>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31"/>
      <c r="I4178" s="229"/>
      <c r="J4178" s="232"/>
      <c r="K4178" s="229"/>
      <c r="L4178" s="229"/>
      <c r="M4178" s="229"/>
      <c r="N4178" s="229"/>
      <c r="O4178" s="229"/>
      <c r="P4178" s="229"/>
      <c r="Q4178" s="229"/>
      <c r="R4178" s="229"/>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31"/>
      <c r="I4179" s="229"/>
      <c r="J4179" s="232"/>
      <c r="K4179" s="229"/>
      <c r="L4179" s="229"/>
      <c r="M4179" s="229"/>
      <c r="N4179" s="229"/>
      <c r="O4179" s="229"/>
      <c r="P4179" s="229"/>
      <c r="Q4179" s="229"/>
      <c r="R4179" s="229"/>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31"/>
      <c r="I4180" s="229"/>
      <c r="J4180" s="232"/>
      <c r="K4180" s="229"/>
      <c r="L4180" s="229"/>
      <c r="M4180" s="229"/>
      <c r="N4180" s="229"/>
      <c r="O4180" s="229"/>
      <c r="P4180" s="229"/>
      <c r="Q4180" s="229"/>
      <c r="R4180" s="229"/>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31"/>
      <c r="I4181" s="229"/>
      <c r="J4181" s="232"/>
      <c r="K4181" s="229"/>
      <c r="L4181" s="229"/>
      <c r="M4181" s="229"/>
      <c r="N4181" s="229"/>
      <c r="O4181" s="229"/>
      <c r="P4181" s="229"/>
      <c r="Q4181" s="229"/>
      <c r="R4181" s="229"/>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31"/>
      <c r="I4182" s="229"/>
      <c r="J4182" s="232"/>
      <c r="K4182" s="229"/>
      <c r="L4182" s="229"/>
      <c r="M4182" s="229"/>
      <c r="N4182" s="229"/>
      <c r="O4182" s="229"/>
      <c r="P4182" s="229"/>
      <c r="Q4182" s="229"/>
      <c r="R4182" s="229"/>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31"/>
      <c r="I4183" s="229"/>
      <c r="J4183" s="232"/>
      <c r="K4183" s="229"/>
      <c r="L4183" s="229"/>
      <c r="M4183" s="229"/>
      <c r="N4183" s="229"/>
      <c r="O4183" s="229"/>
      <c r="P4183" s="229"/>
      <c r="Q4183" s="229"/>
      <c r="R4183" s="229"/>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31"/>
      <c r="I4184" s="229"/>
      <c r="J4184" s="232"/>
      <c r="K4184" s="229"/>
      <c r="L4184" s="229"/>
      <c r="M4184" s="229"/>
      <c r="N4184" s="229"/>
      <c r="O4184" s="229"/>
      <c r="P4184" s="229"/>
      <c r="Q4184" s="229"/>
      <c r="R4184" s="229"/>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31"/>
      <c r="I4185" s="229"/>
      <c r="J4185" s="232"/>
      <c r="K4185" s="229"/>
      <c r="L4185" s="229"/>
      <c r="M4185" s="229"/>
      <c r="N4185" s="229"/>
      <c r="O4185" s="229"/>
      <c r="P4185" s="229"/>
      <c r="Q4185" s="229"/>
      <c r="R4185" s="229"/>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31"/>
      <c r="I4186" s="229"/>
      <c r="J4186" s="232"/>
      <c r="K4186" s="229"/>
      <c r="L4186" s="229"/>
      <c r="M4186" s="229"/>
      <c r="N4186" s="229"/>
      <c r="O4186" s="229"/>
      <c r="P4186" s="229"/>
      <c r="Q4186" s="229"/>
      <c r="R4186" s="229"/>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31"/>
      <c r="I4187" s="229"/>
      <c r="J4187" s="232"/>
      <c r="K4187" s="229"/>
      <c r="L4187" s="229"/>
      <c r="M4187" s="229"/>
      <c r="N4187" s="229"/>
      <c r="O4187" s="229"/>
      <c r="P4187" s="229"/>
      <c r="Q4187" s="229"/>
      <c r="R4187" s="229"/>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31"/>
      <c r="I4188" s="229"/>
      <c r="J4188" s="232"/>
      <c r="K4188" s="229"/>
      <c r="L4188" s="229"/>
      <c r="M4188" s="229"/>
      <c r="N4188" s="229"/>
      <c r="O4188" s="229"/>
      <c r="P4188" s="229"/>
      <c r="Q4188" s="229"/>
      <c r="R4188" s="229"/>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31"/>
      <c r="I4189" s="229"/>
      <c r="J4189" s="232"/>
      <c r="K4189" s="229"/>
      <c r="L4189" s="229"/>
      <c r="M4189" s="229"/>
      <c r="N4189" s="229"/>
      <c r="O4189" s="229"/>
      <c r="P4189" s="229"/>
      <c r="Q4189" s="229"/>
      <c r="R4189" s="229"/>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31"/>
      <c r="I4190" s="229"/>
      <c r="J4190" s="232"/>
      <c r="K4190" s="229"/>
      <c r="L4190" s="229"/>
      <c r="M4190" s="229"/>
      <c r="N4190" s="229"/>
      <c r="O4190" s="229"/>
      <c r="P4190" s="229"/>
      <c r="Q4190" s="229"/>
      <c r="R4190" s="229"/>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31"/>
      <c r="I4191" s="229"/>
      <c r="J4191" s="232"/>
      <c r="K4191" s="229"/>
      <c r="L4191" s="229"/>
      <c r="M4191" s="229"/>
      <c r="N4191" s="229"/>
      <c r="O4191" s="229"/>
      <c r="P4191" s="229"/>
      <c r="Q4191" s="229"/>
      <c r="R4191" s="229"/>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31"/>
      <c r="I4192" s="229"/>
      <c r="J4192" s="232"/>
      <c r="K4192" s="229"/>
      <c r="L4192" s="229"/>
      <c r="M4192" s="229"/>
      <c r="N4192" s="229"/>
      <c r="O4192" s="229"/>
      <c r="P4192" s="229"/>
      <c r="Q4192" s="229"/>
      <c r="R4192" s="229"/>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31"/>
      <c r="I4193" s="229"/>
      <c r="J4193" s="232"/>
      <c r="K4193" s="229"/>
      <c r="L4193" s="229"/>
      <c r="M4193" s="229"/>
      <c r="N4193" s="229"/>
      <c r="O4193" s="229"/>
      <c r="P4193" s="229"/>
      <c r="Q4193" s="229"/>
      <c r="R4193" s="229"/>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31"/>
      <c r="I4194" s="229"/>
      <c r="J4194" s="232"/>
      <c r="K4194" s="229"/>
      <c r="L4194" s="229"/>
      <c r="M4194" s="229"/>
      <c r="N4194" s="229"/>
      <c r="O4194" s="229"/>
      <c r="P4194" s="229"/>
      <c r="Q4194" s="229"/>
      <c r="R4194" s="229"/>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31"/>
      <c r="I4195" s="229"/>
      <c r="J4195" s="232"/>
      <c r="K4195" s="229"/>
      <c r="L4195" s="229"/>
      <c r="M4195" s="229"/>
      <c r="N4195" s="229"/>
      <c r="O4195" s="229"/>
      <c r="P4195" s="229"/>
      <c r="Q4195" s="229"/>
      <c r="R4195" s="229"/>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31"/>
      <c r="I4196" s="229"/>
      <c r="J4196" s="232"/>
      <c r="K4196" s="229"/>
      <c r="L4196" s="229"/>
      <c r="M4196" s="229"/>
      <c r="N4196" s="229"/>
      <c r="O4196" s="229"/>
      <c r="P4196" s="229"/>
      <c r="Q4196" s="229"/>
      <c r="R4196" s="229"/>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31"/>
      <c r="I4197" s="229"/>
      <c r="J4197" s="232"/>
      <c r="K4197" s="229"/>
      <c r="L4197" s="229"/>
      <c r="M4197" s="229"/>
      <c r="N4197" s="229"/>
      <c r="O4197" s="229"/>
      <c r="P4197" s="229"/>
      <c r="Q4197" s="229"/>
      <c r="R4197" s="229"/>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31"/>
      <c r="I4198" s="229"/>
      <c r="J4198" s="232"/>
      <c r="K4198" s="229"/>
      <c r="L4198" s="229"/>
      <c r="M4198" s="229"/>
      <c r="N4198" s="229"/>
      <c r="O4198" s="229"/>
      <c r="P4198" s="229"/>
      <c r="Q4198" s="229"/>
      <c r="R4198" s="229"/>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31"/>
      <c r="I4199" s="229"/>
      <c r="J4199" s="232"/>
      <c r="K4199" s="229"/>
      <c r="L4199" s="229"/>
      <c r="M4199" s="229"/>
      <c r="N4199" s="229"/>
      <c r="O4199" s="229"/>
      <c r="P4199" s="229"/>
      <c r="Q4199" s="229"/>
      <c r="R4199" s="229"/>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31"/>
      <c r="I4200" s="229"/>
      <c r="J4200" s="232"/>
      <c r="K4200" s="229"/>
      <c r="L4200" s="229"/>
      <c r="M4200" s="229"/>
      <c r="N4200" s="229"/>
      <c r="O4200" s="229"/>
      <c r="P4200" s="229"/>
      <c r="Q4200" s="229"/>
      <c r="R4200" s="229"/>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31"/>
      <c r="I4201" s="229"/>
      <c r="J4201" s="232"/>
      <c r="K4201" s="229"/>
      <c r="L4201" s="229"/>
      <c r="M4201" s="229"/>
      <c r="N4201" s="229"/>
      <c r="O4201" s="229"/>
      <c r="P4201" s="229"/>
      <c r="Q4201" s="229"/>
      <c r="R4201" s="229"/>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31"/>
      <c r="I4202" s="229"/>
      <c r="J4202" s="232"/>
      <c r="K4202" s="229"/>
      <c r="L4202" s="229"/>
      <c r="M4202" s="229"/>
      <c r="N4202" s="229"/>
      <c r="O4202" s="229"/>
      <c r="P4202" s="229"/>
      <c r="Q4202" s="229"/>
      <c r="R4202" s="229"/>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31"/>
      <c r="I4203" s="229"/>
      <c r="J4203" s="232"/>
      <c r="K4203" s="229"/>
      <c r="L4203" s="229"/>
      <c r="M4203" s="229"/>
      <c r="N4203" s="229"/>
      <c r="O4203" s="229"/>
      <c r="P4203" s="229"/>
      <c r="Q4203" s="229"/>
      <c r="R4203" s="229"/>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31"/>
      <c r="I4204" s="229"/>
      <c r="J4204" s="232"/>
      <c r="K4204" s="229"/>
      <c r="L4204" s="229"/>
      <c r="M4204" s="229"/>
      <c r="N4204" s="229"/>
      <c r="O4204" s="229"/>
      <c r="P4204" s="229"/>
      <c r="Q4204" s="229"/>
      <c r="R4204" s="229"/>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31"/>
      <c r="I4205" s="229"/>
      <c r="J4205" s="232"/>
      <c r="K4205" s="229"/>
      <c r="L4205" s="229"/>
      <c r="M4205" s="229"/>
      <c r="N4205" s="229"/>
      <c r="O4205" s="229"/>
      <c r="P4205" s="229"/>
      <c r="Q4205" s="229"/>
      <c r="R4205" s="229"/>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31"/>
      <c r="I4206" s="229"/>
      <c r="J4206" s="232"/>
      <c r="K4206" s="229"/>
      <c r="L4206" s="229"/>
      <c r="M4206" s="229"/>
      <c r="N4206" s="229"/>
      <c r="O4206" s="229"/>
      <c r="P4206" s="229"/>
      <c r="Q4206" s="229"/>
      <c r="R4206" s="229"/>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31"/>
      <c r="I4207" s="229"/>
      <c r="J4207" s="232"/>
      <c r="K4207" s="229"/>
      <c r="L4207" s="229"/>
      <c r="M4207" s="229"/>
      <c r="N4207" s="229"/>
      <c r="O4207" s="229"/>
      <c r="P4207" s="229"/>
      <c r="Q4207" s="229"/>
      <c r="R4207" s="229"/>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31"/>
      <c r="I4208" s="229"/>
      <c r="J4208" s="232"/>
      <c r="K4208" s="229"/>
      <c r="L4208" s="229"/>
      <c r="M4208" s="229"/>
      <c r="N4208" s="229"/>
      <c r="O4208" s="229"/>
      <c r="P4208" s="229"/>
      <c r="Q4208" s="229"/>
      <c r="R4208" s="229"/>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31"/>
      <c r="I4209" s="229"/>
      <c r="J4209" s="232"/>
      <c r="K4209" s="229"/>
      <c r="L4209" s="229"/>
      <c r="M4209" s="229"/>
      <c r="N4209" s="229"/>
      <c r="O4209" s="229"/>
      <c r="P4209" s="229"/>
      <c r="Q4209" s="229"/>
      <c r="R4209" s="229"/>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31"/>
      <c r="I4210" s="229"/>
      <c r="J4210" s="232"/>
      <c r="K4210" s="229"/>
      <c r="L4210" s="229"/>
      <c r="M4210" s="229"/>
      <c r="N4210" s="229"/>
      <c r="O4210" s="229"/>
      <c r="P4210" s="229"/>
      <c r="Q4210" s="229"/>
      <c r="R4210" s="229"/>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31"/>
      <c r="I4211" s="229"/>
      <c r="J4211" s="232"/>
      <c r="K4211" s="229"/>
      <c r="L4211" s="229"/>
      <c r="M4211" s="229"/>
      <c r="N4211" s="229"/>
      <c r="O4211" s="229"/>
      <c r="P4211" s="229"/>
      <c r="Q4211" s="229"/>
      <c r="R4211" s="229"/>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31"/>
      <c r="I4212" s="229"/>
      <c r="J4212" s="232"/>
      <c r="K4212" s="229"/>
      <c r="L4212" s="229"/>
      <c r="M4212" s="229"/>
      <c r="N4212" s="229"/>
      <c r="O4212" s="229"/>
      <c r="P4212" s="229"/>
      <c r="Q4212" s="229"/>
      <c r="R4212" s="229"/>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31"/>
      <c r="I4213" s="229"/>
      <c r="J4213" s="232"/>
      <c r="K4213" s="229"/>
      <c r="L4213" s="229"/>
      <c r="M4213" s="229"/>
      <c r="N4213" s="229"/>
      <c r="O4213" s="229"/>
      <c r="P4213" s="229"/>
      <c r="Q4213" s="229"/>
      <c r="R4213" s="229"/>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31"/>
      <c r="I4214" s="229"/>
      <c r="J4214" s="232"/>
      <c r="K4214" s="229"/>
      <c r="L4214" s="229"/>
      <c r="M4214" s="229"/>
      <c r="N4214" s="229"/>
      <c r="O4214" s="229"/>
      <c r="P4214" s="229"/>
      <c r="Q4214" s="229"/>
      <c r="R4214" s="229"/>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31"/>
      <c r="I4215" s="229"/>
      <c r="J4215" s="232"/>
      <c r="K4215" s="229"/>
      <c r="L4215" s="229"/>
      <c r="M4215" s="229"/>
      <c r="N4215" s="229"/>
      <c r="O4215" s="229"/>
      <c r="P4215" s="229"/>
      <c r="Q4215" s="229"/>
      <c r="R4215" s="229"/>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31"/>
      <c r="I4216" s="229"/>
      <c r="J4216" s="232"/>
      <c r="K4216" s="229"/>
      <c r="L4216" s="229"/>
      <c r="M4216" s="229"/>
      <c r="N4216" s="229"/>
      <c r="O4216" s="229"/>
      <c r="P4216" s="229"/>
      <c r="Q4216" s="229"/>
      <c r="R4216" s="229"/>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31"/>
      <c r="I4217" s="229"/>
      <c r="J4217" s="232"/>
      <c r="K4217" s="229"/>
      <c r="L4217" s="229"/>
      <c r="M4217" s="229"/>
      <c r="N4217" s="229"/>
      <c r="O4217" s="229"/>
      <c r="P4217" s="229"/>
      <c r="Q4217" s="229"/>
      <c r="R4217" s="229"/>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31"/>
      <c r="I4218" s="229"/>
      <c r="J4218" s="232"/>
      <c r="K4218" s="229"/>
      <c r="L4218" s="229"/>
      <c r="M4218" s="229"/>
      <c r="N4218" s="229"/>
      <c r="O4218" s="229"/>
      <c r="P4218" s="229"/>
      <c r="Q4218" s="229"/>
      <c r="R4218" s="229"/>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31"/>
      <c r="I4219" s="229"/>
      <c r="J4219" s="232"/>
      <c r="K4219" s="229"/>
      <c r="L4219" s="229"/>
      <c r="M4219" s="229"/>
      <c r="N4219" s="229"/>
      <c r="O4219" s="229"/>
      <c r="P4219" s="229"/>
      <c r="Q4219" s="229"/>
      <c r="R4219" s="229"/>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31"/>
      <c r="I4220" s="229"/>
      <c r="J4220" s="232"/>
      <c r="K4220" s="229"/>
      <c r="L4220" s="229"/>
      <c r="M4220" s="229"/>
      <c r="N4220" s="229"/>
      <c r="O4220" s="229"/>
      <c r="P4220" s="229"/>
      <c r="Q4220" s="229"/>
      <c r="R4220" s="229"/>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31"/>
      <c r="I4221" s="229"/>
      <c r="J4221" s="232"/>
      <c r="K4221" s="229"/>
      <c r="L4221" s="229"/>
      <c r="M4221" s="229"/>
      <c r="N4221" s="229"/>
      <c r="O4221" s="229"/>
      <c r="P4221" s="229"/>
      <c r="Q4221" s="229"/>
      <c r="R4221" s="229"/>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31"/>
      <c r="I4222" s="229"/>
      <c r="J4222" s="232"/>
      <c r="K4222" s="229"/>
      <c r="L4222" s="229"/>
      <c r="M4222" s="229"/>
      <c r="N4222" s="229"/>
      <c r="O4222" s="229"/>
      <c r="P4222" s="229"/>
      <c r="Q4222" s="229"/>
      <c r="R4222" s="229"/>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31"/>
      <c r="I4223" s="229"/>
      <c r="J4223" s="232"/>
      <c r="K4223" s="229"/>
      <c r="L4223" s="229"/>
      <c r="M4223" s="229"/>
      <c r="N4223" s="229"/>
      <c r="O4223" s="229"/>
      <c r="P4223" s="229"/>
      <c r="Q4223" s="229"/>
      <c r="R4223" s="229"/>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31"/>
      <c r="I4224" s="229"/>
      <c r="J4224" s="232"/>
      <c r="K4224" s="229"/>
      <c r="L4224" s="229"/>
      <c r="M4224" s="229"/>
      <c r="N4224" s="229"/>
      <c r="O4224" s="229"/>
      <c r="P4224" s="229"/>
      <c r="Q4224" s="229"/>
      <c r="R4224" s="229"/>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31"/>
      <c r="I4225" s="229"/>
      <c r="J4225" s="232"/>
      <c r="K4225" s="229"/>
      <c r="L4225" s="229"/>
      <c r="M4225" s="229"/>
      <c r="N4225" s="229"/>
      <c r="O4225" s="229"/>
      <c r="P4225" s="229"/>
      <c r="Q4225" s="229"/>
      <c r="R4225" s="229"/>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31"/>
      <c r="I4226" s="229"/>
      <c r="J4226" s="232"/>
      <c r="K4226" s="229"/>
      <c r="L4226" s="229"/>
      <c r="M4226" s="229"/>
      <c r="N4226" s="229"/>
      <c r="O4226" s="229"/>
      <c r="P4226" s="229"/>
      <c r="Q4226" s="229"/>
      <c r="R4226" s="229"/>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31"/>
      <c r="I4227" s="229"/>
      <c r="J4227" s="232"/>
      <c r="K4227" s="229"/>
      <c r="L4227" s="229"/>
      <c r="M4227" s="229"/>
      <c r="N4227" s="229"/>
      <c r="O4227" s="229"/>
      <c r="P4227" s="229"/>
      <c r="Q4227" s="229"/>
      <c r="R4227" s="229"/>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31"/>
      <c r="I4228" s="229"/>
      <c r="J4228" s="232"/>
      <c r="K4228" s="229"/>
      <c r="L4228" s="229"/>
      <c r="M4228" s="229"/>
      <c r="N4228" s="229"/>
      <c r="O4228" s="229"/>
      <c r="P4228" s="229"/>
      <c r="Q4228" s="229"/>
      <c r="R4228" s="229"/>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31"/>
      <c r="I4229" s="229"/>
      <c r="J4229" s="232"/>
      <c r="K4229" s="229"/>
      <c r="L4229" s="229"/>
      <c r="M4229" s="229"/>
      <c r="N4229" s="229"/>
      <c r="O4229" s="229"/>
      <c r="P4229" s="229"/>
      <c r="Q4229" s="229"/>
      <c r="R4229" s="229"/>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31"/>
      <c r="I4230" s="229"/>
      <c r="J4230" s="232"/>
      <c r="K4230" s="229"/>
      <c r="L4230" s="229"/>
      <c r="M4230" s="229"/>
      <c r="N4230" s="229"/>
      <c r="O4230" s="229"/>
      <c r="P4230" s="229"/>
      <c r="Q4230" s="229"/>
      <c r="R4230" s="229"/>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31"/>
      <c r="I4231" s="229"/>
      <c r="J4231" s="232"/>
      <c r="K4231" s="229"/>
      <c r="L4231" s="229"/>
      <c r="M4231" s="229"/>
      <c r="N4231" s="229"/>
      <c r="O4231" s="229"/>
      <c r="P4231" s="229"/>
      <c r="Q4231" s="229"/>
      <c r="R4231" s="229"/>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31"/>
      <c r="I4232" s="229"/>
      <c r="J4232" s="232"/>
      <c r="K4232" s="229"/>
      <c r="L4232" s="229"/>
      <c r="M4232" s="229"/>
      <c r="N4232" s="229"/>
      <c r="O4232" s="229"/>
      <c r="P4232" s="229"/>
      <c r="Q4232" s="229"/>
      <c r="R4232" s="229"/>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31"/>
      <c r="I4233" s="229"/>
      <c r="J4233" s="232"/>
      <c r="K4233" s="229"/>
      <c r="L4233" s="229"/>
      <c r="M4233" s="229"/>
      <c r="N4233" s="229"/>
      <c r="O4233" s="229"/>
      <c r="P4233" s="229"/>
      <c r="Q4233" s="229"/>
      <c r="R4233" s="229"/>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31"/>
      <c r="I4234" s="229"/>
      <c r="J4234" s="232"/>
      <c r="K4234" s="229"/>
      <c r="L4234" s="229"/>
      <c r="M4234" s="229"/>
      <c r="N4234" s="229"/>
      <c r="O4234" s="229"/>
      <c r="P4234" s="229"/>
      <c r="Q4234" s="229"/>
      <c r="R4234" s="229"/>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31"/>
      <c r="I4235" s="229"/>
      <c r="J4235" s="232"/>
      <c r="K4235" s="229"/>
      <c r="L4235" s="229"/>
      <c r="M4235" s="229"/>
      <c r="N4235" s="229"/>
      <c r="O4235" s="229"/>
      <c r="P4235" s="229"/>
      <c r="Q4235" s="229"/>
      <c r="R4235" s="229"/>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31"/>
      <c r="I4236" s="229"/>
      <c r="J4236" s="232"/>
      <c r="K4236" s="229"/>
      <c r="L4236" s="229"/>
      <c r="M4236" s="229"/>
      <c r="N4236" s="229"/>
      <c r="O4236" s="229"/>
      <c r="P4236" s="229"/>
      <c r="Q4236" s="229"/>
      <c r="R4236" s="229"/>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31"/>
      <c r="I4237" s="229"/>
      <c r="J4237" s="232"/>
      <c r="K4237" s="229"/>
      <c r="L4237" s="229"/>
      <c r="M4237" s="229"/>
      <c r="N4237" s="229"/>
      <c r="O4237" s="229"/>
      <c r="P4237" s="229"/>
      <c r="Q4237" s="229"/>
      <c r="R4237" s="229"/>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31"/>
      <c r="I4238" s="229"/>
      <c r="J4238" s="232"/>
      <c r="K4238" s="229"/>
      <c r="L4238" s="229"/>
      <c r="M4238" s="229"/>
      <c r="N4238" s="229"/>
      <c r="O4238" s="229"/>
      <c r="P4238" s="229"/>
      <c r="Q4238" s="229"/>
      <c r="R4238" s="229"/>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31"/>
      <c r="I4239" s="229"/>
      <c r="J4239" s="232"/>
      <c r="K4239" s="229"/>
      <c r="L4239" s="229"/>
      <c r="M4239" s="229"/>
      <c r="N4239" s="229"/>
      <c r="O4239" s="229"/>
      <c r="P4239" s="229"/>
      <c r="Q4239" s="229"/>
      <c r="R4239" s="229"/>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31"/>
      <c r="I4240" s="229"/>
      <c r="J4240" s="232"/>
      <c r="K4240" s="229"/>
      <c r="L4240" s="229"/>
      <c r="M4240" s="229"/>
      <c r="N4240" s="229"/>
      <c r="O4240" s="229"/>
      <c r="P4240" s="229"/>
      <c r="Q4240" s="229"/>
      <c r="R4240" s="229"/>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31"/>
      <c r="I4241" s="229"/>
      <c r="J4241" s="232"/>
      <c r="K4241" s="229"/>
      <c r="L4241" s="229"/>
      <c r="M4241" s="229"/>
      <c r="N4241" s="229"/>
      <c r="O4241" s="229"/>
      <c r="P4241" s="229"/>
      <c r="Q4241" s="229"/>
      <c r="R4241" s="229"/>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31"/>
      <c r="I4242" s="229"/>
      <c r="J4242" s="232"/>
      <c r="K4242" s="229"/>
      <c r="L4242" s="229"/>
      <c r="M4242" s="229"/>
      <c r="N4242" s="229"/>
      <c r="O4242" s="229"/>
      <c r="P4242" s="229"/>
      <c r="Q4242" s="229"/>
      <c r="R4242" s="229"/>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31"/>
      <c r="I4243" s="229"/>
      <c r="J4243" s="232"/>
      <c r="K4243" s="229"/>
      <c r="L4243" s="229"/>
      <c r="M4243" s="229"/>
      <c r="N4243" s="229"/>
      <c r="O4243" s="229"/>
      <c r="P4243" s="229"/>
      <c r="Q4243" s="229"/>
      <c r="R4243" s="229"/>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31"/>
      <c r="I4244" s="229"/>
      <c r="J4244" s="232"/>
      <c r="K4244" s="229"/>
      <c r="L4244" s="229"/>
      <c r="M4244" s="229"/>
      <c r="N4244" s="229"/>
      <c r="O4244" s="229"/>
      <c r="P4244" s="229"/>
      <c r="Q4244" s="229"/>
      <c r="R4244" s="229"/>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31"/>
      <c r="I4245" s="229"/>
      <c r="J4245" s="232"/>
      <c r="K4245" s="229"/>
      <c r="L4245" s="229"/>
      <c r="M4245" s="229"/>
      <c r="N4245" s="229"/>
      <c r="O4245" s="229"/>
      <c r="P4245" s="229"/>
      <c r="Q4245" s="229"/>
      <c r="R4245" s="229"/>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31"/>
      <c r="I4246" s="229"/>
      <c r="J4246" s="232"/>
      <c r="K4246" s="229"/>
      <c r="L4246" s="229"/>
      <c r="M4246" s="229"/>
      <c r="N4246" s="229"/>
      <c r="O4246" s="229"/>
      <c r="P4246" s="229"/>
      <c r="Q4246" s="229"/>
      <c r="R4246" s="229"/>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31"/>
      <c r="I4247" s="229"/>
      <c r="J4247" s="232"/>
      <c r="K4247" s="229"/>
      <c r="L4247" s="229"/>
      <c r="M4247" s="229"/>
      <c r="N4247" s="229"/>
      <c r="O4247" s="229"/>
      <c r="P4247" s="229"/>
      <c r="Q4247" s="229"/>
      <c r="R4247" s="229"/>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31"/>
      <c r="I4248" s="229"/>
      <c r="J4248" s="232"/>
      <c r="K4248" s="229"/>
      <c r="L4248" s="229"/>
      <c r="M4248" s="229"/>
      <c r="N4248" s="229"/>
      <c r="O4248" s="229"/>
      <c r="P4248" s="229"/>
      <c r="Q4248" s="229"/>
      <c r="R4248" s="229"/>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31"/>
      <c r="I4249" s="229"/>
      <c r="J4249" s="232"/>
      <c r="K4249" s="229"/>
      <c r="L4249" s="229"/>
      <c r="M4249" s="229"/>
      <c r="N4249" s="229"/>
      <c r="O4249" s="229"/>
      <c r="P4249" s="229"/>
      <c r="Q4249" s="229"/>
      <c r="R4249" s="229"/>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31"/>
      <c r="I4250" s="229"/>
      <c r="J4250" s="232"/>
      <c r="K4250" s="229"/>
      <c r="L4250" s="229"/>
      <c r="M4250" s="229"/>
      <c r="N4250" s="229"/>
      <c r="O4250" s="229"/>
      <c r="P4250" s="229"/>
      <c r="Q4250" s="229"/>
      <c r="R4250" s="229"/>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31"/>
      <c r="I4251" s="229"/>
      <c r="J4251" s="232"/>
      <c r="K4251" s="229"/>
      <c r="L4251" s="229"/>
      <c r="M4251" s="229"/>
      <c r="N4251" s="229"/>
      <c r="O4251" s="229"/>
      <c r="P4251" s="229"/>
      <c r="Q4251" s="229"/>
      <c r="R4251" s="229"/>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31"/>
      <c r="I4252" s="229"/>
      <c r="J4252" s="232"/>
      <c r="K4252" s="229"/>
      <c r="L4252" s="229"/>
      <c r="M4252" s="229"/>
      <c r="N4252" s="229"/>
      <c r="O4252" s="229"/>
      <c r="P4252" s="229"/>
      <c r="Q4252" s="229"/>
      <c r="R4252" s="229"/>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31"/>
      <c r="I4253" s="229"/>
      <c r="J4253" s="232"/>
      <c r="K4253" s="229"/>
      <c r="L4253" s="229"/>
      <c r="M4253" s="229"/>
      <c r="N4253" s="229"/>
      <c r="O4253" s="229"/>
      <c r="P4253" s="229"/>
      <c r="Q4253" s="229"/>
      <c r="R4253" s="229"/>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31"/>
      <c r="I4254" s="229"/>
      <c r="J4254" s="232"/>
      <c r="K4254" s="229"/>
      <c r="L4254" s="229"/>
      <c r="M4254" s="229"/>
      <c r="N4254" s="229"/>
      <c r="O4254" s="229"/>
      <c r="P4254" s="229"/>
      <c r="Q4254" s="229"/>
      <c r="R4254" s="229"/>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31"/>
      <c r="I4255" s="229"/>
      <c r="J4255" s="232"/>
      <c r="K4255" s="229"/>
      <c r="L4255" s="229"/>
      <c r="M4255" s="229"/>
      <c r="N4255" s="229"/>
      <c r="O4255" s="229"/>
      <c r="P4255" s="229"/>
      <c r="Q4255" s="229"/>
      <c r="R4255" s="229"/>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31"/>
      <c r="I4256" s="229"/>
      <c r="J4256" s="232"/>
      <c r="K4256" s="229"/>
      <c r="L4256" s="229"/>
      <c r="M4256" s="229"/>
      <c r="N4256" s="229"/>
      <c r="O4256" s="229"/>
      <c r="P4256" s="229"/>
      <c r="Q4256" s="229"/>
      <c r="R4256" s="229"/>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31"/>
      <c r="I4257" s="229"/>
      <c r="J4257" s="232"/>
      <c r="K4257" s="229"/>
      <c r="L4257" s="229"/>
      <c r="M4257" s="229"/>
      <c r="N4257" s="229"/>
      <c r="O4257" s="229"/>
      <c r="P4257" s="229"/>
      <c r="Q4257" s="229"/>
      <c r="R4257" s="229"/>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31"/>
      <c r="I4258" s="229"/>
      <c r="J4258" s="232"/>
      <c r="K4258" s="229"/>
      <c r="L4258" s="229"/>
      <c r="M4258" s="229"/>
      <c r="N4258" s="229"/>
      <c r="O4258" s="229"/>
      <c r="P4258" s="229"/>
      <c r="Q4258" s="229"/>
      <c r="R4258" s="229"/>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31"/>
      <c r="I4259" s="229"/>
      <c r="J4259" s="232"/>
      <c r="K4259" s="229"/>
      <c r="L4259" s="229"/>
      <c r="M4259" s="229"/>
      <c r="N4259" s="229"/>
      <c r="O4259" s="229"/>
      <c r="P4259" s="229"/>
      <c r="Q4259" s="229"/>
      <c r="R4259" s="229"/>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31"/>
      <c r="I4260" s="229"/>
      <c r="J4260" s="232"/>
      <c r="K4260" s="229"/>
      <c r="L4260" s="229"/>
      <c r="M4260" s="229"/>
      <c r="N4260" s="229"/>
      <c r="O4260" s="229"/>
      <c r="P4260" s="229"/>
      <c r="Q4260" s="229"/>
      <c r="R4260" s="229"/>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31"/>
      <c r="I4261" s="229"/>
      <c r="J4261" s="232"/>
      <c r="K4261" s="229"/>
      <c r="L4261" s="229"/>
      <c r="M4261" s="229"/>
      <c r="N4261" s="229"/>
      <c r="O4261" s="229"/>
      <c r="P4261" s="229"/>
      <c r="Q4261" s="229"/>
      <c r="R4261" s="229"/>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31"/>
      <c r="I4262" s="229"/>
      <c r="J4262" s="232"/>
      <c r="K4262" s="229"/>
      <c r="L4262" s="229"/>
      <c r="M4262" s="229"/>
      <c r="N4262" s="229"/>
      <c r="O4262" s="229"/>
      <c r="P4262" s="229"/>
      <c r="Q4262" s="229"/>
      <c r="R4262" s="229"/>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31"/>
      <c r="I4263" s="229"/>
      <c r="J4263" s="232"/>
      <c r="K4263" s="229"/>
      <c r="L4263" s="229"/>
      <c r="M4263" s="229"/>
      <c r="N4263" s="229"/>
      <c r="O4263" s="229"/>
      <c r="P4263" s="229"/>
      <c r="Q4263" s="229"/>
      <c r="R4263" s="229"/>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31"/>
      <c r="I4264" s="229"/>
      <c r="J4264" s="232"/>
      <c r="K4264" s="229"/>
      <c r="L4264" s="229"/>
      <c r="M4264" s="229"/>
      <c r="N4264" s="229"/>
      <c r="O4264" s="229"/>
      <c r="P4264" s="229"/>
      <c r="Q4264" s="229"/>
      <c r="R4264" s="229"/>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31"/>
      <c r="I4265" s="229"/>
      <c r="J4265" s="232"/>
      <c r="K4265" s="229"/>
      <c r="L4265" s="229"/>
      <c r="M4265" s="229"/>
      <c r="N4265" s="229"/>
      <c r="O4265" s="229"/>
      <c r="P4265" s="229"/>
      <c r="Q4265" s="229"/>
      <c r="R4265" s="229"/>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31"/>
      <c r="I4266" s="229"/>
      <c r="J4266" s="232"/>
      <c r="K4266" s="229"/>
      <c r="L4266" s="229"/>
      <c r="M4266" s="229"/>
      <c r="N4266" s="229"/>
      <c r="O4266" s="229"/>
      <c r="P4266" s="229"/>
      <c r="Q4266" s="229"/>
      <c r="R4266" s="229"/>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31"/>
      <c r="I4267" s="229"/>
      <c r="J4267" s="232"/>
      <c r="K4267" s="229"/>
      <c r="L4267" s="229"/>
      <c r="M4267" s="229"/>
      <c r="N4267" s="229"/>
      <c r="O4267" s="229"/>
      <c r="P4267" s="229"/>
      <c r="Q4267" s="229"/>
      <c r="R4267" s="229"/>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31"/>
      <c r="I4268" s="229"/>
      <c r="J4268" s="232"/>
      <c r="K4268" s="229"/>
      <c r="L4268" s="229"/>
      <c r="M4268" s="229"/>
      <c r="N4268" s="229"/>
      <c r="O4268" s="229"/>
      <c r="P4268" s="229"/>
      <c r="Q4268" s="229"/>
      <c r="R4268" s="229"/>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31"/>
      <c r="I4269" s="229"/>
      <c r="J4269" s="232"/>
      <c r="K4269" s="229"/>
      <c r="L4269" s="229"/>
      <c r="M4269" s="229"/>
      <c r="N4269" s="229"/>
      <c r="O4269" s="229"/>
      <c r="P4269" s="229"/>
      <c r="Q4269" s="229"/>
      <c r="R4269" s="229"/>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31"/>
      <c r="I4270" s="229"/>
      <c r="J4270" s="232"/>
      <c r="K4270" s="229"/>
      <c r="L4270" s="229"/>
      <c r="M4270" s="229"/>
      <c r="N4270" s="229"/>
      <c r="O4270" s="229"/>
      <c r="P4270" s="229"/>
      <c r="Q4270" s="229"/>
      <c r="R4270" s="229"/>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31"/>
      <c r="I4271" s="229"/>
      <c r="J4271" s="232"/>
      <c r="K4271" s="229"/>
      <c r="L4271" s="229"/>
      <c r="M4271" s="229"/>
      <c r="N4271" s="229"/>
      <c r="O4271" s="229"/>
      <c r="P4271" s="229"/>
      <c r="Q4271" s="229"/>
      <c r="R4271" s="229"/>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31"/>
      <c r="I4272" s="229"/>
      <c r="J4272" s="232"/>
      <c r="K4272" s="229"/>
      <c r="L4272" s="229"/>
      <c r="M4272" s="229"/>
      <c r="N4272" s="229"/>
      <c r="O4272" s="229"/>
      <c r="P4272" s="229"/>
      <c r="Q4272" s="229"/>
      <c r="R4272" s="229"/>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31"/>
      <c r="I4273" s="229"/>
      <c r="J4273" s="232"/>
      <c r="K4273" s="229"/>
      <c r="L4273" s="229"/>
      <c r="M4273" s="229"/>
      <c r="N4273" s="229"/>
      <c r="O4273" s="229"/>
      <c r="P4273" s="229"/>
      <c r="Q4273" s="229"/>
      <c r="R4273" s="229"/>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31"/>
      <c r="I4274" s="229"/>
      <c r="J4274" s="232"/>
      <c r="K4274" s="229"/>
      <c r="L4274" s="229"/>
      <c r="M4274" s="229"/>
      <c r="N4274" s="229"/>
      <c r="O4274" s="229"/>
      <c r="P4274" s="229"/>
      <c r="Q4274" s="229"/>
      <c r="R4274" s="229"/>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31"/>
      <c r="I4275" s="229"/>
      <c r="J4275" s="232"/>
      <c r="K4275" s="229"/>
      <c r="L4275" s="229"/>
      <c r="M4275" s="229"/>
      <c r="N4275" s="229"/>
      <c r="O4275" s="229"/>
      <c r="P4275" s="229"/>
      <c r="Q4275" s="229"/>
      <c r="R4275" s="229"/>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31"/>
      <c r="I4276" s="229"/>
      <c r="J4276" s="232"/>
      <c r="K4276" s="229"/>
      <c r="L4276" s="229"/>
      <c r="M4276" s="229"/>
      <c r="N4276" s="229"/>
      <c r="O4276" s="229"/>
      <c r="P4276" s="229"/>
      <c r="Q4276" s="229"/>
      <c r="R4276" s="229"/>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31"/>
      <c r="I4277" s="229"/>
      <c r="J4277" s="232"/>
      <c r="K4277" s="229"/>
      <c r="L4277" s="229"/>
      <c r="M4277" s="229"/>
      <c r="N4277" s="229"/>
      <c r="O4277" s="229"/>
      <c r="P4277" s="229"/>
      <c r="Q4277" s="229"/>
      <c r="R4277" s="229"/>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31"/>
      <c r="I4278" s="229"/>
      <c r="J4278" s="232"/>
      <c r="K4278" s="229"/>
      <c r="L4278" s="229"/>
      <c r="M4278" s="229"/>
      <c r="N4278" s="229"/>
      <c r="O4278" s="229"/>
      <c r="P4278" s="229"/>
      <c r="Q4278" s="229"/>
      <c r="R4278" s="229"/>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31"/>
      <c r="I4279" s="229"/>
      <c r="J4279" s="232"/>
      <c r="K4279" s="229"/>
      <c r="L4279" s="229"/>
      <c r="M4279" s="229"/>
      <c r="N4279" s="229"/>
      <c r="O4279" s="229"/>
      <c r="P4279" s="229"/>
      <c r="Q4279" s="229"/>
      <c r="R4279" s="229"/>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31"/>
      <c r="I4280" s="229"/>
      <c r="J4280" s="232"/>
      <c r="K4280" s="229"/>
      <c r="L4280" s="229"/>
      <c r="M4280" s="229"/>
      <c r="N4280" s="229"/>
      <c r="O4280" s="229"/>
      <c r="P4280" s="229"/>
      <c r="Q4280" s="229"/>
      <c r="R4280" s="229"/>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31"/>
      <c r="I4281" s="229"/>
      <c r="J4281" s="232"/>
      <c r="K4281" s="229"/>
      <c r="L4281" s="229"/>
      <c r="M4281" s="229"/>
      <c r="N4281" s="229"/>
      <c r="O4281" s="229"/>
      <c r="P4281" s="229"/>
      <c r="Q4281" s="229"/>
      <c r="R4281" s="229"/>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31"/>
      <c r="I4282" s="229"/>
      <c r="J4282" s="232"/>
      <c r="K4282" s="229"/>
      <c r="L4282" s="229"/>
      <c r="M4282" s="229"/>
      <c r="N4282" s="229"/>
      <c r="O4282" s="229"/>
      <c r="P4282" s="229"/>
      <c r="Q4282" s="229"/>
      <c r="R4282" s="229"/>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31"/>
      <c r="I4283" s="229"/>
      <c r="J4283" s="232"/>
      <c r="K4283" s="229"/>
      <c r="L4283" s="229"/>
      <c r="M4283" s="229"/>
      <c r="N4283" s="229"/>
      <c r="O4283" s="229"/>
      <c r="P4283" s="229"/>
      <c r="Q4283" s="229"/>
      <c r="R4283" s="229"/>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31"/>
      <c r="I4284" s="229"/>
      <c r="J4284" s="232"/>
      <c r="K4284" s="229"/>
      <c r="L4284" s="229"/>
      <c r="M4284" s="229"/>
      <c r="N4284" s="229"/>
      <c r="O4284" s="229"/>
      <c r="P4284" s="229"/>
      <c r="Q4284" s="229"/>
      <c r="R4284" s="229"/>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31"/>
      <c r="I4285" s="229"/>
      <c r="J4285" s="232"/>
      <c r="K4285" s="229"/>
      <c r="L4285" s="229"/>
      <c r="M4285" s="229"/>
      <c r="N4285" s="229"/>
      <c r="O4285" s="229"/>
      <c r="P4285" s="229"/>
      <c r="Q4285" s="229"/>
      <c r="R4285" s="229"/>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31"/>
      <c r="I4286" s="229"/>
      <c r="J4286" s="232"/>
      <c r="K4286" s="229"/>
      <c r="L4286" s="229"/>
      <c r="M4286" s="229"/>
      <c r="N4286" s="229"/>
      <c r="O4286" s="229"/>
      <c r="P4286" s="229"/>
      <c r="Q4286" s="229"/>
      <c r="R4286" s="229"/>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31"/>
      <c r="I4287" s="229"/>
      <c r="J4287" s="232"/>
      <c r="K4287" s="229"/>
      <c r="L4287" s="229"/>
      <c r="M4287" s="229"/>
      <c r="N4287" s="229"/>
      <c r="O4287" s="229"/>
      <c r="P4287" s="229"/>
      <c r="Q4287" s="229"/>
      <c r="R4287" s="229"/>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31"/>
      <c r="I4288" s="229"/>
      <c r="J4288" s="232"/>
      <c r="K4288" s="229"/>
      <c r="L4288" s="229"/>
      <c r="M4288" s="229"/>
      <c r="N4288" s="229"/>
      <c r="O4288" s="229"/>
      <c r="P4288" s="229"/>
      <c r="Q4288" s="229"/>
      <c r="R4288" s="229"/>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31"/>
      <c r="I4289" s="229"/>
      <c r="J4289" s="232"/>
      <c r="K4289" s="229"/>
      <c r="L4289" s="229"/>
      <c r="M4289" s="229"/>
      <c r="N4289" s="229"/>
      <c r="O4289" s="229"/>
      <c r="P4289" s="229"/>
      <c r="Q4289" s="229"/>
      <c r="R4289" s="229"/>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31"/>
      <c r="I4290" s="229"/>
      <c r="J4290" s="232"/>
      <c r="K4290" s="229"/>
      <c r="L4290" s="229"/>
      <c r="M4290" s="229"/>
      <c r="N4290" s="229"/>
      <c r="O4290" s="229"/>
      <c r="P4290" s="229"/>
      <c r="Q4290" s="229"/>
      <c r="R4290" s="229"/>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31"/>
      <c r="I4291" s="229"/>
      <c r="J4291" s="232"/>
      <c r="K4291" s="229"/>
      <c r="L4291" s="229"/>
      <c r="M4291" s="229"/>
      <c r="N4291" s="229"/>
      <c r="O4291" s="229"/>
      <c r="P4291" s="229"/>
      <c r="Q4291" s="229"/>
      <c r="R4291" s="229"/>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31"/>
      <c r="I4292" s="229"/>
      <c r="J4292" s="232"/>
      <c r="K4292" s="229"/>
      <c r="L4292" s="229"/>
      <c r="M4292" s="229"/>
      <c r="N4292" s="229"/>
      <c r="O4292" s="229"/>
      <c r="P4292" s="229"/>
      <c r="Q4292" s="229"/>
      <c r="R4292" s="229"/>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31"/>
      <c r="I4293" s="229"/>
      <c r="J4293" s="232"/>
      <c r="K4293" s="229"/>
      <c r="L4293" s="229"/>
      <c r="M4293" s="229"/>
      <c r="N4293" s="229"/>
      <c r="O4293" s="229"/>
      <c r="P4293" s="229"/>
      <c r="Q4293" s="229"/>
      <c r="R4293" s="229"/>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31"/>
      <c r="I4294" s="229"/>
      <c r="J4294" s="232"/>
      <c r="K4294" s="229"/>
      <c r="L4294" s="229"/>
      <c r="M4294" s="229"/>
      <c r="N4294" s="229"/>
      <c r="O4294" s="229"/>
      <c r="P4294" s="229"/>
      <c r="Q4294" s="229"/>
      <c r="R4294" s="229"/>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31"/>
      <c r="I4295" s="229"/>
      <c r="J4295" s="232"/>
      <c r="K4295" s="229"/>
      <c r="L4295" s="229"/>
      <c r="M4295" s="229"/>
      <c r="N4295" s="229"/>
      <c r="O4295" s="229"/>
      <c r="P4295" s="229"/>
      <c r="Q4295" s="229"/>
      <c r="R4295" s="229"/>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31"/>
      <c r="I4296" s="229"/>
      <c r="J4296" s="232"/>
      <c r="K4296" s="229"/>
      <c r="L4296" s="229"/>
      <c r="M4296" s="229"/>
      <c r="N4296" s="229"/>
      <c r="O4296" s="229"/>
      <c r="P4296" s="229"/>
      <c r="Q4296" s="229"/>
      <c r="R4296" s="229"/>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31"/>
      <c r="I4297" s="229"/>
      <c r="J4297" s="232"/>
      <c r="K4297" s="229"/>
      <c r="L4297" s="229"/>
      <c r="M4297" s="229"/>
      <c r="N4297" s="229"/>
      <c r="O4297" s="229"/>
      <c r="P4297" s="229"/>
      <c r="Q4297" s="229"/>
      <c r="R4297" s="229"/>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31"/>
      <c r="I4298" s="229"/>
      <c r="J4298" s="232"/>
      <c r="K4298" s="229"/>
      <c r="L4298" s="229"/>
      <c r="M4298" s="229"/>
      <c r="N4298" s="229"/>
      <c r="O4298" s="229"/>
      <c r="P4298" s="229"/>
      <c r="Q4298" s="229"/>
      <c r="R4298" s="229"/>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31"/>
      <c r="I4299" s="229"/>
      <c r="J4299" s="232"/>
      <c r="K4299" s="229"/>
      <c r="L4299" s="229"/>
      <c r="M4299" s="229"/>
      <c r="N4299" s="229"/>
      <c r="O4299" s="229"/>
      <c r="P4299" s="229"/>
      <c r="Q4299" s="229"/>
      <c r="R4299" s="229"/>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31"/>
      <c r="I4300" s="229"/>
      <c r="J4300" s="232"/>
      <c r="K4300" s="229"/>
      <c r="L4300" s="229"/>
      <c r="M4300" s="229"/>
      <c r="N4300" s="229"/>
      <c r="O4300" s="229"/>
      <c r="P4300" s="229"/>
      <c r="Q4300" s="229"/>
      <c r="R4300" s="229"/>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31"/>
      <c r="I4301" s="229"/>
      <c r="J4301" s="232"/>
      <c r="K4301" s="229"/>
      <c r="L4301" s="229"/>
      <c r="M4301" s="229"/>
      <c r="N4301" s="229"/>
      <c r="O4301" s="229"/>
      <c r="P4301" s="229"/>
      <c r="Q4301" s="229"/>
      <c r="R4301" s="229"/>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31"/>
      <c r="I4302" s="229"/>
      <c r="J4302" s="232"/>
      <c r="K4302" s="229"/>
      <c r="L4302" s="229"/>
      <c r="M4302" s="229"/>
      <c r="N4302" s="229"/>
      <c r="O4302" s="229"/>
      <c r="P4302" s="229"/>
      <c r="Q4302" s="229"/>
      <c r="R4302" s="229"/>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31"/>
      <c r="I4303" s="229"/>
      <c r="J4303" s="232"/>
      <c r="K4303" s="229"/>
      <c r="L4303" s="229"/>
      <c r="M4303" s="229"/>
      <c r="N4303" s="229"/>
      <c r="O4303" s="229"/>
      <c r="P4303" s="229"/>
      <c r="Q4303" s="229"/>
      <c r="R4303" s="229"/>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31"/>
      <c r="I4304" s="229"/>
      <c r="J4304" s="232"/>
      <c r="K4304" s="229"/>
      <c r="L4304" s="229"/>
      <c r="M4304" s="229"/>
      <c r="N4304" s="229"/>
      <c r="O4304" s="229"/>
      <c r="P4304" s="229"/>
      <c r="Q4304" s="229"/>
      <c r="R4304" s="229"/>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31"/>
      <c r="I4305" s="229"/>
      <c r="J4305" s="232"/>
      <c r="K4305" s="229"/>
      <c r="L4305" s="229"/>
      <c r="M4305" s="229"/>
      <c r="N4305" s="229"/>
      <c r="O4305" s="229"/>
      <c r="P4305" s="229"/>
      <c r="Q4305" s="229"/>
      <c r="R4305" s="229"/>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31"/>
      <c r="I4306" s="229"/>
      <c r="J4306" s="232"/>
      <c r="K4306" s="229"/>
      <c r="L4306" s="229"/>
      <c r="M4306" s="229"/>
      <c r="N4306" s="229"/>
      <c r="O4306" s="229"/>
      <c r="P4306" s="229"/>
      <c r="Q4306" s="229"/>
      <c r="R4306" s="229"/>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31"/>
      <c r="I4307" s="229"/>
      <c r="J4307" s="232"/>
      <c r="K4307" s="229"/>
      <c r="L4307" s="229"/>
      <c r="M4307" s="229"/>
      <c r="N4307" s="229"/>
      <c r="O4307" s="229"/>
      <c r="P4307" s="229"/>
      <c r="Q4307" s="229"/>
      <c r="R4307" s="229"/>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31"/>
      <c r="I4308" s="229"/>
      <c r="J4308" s="232"/>
      <c r="K4308" s="229"/>
      <c r="L4308" s="229"/>
      <c r="M4308" s="229"/>
      <c r="N4308" s="229"/>
      <c r="O4308" s="229"/>
      <c r="P4308" s="229"/>
      <c r="Q4308" s="229"/>
      <c r="R4308" s="229"/>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31"/>
      <c r="I4309" s="229"/>
      <c r="J4309" s="232"/>
      <c r="K4309" s="229"/>
      <c r="L4309" s="229"/>
      <c r="M4309" s="229"/>
      <c r="N4309" s="229"/>
      <c r="O4309" s="229"/>
      <c r="P4309" s="229"/>
      <c r="Q4309" s="229"/>
      <c r="R4309" s="229"/>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31"/>
      <c r="I4310" s="229"/>
      <c r="J4310" s="232"/>
      <c r="K4310" s="229"/>
      <c r="L4310" s="229"/>
      <c r="M4310" s="229"/>
      <c r="N4310" s="229"/>
      <c r="O4310" s="229"/>
      <c r="P4310" s="229"/>
      <c r="Q4310" s="229"/>
      <c r="R4310" s="229"/>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31"/>
      <c r="I4311" s="229"/>
      <c r="J4311" s="232"/>
      <c r="K4311" s="229"/>
      <c r="L4311" s="229"/>
      <c r="M4311" s="229"/>
      <c r="N4311" s="229"/>
      <c r="O4311" s="229"/>
      <c r="P4311" s="229"/>
      <c r="Q4311" s="229"/>
      <c r="R4311" s="229"/>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31"/>
      <c r="I4312" s="229"/>
      <c r="J4312" s="232"/>
      <c r="K4312" s="229"/>
      <c r="L4312" s="229"/>
      <c r="M4312" s="229"/>
      <c r="N4312" s="229"/>
      <c r="O4312" s="229"/>
      <c r="P4312" s="229"/>
      <c r="Q4312" s="229"/>
      <c r="R4312" s="229"/>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31"/>
      <c r="I4313" s="229"/>
      <c r="J4313" s="232"/>
      <c r="K4313" s="229"/>
      <c r="L4313" s="229"/>
      <c r="M4313" s="229"/>
      <c r="N4313" s="229"/>
      <c r="O4313" s="229"/>
      <c r="P4313" s="229"/>
      <c r="Q4313" s="229"/>
      <c r="R4313" s="229"/>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31"/>
      <c r="I4314" s="229"/>
      <c r="J4314" s="232"/>
      <c r="K4314" s="229"/>
      <c r="L4314" s="229"/>
      <c r="M4314" s="229"/>
      <c r="N4314" s="229"/>
      <c r="O4314" s="229"/>
      <c r="P4314" s="229"/>
      <c r="Q4314" s="229"/>
      <c r="R4314" s="229"/>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31"/>
      <c r="I4315" s="229"/>
      <c r="J4315" s="232"/>
      <c r="K4315" s="229"/>
      <c r="L4315" s="229"/>
      <c r="M4315" s="229"/>
      <c r="N4315" s="229"/>
      <c r="O4315" s="229"/>
      <c r="P4315" s="229"/>
      <c r="Q4315" s="229"/>
      <c r="R4315" s="229"/>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31"/>
      <c r="I4316" s="229"/>
      <c r="J4316" s="232"/>
      <c r="K4316" s="229"/>
      <c r="L4316" s="229"/>
      <c r="M4316" s="229"/>
      <c r="N4316" s="229"/>
      <c r="O4316" s="229"/>
      <c r="P4316" s="229"/>
      <c r="Q4316" s="229"/>
      <c r="R4316" s="229"/>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31"/>
      <c r="I4317" s="229"/>
      <c r="J4317" s="232"/>
      <c r="K4317" s="229"/>
      <c r="L4317" s="229"/>
      <c r="M4317" s="229"/>
      <c r="N4317" s="229"/>
      <c r="O4317" s="229"/>
      <c r="P4317" s="229"/>
      <c r="Q4317" s="229"/>
      <c r="R4317" s="229"/>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31"/>
      <c r="I4318" s="229"/>
      <c r="J4318" s="232"/>
      <c r="K4318" s="229"/>
      <c r="L4318" s="229"/>
      <c r="M4318" s="229"/>
      <c r="N4318" s="229"/>
      <c r="O4318" s="229"/>
      <c r="P4318" s="229"/>
      <c r="Q4318" s="229"/>
      <c r="R4318" s="229"/>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31"/>
      <c r="I4319" s="229"/>
      <c r="J4319" s="232"/>
      <c r="K4319" s="229"/>
      <c r="L4319" s="229"/>
      <c r="M4319" s="229"/>
      <c r="N4319" s="229"/>
      <c r="O4319" s="229"/>
      <c r="P4319" s="229"/>
      <c r="Q4319" s="229"/>
      <c r="R4319" s="229"/>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31"/>
      <c r="I4320" s="229"/>
      <c r="J4320" s="232"/>
      <c r="K4320" s="229"/>
      <c r="L4320" s="229"/>
      <c r="M4320" s="229"/>
      <c r="N4320" s="229"/>
      <c r="O4320" s="229"/>
      <c r="P4320" s="229"/>
      <c r="Q4320" s="229"/>
      <c r="R4320" s="229"/>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31"/>
      <c r="I4321" s="229"/>
      <c r="J4321" s="232"/>
      <c r="K4321" s="229"/>
      <c r="L4321" s="229"/>
      <c r="M4321" s="229"/>
      <c r="N4321" s="229"/>
      <c r="O4321" s="229"/>
      <c r="P4321" s="229"/>
      <c r="Q4321" s="229"/>
      <c r="R4321" s="229"/>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31"/>
      <c r="I4322" s="229"/>
      <c r="J4322" s="232"/>
      <c r="K4322" s="229"/>
      <c r="L4322" s="229"/>
      <c r="M4322" s="229"/>
      <c r="N4322" s="229"/>
      <c r="O4322" s="229"/>
      <c r="P4322" s="229"/>
      <c r="Q4322" s="229"/>
      <c r="R4322" s="229"/>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31"/>
      <c r="I4323" s="229"/>
      <c r="J4323" s="232"/>
      <c r="K4323" s="229"/>
      <c r="L4323" s="229"/>
      <c r="M4323" s="229"/>
      <c r="N4323" s="229"/>
      <c r="O4323" s="229"/>
      <c r="P4323" s="229"/>
      <c r="Q4323" s="229"/>
      <c r="R4323" s="229"/>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31"/>
      <c r="I4324" s="229"/>
      <c r="J4324" s="232"/>
      <c r="K4324" s="229"/>
      <c r="L4324" s="229"/>
      <c r="M4324" s="229"/>
      <c r="N4324" s="229"/>
      <c r="O4324" s="229"/>
      <c r="P4324" s="229"/>
      <c r="Q4324" s="229"/>
      <c r="R4324" s="229"/>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31"/>
      <c r="I4325" s="229"/>
      <c r="J4325" s="232"/>
      <c r="K4325" s="229"/>
      <c r="L4325" s="229"/>
      <c r="M4325" s="229"/>
      <c r="N4325" s="229"/>
      <c r="O4325" s="229"/>
      <c r="P4325" s="229"/>
      <c r="Q4325" s="229"/>
      <c r="R4325" s="229"/>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31"/>
      <c r="I4326" s="229"/>
      <c r="J4326" s="232"/>
      <c r="K4326" s="229"/>
      <c r="L4326" s="229"/>
      <c r="M4326" s="229"/>
      <c r="N4326" s="229"/>
      <c r="O4326" s="229"/>
      <c r="P4326" s="229"/>
      <c r="Q4326" s="229"/>
      <c r="R4326" s="229"/>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31"/>
      <c r="I4327" s="229"/>
      <c r="J4327" s="232"/>
      <c r="K4327" s="229"/>
      <c r="L4327" s="229"/>
      <c r="M4327" s="229"/>
      <c r="N4327" s="229"/>
      <c r="O4327" s="229"/>
      <c r="P4327" s="229"/>
      <c r="Q4327" s="229"/>
      <c r="R4327" s="229"/>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31"/>
      <c r="I4328" s="229"/>
      <c r="J4328" s="232"/>
      <c r="K4328" s="229"/>
      <c r="L4328" s="229"/>
      <c r="M4328" s="229"/>
      <c r="N4328" s="229"/>
      <c r="O4328" s="229"/>
      <c r="P4328" s="229"/>
      <c r="Q4328" s="229"/>
      <c r="R4328" s="229"/>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31"/>
      <c r="I4329" s="229"/>
      <c r="J4329" s="232"/>
      <c r="K4329" s="229"/>
      <c r="L4329" s="229"/>
      <c r="M4329" s="229"/>
      <c r="N4329" s="229"/>
      <c r="O4329" s="229"/>
      <c r="P4329" s="229"/>
      <c r="Q4329" s="229"/>
      <c r="R4329" s="229"/>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31"/>
      <c r="I4330" s="229"/>
      <c r="J4330" s="232"/>
      <c r="K4330" s="229"/>
      <c r="L4330" s="229"/>
      <c r="M4330" s="229"/>
      <c r="N4330" s="229"/>
      <c r="O4330" s="229"/>
      <c r="P4330" s="229"/>
      <c r="Q4330" s="229"/>
      <c r="R4330" s="229"/>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31"/>
      <c r="I4331" s="229"/>
      <c r="J4331" s="232"/>
      <c r="K4331" s="229"/>
      <c r="L4331" s="229"/>
      <c r="M4331" s="229"/>
      <c r="N4331" s="229"/>
      <c r="O4331" s="229"/>
      <c r="P4331" s="229"/>
      <c r="Q4331" s="229"/>
      <c r="R4331" s="229"/>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31"/>
      <c r="I4332" s="229"/>
      <c r="J4332" s="232"/>
      <c r="K4332" s="229"/>
      <c r="L4332" s="229"/>
      <c r="M4332" s="229"/>
      <c r="N4332" s="229"/>
      <c r="O4332" s="229"/>
      <c r="P4332" s="229"/>
      <c r="Q4332" s="229"/>
      <c r="R4332" s="229"/>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31"/>
      <c r="I4333" s="229"/>
      <c r="J4333" s="232"/>
      <c r="K4333" s="229"/>
      <c r="L4333" s="229"/>
      <c r="M4333" s="229"/>
      <c r="N4333" s="229"/>
      <c r="O4333" s="229"/>
      <c r="P4333" s="229"/>
      <c r="Q4333" s="229"/>
      <c r="R4333" s="229"/>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31"/>
      <c r="I4334" s="229"/>
      <c r="J4334" s="232"/>
      <c r="K4334" s="229"/>
      <c r="L4334" s="229"/>
      <c r="M4334" s="229"/>
      <c r="N4334" s="229"/>
      <c r="O4334" s="229"/>
      <c r="P4334" s="229"/>
      <c r="Q4334" s="229"/>
      <c r="R4334" s="229"/>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31"/>
      <c r="I4335" s="229"/>
      <c r="J4335" s="232"/>
      <c r="K4335" s="229"/>
      <c r="L4335" s="229"/>
      <c r="M4335" s="229"/>
      <c r="N4335" s="229"/>
      <c r="O4335" s="229"/>
      <c r="P4335" s="229"/>
      <c r="Q4335" s="229"/>
      <c r="R4335" s="229"/>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31"/>
      <c r="I4336" s="229"/>
      <c r="J4336" s="232"/>
      <c r="K4336" s="229"/>
      <c r="L4336" s="229"/>
      <c r="M4336" s="229"/>
      <c r="N4336" s="229"/>
      <c r="O4336" s="229"/>
      <c r="P4336" s="229"/>
      <c r="Q4336" s="229"/>
      <c r="R4336" s="229"/>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31"/>
      <c r="I4337" s="229"/>
      <c r="J4337" s="232"/>
      <c r="K4337" s="229"/>
      <c r="L4337" s="229"/>
      <c r="M4337" s="229"/>
      <c r="N4337" s="229"/>
      <c r="O4337" s="229"/>
      <c r="P4337" s="229"/>
      <c r="Q4337" s="229"/>
      <c r="R4337" s="229"/>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31"/>
      <c r="I4338" s="229"/>
      <c r="J4338" s="232"/>
      <c r="K4338" s="229"/>
      <c r="L4338" s="229"/>
      <c r="M4338" s="229"/>
      <c r="N4338" s="229"/>
      <c r="O4338" s="229"/>
      <c r="P4338" s="229"/>
      <c r="Q4338" s="229"/>
      <c r="R4338" s="229"/>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31"/>
      <c r="I4339" s="229"/>
      <c r="J4339" s="232"/>
      <c r="K4339" s="229"/>
      <c r="L4339" s="229"/>
      <c r="M4339" s="229"/>
      <c r="N4339" s="229"/>
      <c r="O4339" s="229"/>
      <c r="P4339" s="229"/>
      <c r="Q4339" s="229"/>
      <c r="R4339" s="229"/>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31"/>
      <c r="I4340" s="229"/>
      <c r="J4340" s="232"/>
      <c r="K4340" s="229"/>
      <c r="L4340" s="229"/>
      <c r="M4340" s="229"/>
      <c r="N4340" s="229"/>
      <c r="O4340" s="229"/>
      <c r="P4340" s="229"/>
      <c r="Q4340" s="229"/>
      <c r="R4340" s="229"/>
    </row>
    <row r="4341" spans="3:61">
      <c r="C4341" s="229"/>
      <c r="D4341" s="230"/>
      <c r="E4341" s="229"/>
      <c r="F4341" s="229"/>
      <c r="G4341" s="229"/>
      <c r="H4341" s="231"/>
      <c r="I4341" s="229"/>
      <c r="J4341" s="232"/>
      <c r="K4341" s="229"/>
      <c r="L4341" s="229"/>
      <c r="M4341" s="229"/>
      <c r="N4341" s="229"/>
      <c r="O4341" s="229"/>
      <c r="P4341" s="229"/>
      <c r="Q4341" s="229"/>
      <c r="R4341" s="229"/>
    </row>
    <row r="4342" spans="3:61">
      <c r="C4342" s="229"/>
      <c r="D4342" s="230"/>
      <c r="E4342" s="229"/>
      <c r="F4342" s="229"/>
      <c r="G4342" s="229"/>
      <c r="H4342" s="231"/>
      <c r="I4342" s="229"/>
      <c r="J4342" s="232"/>
      <c r="K4342" s="229"/>
      <c r="L4342" s="229"/>
      <c r="M4342" s="229"/>
      <c r="N4342" s="229"/>
      <c r="O4342" s="229"/>
      <c r="P4342" s="229"/>
      <c r="Q4342" s="229"/>
      <c r="R4342" s="229"/>
    </row>
    <row r="4343" spans="3:61">
      <c r="C4343" s="229"/>
      <c r="D4343" s="230"/>
      <c r="E4343" s="229"/>
      <c r="F4343" s="229"/>
      <c r="G4343" s="229"/>
      <c r="H4343" s="231"/>
      <c r="I4343" s="229"/>
      <c r="J4343" s="232"/>
      <c r="K4343" s="229"/>
      <c r="L4343" s="229"/>
      <c r="M4343" s="229"/>
      <c r="N4343" s="229"/>
      <c r="O4343" s="229"/>
      <c r="P4343" s="229"/>
      <c r="Q4343" s="229"/>
      <c r="R4343" s="229"/>
    </row>
    <row r="4344" spans="3:61">
      <c r="C4344" s="229"/>
      <c r="D4344" s="230"/>
      <c r="E4344" s="229"/>
      <c r="F4344" s="229"/>
      <c r="G4344" s="229"/>
      <c r="H4344" s="231"/>
      <c r="I4344" s="229"/>
      <c r="J4344" s="232"/>
      <c r="K4344" s="229"/>
      <c r="L4344" s="229"/>
      <c r="M4344" s="229"/>
      <c r="N4344" s="229"/>
      <c r="O4344" s="229"/>
      <c r="P4344" s="229"/>
      <c r="Q4344" s="229"/>
      <c r="R4344" s="229"/>
    </row>
    <row r="4345" spans="3:61">
      <c r="C4345" s="229"/>
      <c r="D4345" s="230"/>
      <c r="E4345" s="229"/>
      <c r="F4345" s="229"/>
      <c r="G4345" s="229"/>
      <c r="H4345" s="231"/>
      <c r="I4345" s="229"/>
      <c r="J4345" s="232"/>
      <c r="K4345" s="229"/>
      <c r="L4345" s="229"/>
      <c r="M4345" s="229"/>
      <c r="N4345" s="229"/>
      <c r="O4345" s="229"/>
      <c r="P4345" s="229"/>
      <c r="Q4345" s="229"/>
      <c r="R4345" s="229"/>
    </row>
    <row r="4346" spans="3:61">
      <c r="C4346" s="229"/>
      <c r="D4346" s="230"/>
      <c r="E4346" s="229"/>
      <c r="F4346" s="229"/>
      <c r="G4346" s="229"/>
      <c r="H4346" s="231"/>
      <c r="I4346" s="229"/>
      <c r="J4346" s="232"/>
      <c r="K4346" s="229"/>
      <c r="L4346" s="229"/>
      <c r="M4346" s="229"/>
      <c r="N4346" s="229"/>
      <c r="O4346" s="229"/>
      <c r="P4346" s="229"/>
      <c r="Q4346" s="229"/>
      <c r="R4346" s="229"/>
    </row>
    <row r="4347" spans="3:61">
      <c r="C4347" s="229"/>
      <c r="D4347" s="230"/>
      <c r="E4347" s="229"/>
      <c r="F4347" s="229"/>
      <c r="G4347" s="229"/>
      <c r="H4347" s="231"/>
      <c r="I4347" s="229"/>
      <c r="J4347" s="232"/>
      <c r="K4347" s="229"/>
      <c r="L4347" s="229"/>
      <c r="M4347" s="229"/>
      <c r="N4347" s="229"/>
      <c r="O4347" s="229"/>
      <c r="P4347" s="229"/>
      <c r="Q4347" s="229"/>
      <c r="R4347" s="229"/>
    </row>
    <row r="4348" spans="3:61">
      <c r="C4348" s="229"/>
      <c r="D4348" s="230"/>
      <c r="E4348" s="229"/>
      <c r="F4348" s="229"/>
      <c r="G4348" s="229"/>
      <c r="H4348" s="231"/>
      <c r="I4348" s="229"/>
      <c r="J4348" s="232"/>
      <c r="K4348" s="229"/>
      <c r="L4348" s="229"/>
      <c r="M4348" s="229"/>
      <c r="N4348" s="229"/>
      <c r="O4348" s="229"/>
      <c r="P4348" s="229"/>
      <c r="Q4348" s="229"/>
      <c r="R4348" s="229"/>
    </row>
    <row r="4349" spans="3:61">
      <c r="C4349" s="229"/>
      <c r="D4349" s="230"/>
      <c r="E4349" s="229"/>
      <c r="F4349" s="229"/>
      <c r="G4349" s="229"/>
      <c r="H4349" s="231"/>
      <c r="I4349" s="229"/>
      <c r="J4349" s="232"/>
      <c r="K4349" s="229"/>
      <c r="L4349" s="229"/>
      <c r="M4349" s="229"/>
      <c r="N4349" s="229"/>
      <c r="O4349" s="229"/>
      <c r="P4349" s="229"/>
      <c r="Q4349" s="229"/>
      <c r="R4349" s="229"/>
    </row>
    <row r="4350" spans="3:61">
      <c r="C4350" s="229"/>
      <c r="D4350" s="230"/>
      <c r="E4350" s="229"/>
      <c r="F4350" s="229"/>
      <c r="G4350" s="229"/>
      <c r="H4350" s="231"/>
      <c r="I4350" s="229"/>
      <c r="J4350" s="232"/>
      <c r="K4350" s="229"/>
      <c r="L4350" s="229"/>
      <c r="M4350" s="229"/>
      <c r="N4350" s="229"/>
      <c r="O4350" s="229"/>
      <c r="P4350" s="229"/>
      <c r="Q4350" s="229"/>
      <c r="R4350" s="229"/>
    </row>
    <row r="4351" spans="3:61">
      <c r="C4351" s="229"/>
      <c r="D4351" s="230"/>
      <c r="E4351" s="229"/>
      <c r="F4351" s="229"/>
      <c r="G4351" s="229"/>
      <c r="H4351" s="231"/>
      <c r="I4351" s="229"/>
      <c r="J4351" s="232"/>
      <c r="K4351" s="229"/>
      <c r="L4351" s="229"/>
      <c r="M4351" s="229"/>
      <c r="N4351" s="229"/>
      <c r="O4351" s="229"/>
      <c r="P4351" s="229"/>
      <c r="Q4351" s="229"/>
      <c r="R4351" s="229"/>
    </row>
    <row r="4352" spans="3:61">
      <c r="C4352" s="229"/>
      <c r="D4352" s="230"/>
      <c r="E4352" s="229"/>
      <c r="F4352" s="229"/>
      <c r="G4352" s="229"/>
      <c r="H4352" s="231"/>
      <c r="I4352" s="229"/>
      <c r="J4352" s="232"/>
      <c r="K4352" s="229"/>
      <c r="L4352" s="229"/>
      <c r="M4352" s="229"/>
      <c r="N4352" s="229"/>
      <c r="O4352" s="229"/>
      <c r="P4352" s="229"/>
      <c r="Q4352" s="229"/>
      <c r="R4352" s="229"/>
    </row>
    <row r="4353" spans="3:18">
      <c r="C4353" s="229"/>
      <c r="D4353" s="230"/>
      <c r="E4353" s="229"/>
      <c r="F4353" s="229"/>
      <c r="G4353" s="229"/>
      <c r="H4353" s="231"/>
      <c r="I4353" s="229"/>
      <c r="J4353" s="232"/>
      <c r="K4353" s="229"/>
      <c r="L4353" s="229"/>
      <c r="M4353" s="229"/>
      <c r="N4353" s="229"/>
      <c r="O4353" s="229"/>
      <c r="P4353" s="229"/>
      <c r="Q4353" s="229"/>
      <c r="R4353" s="229"/>
    </row>
    <row r="4354" spans="3:18">
      <c r="C4354" s="229"/>
      <c r="D4354" s="230"/>
      <c r="E4354" s="229"/>
      <c r="F4354" s="229"/>
      <c r="G4354" s="229"/>
      <c r="H4354" s="231"/>
      <c r="I4354" s="229"/>
      <c r="J4354" s="232"/>
      <c r="K4354" s="229"/>
      <c r="L4354" s="229"/>
      <c r="M4354" s="229"/>
      <c r="N4354" s="229"/>
      <c r="O4354" s="229"/>
      <c r="P4354" s="229"/>
      <c r="Q4354" s="229"/>
      <c r="R4354" s="229"/>
    </row>
    <row r="4355" spans="3:18">
      <c r="C4355" s="229"/>
      <c r="D4355" s="230"/>
      <c r="E4355" s="229"/>
      <c r="F4355" s="229"/>
      <c r="G4355" s="229"/>
      <c r="H4355" s="231"/>
      <c r="I4355" s="229"/>
      <c r="J4355" s="232"/>
      <c r="K4355" s="229"/>
      <c r="L4355" s="229"/>
      <c r="M4355" s="229"/>
      <c r="N4355" s="229"/>
      <c r="O4355" s="229"/>
      <c r="P4355" s="229"/>
      <c r="Q4355" s="229"/>
      <c r="R4355" s="229"/>
    </row>
    <row r="4356" spans="3:18">
      <c r="C4356" s="229"/>
      <c r="D4356" s="230"/>
      <c r="E4356" s="229"/>
      <c r="F4356" s="229"/>
      <c r="G4356" s="229"/>
      <c r="H4356" s="231"/>
      <c r="I4356" s="229"/>
      <c r="J4356" s="232"/>
      <c r="K4356" s="229"/>
      <c r="L4356" s="229"/>
      <c r="M4356" s="229"/>
      <c r="N4356" s="229"/>
      <c r="O4356" s="229"/>
      <c r="P4356" s="229"/>
      <c r="Q4356" s="229"/>
      <c r="R4356" s="229"/>
    </row>
    <row r="4357" spans="3:18">
      <c r="C4357" s="229"/>
      <c r="D4357" s="230"/>
      <c r="E4357" s="229"/>
      <c r="F4357" s="229"/>
      <c r="G4357" s="229"/>
      <c r="H4357" s="231"/>
      <c r="I4357" s="229"/>
      <c r="J4357" s="232"/>
      <c r="K4357" s="229"/>
      <c r="L4357" s="229"/>
      <c r="M4357" s="229"/>
      <c r="N4357" s="229"/>
      <c r="O4357" s="229"/>
      <c r="P4357" s="229"/>
      <c r="Q4357" s="229"/>
      <c r="R4357" s="229"/>
    </row>
    <row r="4358" spans="3:18">
      <c r="C4358" s="229"/>
      <c r="D4358" s="230"/>
      <c r="E4358" s="229"/>
      <c r="F4358" s="229"/>
      <c r="G4358" s="229"/>
      <c r="H4358" s="231"/>
      <c r="I4358" s="229"/>
      <c r="J4358" s="232"/>
      <c r="K4358" s="229"/>
      <c r="L4358" s="229"/>
      <c r="M4358" s="229"/>
      <c r="N4358" s="229"/>
      <c r="O4358" s="229"/>
      <c r="P4358" s="229"/>
      <c r="Q4358" s="229"/>
      <c r="R4358" s="229"/>
    </row>
    <row r="4359" spans="3:18">
      <c r="C4359" s="229"/>
      <c r="D4359" s="230"/>
      <c r="E4359" s="229"/>
      <c r="F4359" s="229"/>
      <c r="G4359" s="229"/>
      <c r="H4359" s="231"/>
      <c r="I4359" s="229"/>
      <c r="J4359" s="232"/>
      <c r="K4359" s="229"/>
      <c r="L4359" s="229"/>
      <c r="M4359" s="229"/>
      <c r="N4359" s="229"/>
      <c r="O4359" s="229"/>
      <c r="P4359" s="229"/>
      <c r="Q4359" s="229"/>
      <c r="R4359" s="229"/>
    </row>
    <row r="4360" spans="3:18">
      <c r="C4360" s="229"/>
      <c r="D4360" s="230"/>
      <c r="E4360" s="229"/>
      <c r="F4360" s="229"/>
      <c r="G4360" s="229"/>
      <c r="H4360" s="231"/>
      <c r="I4360" s="229"/>
      <c r="J4360" s="232"/>
      <c r="K4360" s="229"/>
      <c r="L4360" s="229"/>
      <c r="M4360" s="229"/>
      <c r="N4360" s="229"/>
      <c r="O4360" s="229"/>
      <c r="P4360" s="229"/>
      <c r="Q4360" s="229"/>
      <c r="R4360" s="229"/>
    </row>
    <row r="4361" spans="3:18">
      <c r="C4361" s="229"/>
      <c r="D4361" s="230"/>
      <c r="E4361" s="229"/>
      <c r="F4361" s="229"/>
      <c r="G4361" s="229"/>
      <c r="H4361" s="231"/>
      <c r="I4361" s="229"/>
      <c r="J4361" s="232"/>
      <c r="K4361" s="229"/>
      <c r="L4361" s="229"/>
      <c r="M4361" s="229"/>
      <c r="N4361" s="229"/>
      <c r="O4361" s="229"/>
      <c r="P4361" s="229"/>
      <c r="Q4361" s="229"/>
      <c r="R4361" s="229"/>
    </row>
    <row r="4362" spans="3:18">
      <c r="C4362" s="229"/>
      <c r="D4362" s="230"/>
      <c r="E4362" s="229"/>
      <c r="F4362" s="229"/>
      <c r="G4362" s="229"/>
      <c r="H4362" s="231"/>
      <c r="I4362" s="229"/>
      <c r="J4362" s="232"/>
      <c r="K4362" s="229"/>
      <c r="L4362" s="229"/>
      <c r="M4362" s="229"/>
      <c r="N4362" s="229"/>
      <c r="O4362" s="229"/>
      <c r="P4362" s="229"/>
      <c r="Q4362" s="229"/>
      <c r="R4362" s="229"/>
    </row>
    <row r="4363" spans="3:18">
      <c r="C4363" s="229"/>
      <c r="D4363" s="230"/>
      <c r="E4363" s="229"/>
      <c r="F4363" s="229"/>
      <c r="G4363" s="229"/>
      <c r="H4363" s="231"/>
      <c r="I4363" s="229"/>
      <c r="J4363" s="232"/>
      <c r="K4363" s="229"/>
      <c r="L4363" s="229"/>
      <c r="M4363" s="229"/>
      <c r="N4363" s="229"/>
      <c r="O4363" s="229"/>
      <c r="P4363" s="229"/>
      <c r="Q4363" s="229"/>
      <c r="R4363" s="229"/>
    </row>
    <row r="4364" spans="3:18">
      <c r="C4364" s="229"/>
      <c r="D4364" s="230"/>
      <c r="E4364" s="229"/>
      <c r="F4364" s="229"/>
      <c r="G4364" s="229"/>
      <c r="H4364" s="231"/>
      <c r="I4364" s="229"/>
      <c r="J4364" s="232"/>
      <c r="K4364" s="229"/>
      <c r="L4364" s="229"/>
      <c r="M4364" s="229"/>
      <c r="N4364" s="229"/>
      <c r="O4364" s="229"/>
      <c r="P4364" s="229"/>
      <c r="Q4364" s="229"/>
      <c r="R4364" s="229"/>
    </row>
    <row r="4365" spans="3:18">
      <c r="C4365" s="229"/>
      <c r="D4365" s="230"/>
      <c r="E4365" s="229"/>
      <c r="F4365" s="229"/>
      <c r="G4365" s="229"/>
      <c r="H4365" s="231"/>
      <c r="I4365" s="229"/>
      <c r="J4365" s="232"/>
      <c r="K4365" s="229"/>
      <c r="L4365" s="229"/>
      <c r="M4365" s="229"/>
      <c r="N4365" s="229"/>
      <c r="O4365" s="229"/>
      <c r="P4365" s="229"/>
      <c r="Q4365" s="229"/>
      <c r="R4365" s="229"/>
    </row>
    <row r="4366" spans="3:18">
      <c r="C4366" s="229"/>
      <c r="D4366" s="230"/>
      <c r="E4366" s="229"/>
      <c r="F4366" s="229"/>
      <c r="G4366" s="229"/>
      <c r="H4366" s="231"/>
      <c r="I4366" s="229"/>
      <c r="J4366" s="232"/>
      <c r="K4366" s="229"/>
      <c r="L4366" s="229"/>
      <c r="M4366" s="229"/>
      <c r="N4366" s="229"/>
      <c r="O4366" s="229"/>
      <c r="P4366" s="229"/>
      <c r="Q4366" s="229"/>
      <c r="R4366" s="229"/>
    </row>
    <row r="4367" spans="3:18">
      <c r="C4367" s="229"/>
      <c r="D4367" s="230"/>
      <c r="E4367" s="229"/>
      <c r="F4367" s="229"/>
      <c r="G4367" s="229"/>
      <c r="H4367" s="231"/>
      <c r="I4367" s="229"/>
      <c r="J4367" s="232"/>
      <c r="K4367" s="229"/>
      <c r="L4367" s="229"/>
      <c r="M4367" s="229"/>
      <c r="N4367" s="229"/>
      <c r="O4367" s="229"/>
      <c r="P4367" s="229"/>
      <c r="Q4367" s="229"/>
      <c r="R4367" s="229"/>
    </row>
    <row r="4368" spans="3:18">
      <c r="C4368" s="229"/>
      <c r="D4368" s="230"/>
      <c r="E4368" s="229"/>
      <c r="F4368" s="229"/>
      <c r="G4368" s="229"/>
      <c r="H4368" s="231"/>
      <c r="I4368" s="229"/>
      <c r="J4368" s="232"/>
      <c r="K4368" s="229"/>
      <c r="L4368" s="229"/>
      <c r="M4368" s="229"/>
      <c r="N4368" s="229"/>
      <c r="O4368" s="229"/>
      <c r="P4368" s="229"/>
      <c r="Q4368" s="229"/>
      <c r="R4368" s="229"/>
    </row>
    <row r="4369" spans="3:18">
      <c r="C4369" s="229"/>
      <c r="D4369" s="230"/>
      <c r="E4369" s="229"/>
      <c r="F4369" s="229"/>
      <c r="G4369" s="229"/>
      <c r="H4369" s="231"/>
      <c r="I4369" s="229"/>
      <c r="J4369" s="232"/>
      <c r="K4369" s="229"/>
      <c r="L4369" s="229"/>
      <c r="M4369" s="229"/>
      <c r="N4369" s="229"/>
      <c r="O4369" s="229"/>
      <c r="P4369" s="229"/>
      <c r="Q4369" s="229"/>
      <c r="R4369" s="229"/>
    </row>
    <row r="4370" spans="3:18">
      <c r="C4370" s="229"/>
      <c r="D4370" s="230"/>
      <c r="E4370" s="229"/>
      <c r="F4370" s="229"/>
      <c r="G4370" s="229"/>
      <c r="H4370" s="231"/>
      <c r="I4370" s="229"/>
      <c r="J4370" s="232"/>
      <c r="K4370" s="229"/>
      <c r="L4370" s="229"/>
      <c r="M4370" s="229"/>
      <c r="N4370" s="229"/>
      <c r="O4370" s="229"/>
      <c r="P4370" s="229"/>
      <c r="Q4370" s="229"/>
      <c r="R4370" s="229"/>
    </row>
    <row r="4371" spans="3:18">
      <c r="C4371" s="229"/>
      <c r="D4371" s="230"/>
      <c r="E4371" s="229"/>
      <c r="F4371" s="229"/>
      <c r="G4371" s="229"/>
      <c r="H4371" s="231"/>
      <c r="I4371" s="229"/>
      <c r="J4371" s="232"/>
      <c r="K4371" s="229"/>
      <c r="L4371" s="229"/>
      <c r="M4371" s="229"/>
      <c r="N4371" s="229"/>
      <c r="O4371" s="229"/>
      <c r="P4371" s="229"/>
      <c r="Q4371" s="229"/>
      <c r="R4371" s="229"/>
    </row>
    <row r="4372" spans="3:18">
      <c r="C4372" s="229"/>
      <c r="D4372" s="230"/>
      <c r="E4372" s="229"/>
      <c r="F4372" s="229"/>
      <c r="G4372" s="229"/>
      <c r="H4372" s="231"/>
      <c r="I4372" s="229"/>
      <c r="J4372" s="232"/>
      <c r="K4372" s="229"/>
      <c r="L4372" s="229"/>
      <c r="M4372" s="229"/>
      <c r="N4372" s="229"/>
      <c r="O4372" s="229"/>
      <c r="P4372" s="229"/>
      <c r="Q4372" s="229"/>
      <c r="R4372" s="229"/>
    </row>
    <row r="4373" spans="3:18">
      <c r="C4373" s="229"/>
      <c r="D4373" s="230"/>
      <c r="E4373" s="229"/>
      <c r="F4373" s="229"/>
      <c r="G4373" s="229"/>
      <c r="H4373" s="231"/>
      <c r="I4373" s="229"/>
      <c r="J4373" s="232"/>
      <c r="K4373" s="229"/>
      <c r="L4373" s="229"/>
      <c r="M4373" s="229"/>
      <c r="N4373" s="229"/>
      <c r="O4373" s="229"/>
      <c r="P4373" s="229"/>
      <c r="Q4373" s="229"/>
      <c r="R4373" s="229"/>
    </row>
    <row r="4374" spans="3:18">
      <c r="C4374" s="229"/>
      <c r="D4374" s="230"/>
      <c r="E4374" s="229"/>
      <c r="F4374" s="229"/>
      <c r="G4374" s="229"/>
      <c r="H4374" s="231"/>
      <c r="I4374" s="229"/>
      <c r="J4374" s="232"/>
      <c r="K4374" s="229"/>
      <c r="L4374" s="229"/>
      <c r="M4374" s="229"/>
      <c r="N4374" s="229"/>
      <c r="O4374" s="229"/>
      <c r="P4374" s="229"/>
      <c r="Q4374" s="229"/>
      <c r="R4374" s="229"/>
    </row>
    <row r="4375" spans="3:18">
      <c r="C4375" s="229"/>
      <c r="D4375" s="230"/>
      <c r="E4375" s="229"/>
      <c r="F4375" s="229"/>
      <c r="G4375" s="229"/>
      <c r="H4375" s="231"/>
      <c r="I4375" s="229"/>
      <c r="J4375" s="232"/>
      <c r="K4375" s="229"/>
      <c r="L4375" s="229"/>
      <c r="M4375" s="229"/>
      <c r="N4375" s="229"/>
      <c r="O4375" s="229"/>
      <c r="P4375" s="229"/>
      <c r="Q4375" s="229"/>
      <c r="R4375" s="229"/>
    </row>
    <row r="4376" spans="3:18">
      <c r="C4376" s="229"/>
      <c r="D4376" s="230"/>
      <c r="E4376" s="229"/>
      <c r="F4376" s="229"/>
      <c r="G4376" s="229"/>
      <c r="H4376" s="231"/>
      <c r="I4376" s="229"/>
      <c r="J4376" s="232"/>
      <c r="K4376" s="229"/>
      <c r="L4376" s="229"/>
      <c r="M4376" s="229"/>
      <c r="N4376" s="229"/>
      <c r="O4376" s="229"/>
      <c r="P4376" s="229"/>
      <c r="Q4376" s="229"/>
      <c r="R4376" s="229"/>
    </row>
    <row r="4377" spans="3:18">
      <c r="C4377" s="229"/>
      <c r="D4377" s="230"/>
      <c r="E4377" s="229"/>
      <c r="F4377" s="229"/>
      <c r="G4377" s="229"/>
      <c r="H4377" s="231"/>
      <c r="I4377" s="229"/>
      <c r="J4377" s="232"/>
      <c r="K4377" s="229"/>
      <c r="L4377" s="229"/>
      <c r="M4377" s="229"/>
      <c r="N4377" s="229"/>
      <c r="O4377" s="229"/>
      <c r="P4377" s="229"/>
      <c r="Q4377" s="229"/>
      <c r="R4377" s="229"/>
    </row>
    <row r="4378" spans="3:18">
      <c r="C4378" s="229"/>
      <c r="D4378" s="230"/>
      <c r="E4378" s="229"/>
      <c r="F4378" s="229"/>
      <c r="G4378" s="229"/>
      <c r="H4378" s="231"/>
      <c r="I4378" s="229"/>
      <c r="J4378" s="232"/>
      <c r="K4378" s="229"/>
      <c r="L4378" s="229"/>
      <c r="M4378" s="229"/>
      <c r="N4378" s="229"/>
      <c r="O4378" s="229"/>
      <c r="P4378" s="229"/>
      <c r="Q4378" s="229"/>
      <c r="R4378" s="229"/>
    </row>
    <row r="4379" spans="3:18">
      <c r="C4379" s="229"/>
      <c r="D4379" s="230"/>
      <c r="E4379" s="229"/>
      <c r="F4379" s="229"/>
      <c r="G4379" s="229"/>
      <c r="H4379" s="231"/>
      <c r="I4379" s="229"/>
      <c r="J4379" s="232"/>
      <c r="K4379" s="229"/>
      <c r="L4379" s="229"/>
      <c r="M4379" s="229"/>
      <c r="N4379" s="229"/>
      <c r="O4379" s="229"/>
      <c r="P4379" s="229"/>
      <c r="Q4379" s="229"/>
      <c r="R4379" s="229"/>
    </row>
    <row r="4380" spans="3:18">
      <c r="C4380" s="229"/>
      <c r="D4380" s="230"/>
      <c r="E4380" s="229"/>
      <c r="F4380" s="229"/>
      <c r="G4380" s="229"/>
      <c r="H4380" s="231"/>
      <c r="I4380" s="229"/>
      <c r="J4380" s="232"/>
      <c r="K4380" s="229"/>
      <c r="L4380" s="229"/>
      <c r="M4380" s="229"/>
      <c r="N4380" s="229"/>
      <c r="O4380" s="229"/>
      <c r="P4380" s="229"/>
      <c r="Q4380" s="229"/>
      <c r="R4380" s="229"/>
    </row>
    <row r="4381" spans="3:18">
      <c r="C4381" s="229"/>
      <c r="D4381" s="230"/>
      <c r="E4381" s="229"/>
      <c r="F4381" s="229"/>
      <c r="G4381" s="229"/>
      <c r="H4381" s="231"/>
      <c r="I4381" s="229"/>
      <c r="J4381" s="232"/>
      <c r="K4381" s="229"/>
      <c r="L4381" s="229"/>
      <c r="M4381" s="229"/>
      <c r="N4381" s="229"/>
      <c r="O4381" s="229"/>
      <c r="P4381" s="229"/>
      <c r="Q4381" s="229"/>
      <c r="R4381" s="229"/>
    </row>
    <row r="4382" spans="3:18">
      <c r="C4382" s="229"/>
      <c r="D4382" s="230"/>
      <c r="E4382" s="229"/>
      <c r="F4382" s="229"/>
      <c r="G4382" s="229"/>
      <c r="H4382" s="231"/>
      <c r="I4382" s="229"/>
      <c r="J4382" s="232"/>
      <c r="K4382" s="229"/>
      <c r="L4382" s="229"/>
      <c r="M4382" s="229"/>
      <c r="N4382" s="229"/>
      <c r="O4382" s="229"/>
      <c r="P4382" s="229"/>
      <c r="Q4382" s="229"/>
      <c r="R4382" s="229"/>
    </row>
    <row r="4383" spans="3:18">
      <c r="C4383" s="229"/>
      <c r="D4383" s="230"/>
      <c r="E4383" s="229"/>
      <c r="F4383" s="229"/>
      <c r="G4383" s="229"/>
      <c r="H4383" s="231"/>
      <c r="I4383" s="229"/>
      <c r="J4383" s="232"/>
      <c r="K4383" s="229"/>
      <c r="L4383" s="229"/>
      <c r="M4383" s="229"/>
      <c r="N4383" s="229"/>
      <c r="O4383" s="229"/>
      <c r="P4383" s="229"/>
      <c r="Q4383" s="229"/>
      <c r="R4383" s="229"/>
    </row>
    <row r="4384" spans="3:18">
      <c r="C4384" s="229"/>
      <c r="D4384" s="230"/>
      <c r="E4384" s="229"/>
      <c r="F4384" s="229"/>
      <c r="G4384" s="229"/>
      <c r="H4384" s="231"/>
      <c r="I4384" s="229"/>
      <c r="J4384" s="232"/>
      <c r="K4384" s="229"/>
      <c r="L4384" s="229"/>
      <c r="M4384" s="229"/>
      <c r="N4384" s="229"/>
      <c r="O4384" s="229"/>
      <c r="P4384" s="229"/>
      <c r="Q4384" s="229"/>
      <c r="R4384" s="229"/>
    </row>
    <row r="4385" spans="3:18">
      <c r="C4385" s="229"/>
      <c r="D4385" s="230"/>
      <c r="E4385" s="229"/>
      <c r="F4385" s="229"/>
      <c r="G4385" s="229"/>
      <c r="H4385" s="231"/>
      <c r="I4385" s="229"/>
      <c r="J4385" s="232"/>
      <c r="K4385" s="229"/>
      <c r="L4385" s="229"/>
      <c r="M4385" s="229"/>
      <c r="N4385" s="229"/>
      <c r="O4385" s="229"/>
      <c r="P4385" s="229"/>
      <c r="Q4385" s="229"/>
      <c r="R4385" s="229"/>
    </row>
    <row r="4386" spans="3:18">
      <c r="C4386" s="229"/>
      <c r="D4386" s="230"/>
      <c r="E4386" s="229"/>
      <c r="F4386" s="229"/>
      <c r="G4386" s="229"/>
      <c r="H4386" s="231"/>
      <c r="I4386" s="229"/>
      <c r="J4386" s="232"/>
      <c r="K4386" s="229"/>
      <c r="L4386" s="229"/>
      <c r="M4386" s="229"/>
      <c r="N4386" s="229"/>
      <c r="O4386" s="229"/>
      <c r="P4386" s="229"/>
      <c r="Q4386" s="229"/>
      <c r="R4386" s="229"/>
    </row>
    <row r="4387" spans="3:18">
      <c r="C4387" s="229"/>
      <c r="D4387" s="230"/>
      <c r="E4387" s="229"/>
      <c r="F4387" s="229"/>
      <c r="G4387" s="229"/>
      <c r="H4387" s="231"/>
      <c r="I4387" s="229"/>
      <c r="J4387" s="232"/>
      <c r="K4387" s="229"/>
      <c r="L4387" s="229"/>
      <c r="M4387" s="229"/>
      <c r="N4387" s="229"/>
      <c r="O4387" s="229"/>
      <c r="P4387" s="229"/>
      <c r="Q4387" s="229"/>
      <c r="R4387" s="229"/>
    </row>
    <row r="4388" spans="3:18">
      <c r="C4388" s="229"/>
      <c r="D4388" s="230"/>
      <c r="E4388" s="229"/>
      <c r="F4388" s="229"/>
      <c r="G4388" s="229"/>
      <c r="H4388" s="231"/>
      <c r="I4388" s="229"/>
      <c r="J4388" s="232"/>
      <c r="K4388" s="229"/>
      <c r="L4388" s="229"/>
      <c r="M4388" s="229"/>
      <c r="N4388" s="229"/>
      <c r="O4388" s="229"/>
      <c r="P4388" s="229"/>
      <c r="Q4388" s="229"/>
      <c r="R4388" s="229"/>
    </row>
    <row r="4389" spans="3:18">
      <c r="C4389" s="229"/>
      <c r="D4389" s="230"/>
      <c r="E4389" s="229"/>
      <c r="F4389" s="229"/>
      <c r="G4389" s="229"/>
      <c r="H4389" s="231"/>
      <c r="I4389" s="229"/>
      <c r="J4389" s="232"/>
      <c r="K4389" s="229"/>
      <c r="L4389" s="229"/>
      <c r="M4389" s="229"/>
      <c r="N4389" s="229"/>
      <c r="O4389" s="229"/>
      <c r="P4389" s="229"/>
      <c r="Q4389" s="229"/>
      <c r="R4389" s="229"/>
    </row>
    <row r="4390" spans="3:18">
      <c r="C4390" s="229"/>
      <c r="D4390" s="230"/>
      <c r="E4390" s="229"/>
      <c r="F4390" s="229"/>
      <c r="G4390" s="229"/>
      <c r="H4390" s="231"/>
      <c r="I4390" s="229"/>
      <c r="J4390" s="232"/>
      <c r="K4390" s="229"/>
      <c r="L4390" s="229"/>
      <c r="M4390" s="229"/>
      <c r="N4390" s="229"/>
      <c r="O4390" s="229"/>
      <c r="P4390" s="229"/>
      <c r="Q4390" s="229"/>
      <c r="R4390" s="229"/>
    </row>
    <row r="4391" spans="3:18">
      <c r="C4391" s="229"/>
      <c r="D4391" s="230"/>
      <c r="E4391" s="229"/>
      <c r="F4391" s="229"/>
      <c r="G4391" s="229"/>
      <c r="H4391" s="231"/>
      <c r="I4391" s="229"/>
      <c r="J4391" s="232"/>
      <c r="K4391" s="229"/>
      <c r="L4391" s="229"/>
      <c r="M4391" s="229"/>
      <c r="N4391" s="229"/>
      <c r="O4391" s="229"/>
      <c r="P4391" s="229"/>
      <c r="Q4391" s="229"/>
      <c r="R4391" s="229"/>
    </row>
    <row r="4392" spans="3:18">
      <c r="C4392" s="229"/>
      <c r="D4392" s="230"/>
      <c r="E4392" s="229"/>
      <c r="F4392" s="229"/>
      <c r="G4392" s="229"/>
      <c r="H4392" s="231"/>
      <c r="I4392" s="229"/>
      <c r="J4392" s="232"/>
      <c r="K4392" s="229"/>
      <c r="L4392" s="229"/>
      <c r="M4392" s="229"/>
      <c r="N4392" s="229"/>
      <c r="O4392" s="229"/>
      <c r="P4392" s="229"/>
      <c r="Q4392" s="229"/>
      <c r="R4392" s="229"/>
    </row>
    <row r="4393" spans="3:18">
      <c r="C4393" s="229"/>
      <c r="D4393" s="230"/>
      <c r="E4393" s="229"/>
      <c r="F4393" s="229"/>
      <c r="G4393" s="229"/>
      <c r="H4393" s="231"/>
      <c r="I4393" s="229"/>
      <c r="J4393" s="232"/>
      <c r="K4393" s="229"/>
      <c r="L4393" s="229"/>
      <c r="M4393" s="229"/>
      <c r="N4393" s="229"/>
      <c r="O4393" s="229"/>
      <c r="P4393" s="229"/>
      <c r="Q4393" s="229"/>
      <c r="R4393" s="229"/>
    </row>
    <row r="4394" spans="3:18">
      <c r="C4394" s="229"/>
      <c r="D4394" s="230"/>
      <c r="E4394" s="229"/>
      <c r="F4394" s="229"/>
      <c r="G4394" s="229"/>
      <c r="H4394" s="231"/>
      <c r="I4394" s="229"/>
      <c r="J4394" s="232"/>
      <c r="K4394" s="229"/>
      <c r="L4394" s="229"/>
      <c r="M4394" s="229"/>
      <c r="N4394" s="229"/>
      <c r="O4394" s="229"/>
      <c r="P4394" s="229"/>
      <c r="Q4394" s="229"/>
      <c r="R4394" s="229"/>
    </row>
    <row r="4395" spans="3:18">
      <c r="C4395" s="229"/>
      <c r="D4395" s="230"/>
      <c r="E4395" s="229"/>
      <c r="F4395" s="229"/>
      <c r="G4395" s="229"/>
      <c r="H4395" s="231"/>
      <c r="I4395" s="229"/>
      <c r="J4395" s="232"/>
      <c r="K4395" s="229"/>
      <c r="L4395" s="229"/>
      <c r="M4395" s="229"/>
      <c r="N4395" s="229"/>
      <c r="O4395" s="229"/>
      <c r="P4395" s="229"/>
      <c r="Q4395" s="229"/>
      <c r="R4395" s="229"/>
    </row>
    <row r="4396" spans="3:18">
      <c r="C4396" s="229"/>
      <c r="D4396" s="230"/>
      <c r="E4396" s="229"/>
      <c r="F4396" s="229"/>
      <c r="G4396" s="229"/>
      <c r="H4396" s="231"/>
      <c r="I4396" s="229"/>
      <c r="J4396" s="232"/>
      <c r="K4396" s="229"/>
      <c r="L4396" s="229"/>
      <c r="M4396" s="229"/>
      <c r="N4396" s="229"/>
      <c r="O4396" s="229"/>
      <c r="P4396" s="229"/>
      <c r="Q4396" s="229"/>
      <c r="R4396" s="229"/>
    </row>
    <row r="4397" spans="3:18">
      <c r="C4397" s="229"/>
      <c r="D4397" s="230"/>
      <c r="E4397" s="229"/>
      <c r="F4397" s="229"/>
      <c r="G4397" s="229"/>
      <c r="H4397" s="231"/>
      <c r="I4397" s="229"/>
      <c r="J4397" s="232"/>
      <c r="K4397" s="229"/>
      <c r="L4397" s="229"/>
      <c r="M4397" s="229"/>
      <c r="N4397" s="229"/>
      <c r="O4397" s="229"/>
      <c r="P4397" s="229"/>
      <c r="Q4397" s="229"/>
      <c r="R4397" s="229"/>
    </row>
    <row r="4398" spans="3:18">
      <c r="C4398" s="229"/>
      <c r="D4398" s="230"/>
      <c r="E4398" s="229"/>
      <c r="F4398" s="229"/>
      <c r="G4398" s="229"/>
      <c r="H4398" s="231"/>
      <c r="I4398" s="229"/>
      <c r="J4398" s="232"/>
      <c r="K4398" s="229"/>
      <c r="L4398" s="229"/>
      <c r="M4398" s="229"/>
      <c r="N4398" s="229"/>
      <c r="O4398" s="229"/>
      <c r="P4398" s="229"/>
      <c r="Q4398" s="229"/>
      <c r="R4398" s="229"/>
    </row>
    <row r="4399" spans="3:18">
      <c r="C4399" s="229"/>
      <c r="D4399" s="230"/>
      <c r="E4399" s="229"/>
      <c r="F4399" s="229"/>
      <c r="G4399" s="229"/>
      <c r="H4399" s="231"/>
      <c r="I4399" s="229"/>
      <c r="J4399" s="232"/>
      <c r="K4399" s="229"/>
      <c r="L4399" s="229"/>
      <c r="M4399" s="229"/>
      <c r="N4399" s="229"/>
      <c r="O4399" s="229"/>
      <c r="P4399" s="229"/>
      <c r="Q4399" s="229"/>
      <c r="R4399" s="229"/>
    </row>
    <row r="4400" spans="3:18">
      <c r="C4400" s="229"/>
      <c r="D4400" s="230"/>
      <c r="E4400" s="229"/>
      <c r="F4400" s="229"/>
      <c r="G4400" s="229"/>
      <c r="H4400" s="231"/>
      <c r="I4400" s="229"/>
      <c r="J4400" s="232"/>
      <c r="K4400" s="229"/>
      <c r="L4400" s="229"/>
      <c r="M4400" s="229"/>
      <c r="N4400" s="229"/>
      <c r="O4400" s="229"/>
      <c r="P4400" s="229"/>
      <c r="Q4400" s="229"/>
      <c r="R4400" s="229"/>
    </row>
    <row r="4401" spans="3:18">
      <c r="C4401" s="229"/>
      <c r="D4401" s="230"/>
      <c r="E4401" s="229"/>
      <c r="F4401" s="229"/>
      <c r="G4401" s="229"/>
      <c r="H4401" s="231"/>
      <c r="I4401" s="229"/>
      <c r="J4401" s="232"/>
      <c r="K4401" s="229"/>
      <c r="L4401" s="229"/>
      <c r="M4401" s="229"/>
      <c r="N4401" s="229"/>
      <c r="O4401" s="229"/>
      <c r="P4401" s="229"/>
      <c r="Q4401" s="229"/>
      <c r="R4401" s="229"/>
    </row>
    <row r="4402" spans="3:18">
      <c r="C4402" s="229"/>
      <c r="D4402" s="230"/>
      <c r="E4402" s="229"/>
      <c r="F4402" s="229"/>
      <c r="G4402" s="229"/>
      <c r="H4402" s="231"/>
      <c r="I4402" s="229"/>
      <c r="J4402" s="232"/>
      <c r="K4402" s="229"/>
      <c r="L4402" s="229"/>
      <c r="M4402" s="229"/>
      <c r="N4402" s="229"/>
      <c r="O4402" s="229"/>
      <c r="P4402" s="229"/>
      <c r="Q4402" s="229"/>
      <c r="R4402" s="229"/>
    </row>
    <row r="4403" spans="3:18">
      <c r="C4403" s="229"/>
      <c r="D4403" s="230"/>
      <c r="E4403" s="229"/>
      <c r="F4403" s="229"/>
      <c r="G4403" s="229"/>
      <c r="H4403" s="231"/>
      <c r="I4403" s="229"/>
      <c r="J4403" s="232"/>
      <c r="K4403" s="229"/>
      <c r="L4403" s="229"/>
      <c r="M4403" s="229"/>
      <c r="N4403" s="229"/>
      <c r="O4403" s="229"/>
      <c r="P4403" s="229"/>
      <c r="Q4403" s="229"/>
      <c r="R4403" s="229"/>
    </row>
    <row r="4404" spans="3:18">
      <c r="C4404" s="229"/>
      <c r="D4404" s="230"/>
      <c r="E4404" s="229"/>
      <c r="F4404" s="229"/>
      <c r="G4404" s="229"/>
      <c r="H4404" s="231"/>
      <c r="I4404" s="229"/>
      <c r="J4404" s="232"/>
      <c r="K4404" s="229"/>
      <c r="L4404" s="229"/>
      <c r="M4404" s="229"/>
      <c r="N4404" s="229"/>
      <c r="O4404" s="229"/>
      <c r="P4404" s="229"/>
      <c r="Q4404" s="229"/>
      <c r="R4404" s="229"/>
    </row>
    <row r="4405" spans="3:18">
      <c r="C4405" s="229"/>
      <c r="D4405" s="230"/>
      <c r="E4405" s="229"/>
      <c r="F4405" s="229"/>
      <c r="G4405" s="229"/>
      <c r="H4405" s="231"/>
      <c r="I4405" s="229"/>
      <c r="J4405" s="232"/>
      <c r="K4405" s="229"/>
      <c r="L4405" s="229"/>
      <c r="M4405" s="229"/>
      <c r="N4405" s="229"/>
      <c r="O4405" s="229"/>
      <c r="P4405" s="229"/>
      <c r="Q4405" s="229"/>
      <c r="R4405" s="229"/>
    </row>
    <row r="4406" spans="3:18">
      <c r="C4406" s="229"/>
      <c r="D4406" s="230"/>
      <c r="E4406" s="229"/>
      <c r="F4406" s="229"/>
      <c r="G4406" s="229"/>
      <c r="H4406" s="231"/>
      <c r="I4406" s="229"/>
      <c r="J4406" s="232"/>
      <c r="K4406" s="229"/>
      <c r="L4406" s="229"/>
      <c r="M4406" s="229"/>
      <c r="N4406" s="229"/>
      <c r="O4406" s="229"/>
      <c r="P4406" s="229"/>
      <c r="Q4406" s="229"/>
      <c r="R4406" s="229"/>
    </row>
    <row r="4407" spans="3:18">
      <c r="C4407" s="229"/>
      <c r="D4407" s="230"/>
      <c r="E4407" s="229"/>
      <c r="F4407" s="229"/>
      <c r="G4407" s="229"/>
      <c r="H4407" s="231"/>
      <c r="I4407" s="229"/>
      <c r="J4407" s="232"/>
      <c r="K4407" s="229"/>
      <c r="L4407" s="229"/>
      <c r="M4407" s="229"/>
      <c r="N4407" s="229"/>
      <c r="O4407" s="229"/>
      <c r="P4407" s="229"/>
      <c r="Q4407" s="229"/>
      <c r="R4407" s="229"/>
    </row>
    <row r="4408" spans="3:18">
      <c r="C4408" s="229"/>
      <c r="D4408" s="230"/>
      <c r="E4408" s="229"/>
      <c r="F4408" s="229"/>
      <c r="G4408" s="229"/>
      <c r="H4408" s="231"/>
      <c r="I4408" s="229"/>
      <c r="J4408" s="232"/>
      <c r="K4408" s="229"/>
      <c r="L4408" s="229"/>
      <c r="M4408" s="229"/>
      <c r="N4408" s="229"/>
      <c r="O4408" s="229"/>
      <c r="P4408" s="229"/>
      <c r="Q4408" s="229"/>
      <c r="R4408" s="229"/>
    </row>
    <row r="4409" spans="3:18">
      <c r="C4409" s="229"/>
      <c r="D4409" s="230"/>
      <c r="E4409" s="229"/>
      <c r="F4409" s="229"/>
      <c r="G4409" s="229"/>
      <c r="H4409" s="231"/>
      <c r="I4409" s="229"/>
      <c r="J4409" s="232"/>
      <c r="K4409" s="229"/>
      <c r="L4409" s="229"/>
      <c r="M4409" s="229"/>
      <c r="N4409" s="229"/>
      <c r="O4409" s="229"/>
      <c r="P4409" s="229"/>
      <c r="Q4409" s="229"/>
      <c r="R4409" s="229"/>
    </row>
    <row r="4410" spans="3:18">
      <c r="C4410" s="229"/>
      <c r="D4410" s="230"/>
      <c r="E4410" s="229"/>
      <c r="F4410" s="229"/>
      <c r="G4410" s="229"/>
      <c r="H4410" s="231"/>
      <c r="I4410" s="229"/>
      <c r="J4410" s="232"/>
      <c r="K4410" s="229"/>
      <c r="L4410" s="229"/>
      <c r="M4410" s="229"/>
      <c r="N4410" s="229"/>
      <c r="O4410" s="229"/>
      <c r="P4410" s="229"/>
      <c r="Q4410" s="229"/>
      <c r="R4410" s="229"/>
    </row>
    <row r="4411" spans="3:18">
      <c r="C4411" s="229"/>
      <c r="D4411" s="230"/>
      <c r="E4411" s="229"/>
      <c r="F4411" s="229"/>
      <c r="G4411" s="229"/>
      <c r="H4411" s="231"/>
      <c r="I4411" s="229"/>
      <c r="J4411" s="232"/>
      <c r="K4411" s="229"/>
      <c r="L4411" s="229"/>
      <c r="M4411" s="229"/>
      <c r="N4411" s="229"/>
      <c r="O4411" s="229"/>
      <c r="P4411" s="229"/>
      <c r="Q4411" s="229"/>
      <c r="R4411" s="229"/>
    </row>
    <row r="4412" spans="3:18">
      <c r="C4412" s="229"/>
      <c r="D4412" s="230"/>
      <c r="E4412" s="229"/>
      <c r="F4412" s="229"/>
      <c r="G4412" s="229"/>
      <c r="H4412" s="231"/>
      <c r="I4412" s="229"/>
      <c r="J4412" s="232"/>
      <c r="K4412" s="229"/>
      <c r="L4412" s="229"/>
      <c r="M4412" s="229"/>
      <c r="N4412" s="229"/>
      <c r="O4412" s="229"/>
      <c r="P4412" s="229"/>
      <c r="Q4412" s="229"/>
      <c r="R4412" s="229"/>
    </row>
    <row r="4413" spans="3:18">
      <c r="C4413" s="229"/>
      <c r="D4413" s="230"/>
      <c r="E4413" s="229"/>
      <c r="F4413" s="229"/>
      <c r="G4413" s="229"/>
      <c r="H4413" s="231"/>
      <c r="I4413" s="229"/>
      <c r="J4413" s="232"/>
      <c r="K4413" s="229"/>
      <c r="L4413" s="229"/>
      <c r="M4413" s="229"/>
      <c r="N4413" s="229"/>
      <c r="O4413" s="229"/>
      <c r="P4413" s="229"/>
      <c r="Q4413" s="229"/>
      <c r="R4413" s="229"/>
    </row>
    <row r="4414" spans="3:18">
      <c r="C4414" s="229"/>
      <c r="D4414" s="230"/>
      <c r="E4414" s="229"/>
      <c r="F4414" s="229"/>
      <c r="G4414" s="229"/>
      <c r="H4414" s="231"/>
      <c r="I4414" s="229"/>
      <c r="J4414" s="232"/>
      <c r="K4414" s="229"/>
      <c r="L4414" s="229"/>
      <c r="M4414" s="229"/>
      <c r="N4414" s="229"/>
      <c r="O4414" s="229"/>
      <c r="P4414" s="229"/>
      <c r="Q4414" s="229"/>
      <c r="R4414" s="229"/>
    </row>
    <row r="4415" spans="3:18">
      <c r="C4415" s="229"/>
      <c r="D4415" s="230"/>
      <c r="E4415" s="229"/>
      <c r="F4415" s="229"/>
      <c r="G4415" s="229"/>
      <c r="H4415" s="231"/>
      <c r="I4415" s="229"/>
      <c r="J4415" s="232"/>
      <c r="K4415" s="229"/>
      <c r="L4415" s="229"/>
      <c r="M4415" s="229"/>
      <c r="N4415" s="229"/>
      <c r="O4415" s="229"/>
      <c r="P4415" s="229"/>
      <c r="Q4415" s="229"/>
      <c r="R4415" s="229"/>
    </row>
    <row r="4416" spans="3:18">
      <c r="C4416" s="229"/>
      <c r="D4416" s="230"/>
      <c r="E4416" s="229"/>
      <c r="F4416" s="229"/>
      <c r="G4416" s="229"/>
      <c r="H4416" s="231"/>
      <c r="I4416" s="229"/>
      <c r="J4416" s="232"/>
      <c r="K4416" s="229"/>
      <c r="L4416" s="229"/>
      <c r="M4416" s="229"/>
      <c r="N4416" s="229"/>
      <c r="O4416" s="229"/>
      <c r="P4416" s="229"/>
      <c r="Q4416" s="229"/>
      <c r="R4416" s="229"/>
    </row>
    <row r="4417" spans="3:18">
      <c r="C4417" s="229"/>
      <c r="D4417" s="230"/>
      <c r="E4417" s="229"/>
      <c r="F4417" s="229"/>
      <c r="G4417" s="229"/>
      <c r="H4417" s="231"/>
      <c r="I4417" s="229"/>
      <c r="J4417" s="232"/>
      <c r="K4417" s="229"/>
      <c r="L4417" s="229"/>
      <c r="M4417" s="229"/>
      <c r="N4417" s="229"/>
      <c r="O4417" s="229"/>
      <c r="P4417" s="229"/>
      <c r="Q4417" s="229"/>
      <c r="R4417" s="229"/>
    </row>
    <row r="4418" spans="3:18">
      <c r="C4418" s="229"/>
      <c r="D4418" s="230"/>
      <c r="E4418" s="229"/>
      <c r="F4418" s="229"/>
      <c r="G4418" s="229"/>
      <c r="H4418" s="231"/>
      <c r="I4418" s="229"/>
      <c r="J4418" s="232"/>
      <c r="K4418" s="229"/>
      <c r="L4418" s="229"/>
      <c r="M4418" s="229"/>
      <c r="N4418" s="229"/>
      <c r="O4418" s="229"/>
      <c r="P4418" s="229"/>
      <c r="Q4418" s="229"/>
      <c r="R4418" s="229"/>
    </row>
    <row r="4419" spans="3:18">
      <c r="C4419" s="229"/>
      <c r="D4419" s="230"/>
      <c r="E4419" s="229"/>
      <c r="F4419" s="229"/>
      <c r="G4419" s="229"/>
      <c r="H4419" s="231"/>
      <c r="I4419" s="229"/>
      <c r="J4419" s="232"/>
      <c r="K4419" s="229"/>
      <c r="L4419" s="229"/>
      <c r="M4419" s="229"/>
      <c r="N4419" s="229"/>
      <c r="O4419" s="229"/>
      <c r="P4419" s="229"/>
      <c r="Q4419" s="229"/>
      <c r="R4419" s="229"/>
    </row>
    <row r="4420" spans="3:18">
      <c r="C4420" s="229"/>
      <c r="D4420" s="230"/>
      <c r="E4420" s="229"/>
      <c r="F4420" s="229"/>
      <c r="G4420" s="229"/>
      <c r="H4420" s="231"/>
      <c r="I4420" s="229"/>
      <c r="J4420" s="232"/>
      <c r="K4420" s="229"/>
      <c r="L4420" s="229"/>
      <c r="M4420" s="229"/>
      <c r="N4420" s="229"/>
      <c r="O4420" s="229"/>
      <c r="P4420" s="229"/>
      <c r="Q4420" s="229"/>
      <c r="R4420" s="229"/>
    </row>
    <row r="4421" spans="3:18">
      <c r="C4421" s="229"/>
      <c r="D4421" s="230"/>
      <c r="E4421" s="229"/>
      <c r="F4421" s="229"/>
      <c r="G4421" s="229"/>
      <c r="H4421" s="231"/>
      <c r="I4421" s="229"/>
      <c r="J4421" s="232"/>
      <c r="K4421" s="229"/>
      <c r="L4421" s="229"/>
      <c r="M4421" s="229"/>
      <c r="N4421" s="229"/>
      <c r="O4421" s="229"/>
      <c r="P4421" s="229"/>
      <c r="Q4421" s="229"/>
      <c r="R4421" s="229"/>
    </row>
    <row r="4422" spans="3:18">
      <c r="C4422" s="229"/>
      <c r="D4422" s="230"/>
      <c r="E4422" s="229"/>
      <c r="F4422" s="229"/>
      <c r="G4422" s="229"/>
      <c r="H4422" s="231"/>
      <c r="I4422" s="229"/>
      <c r="J4422" s="232"/>
      <c r="K4422" s="229"/>
      <c r="L4422" s="229"/>
      <c r="M4422" s="229"/>
      <c r="N4422" s="229"/>
      <c r="O4422" s="229"/>
      <c r="P4422" s="229"/>
      <c r="Q4422" s="229"/>
      <c r="R4422" s="229"/>
    </row>
    <row r="4423" spans="3:18">
      <c r="C4423" s="229"/>
      <c r="D4423" s="230"/>
      <c r="E4423" s="229"/>
      <c r="F4423" s="229"/>
      <c r="G4423" s="229"/>
      <c r="H4423" s="231"/>
      <c r="I4423" s="229"/>
      <c r="J4423" s="232"/>
      <c r="K4423" s="229"/>
      <c r="L4423" s="229"/>
      <c r="M4423" s="229"/>
      <c r="N4423" s="229"/>
      <c r="O4423" s="229"/>
      <c r="P4423" s="229"/>
      <c r="Q4423" s="229"/>
      <c r="R4423" s="229"/>
    </row>
    <row r="4424" spans="3:18">
      <c r="C4424" s="229"/>
      <c r="D4424" s="230"/>
      <c r="E4424" s="229"/>
      <c r="F4424" s="229"/>
      <c r="G4424" s="229"/>
      <c r="H4424" s="231"/>
      <c r="I4424" s="229"/>
      <c r="J4424" s="232"/>
      <c r="K4424" s="229"/>
      <c r="L4424" s="229"/>
      <c r="M4424" s="229"/>
      <c r="N4424" s="229"/>
      <c r="O4424" s="229"/>
      <c r="P4424" s="229"/>
      <c r="Q4424" s="229"/>
      <c r="R4424" s="229"/>
    </row>
    <row r="4425" spans="3:18">
      <c r="C4425" s="229"/>
      <c r="D4425" s="230"/>
      <c r="E4425" s="229"/>
      <c r="F4425" s="229"/>
      <c r="G4425" s="229"/>
      <c r="H4425" s="231"/>
      <c r="I4425" s="229"/>
      <c r="J4425" s="232"/>
      <c r="K4425" s="229"/>
      <c r="L4425" s="229"/>
      <c r="M4425" s="229"/>
      <c r="N4425" s="229"/>
      <c r="O4425" s="229"/>
      <c r="P4425" s="229"/>
      <c r="Q4425" s="229"/>
      <c r="R4425" s="229"/>
    </row>
    <row r="4426" spans="3:18">
      <c r="C4426" s="229"/>
      <c r="D4426" s="230"/>
      <c r="E4426" s="229"/>
      <c r="F4426" s="229"/>
      <c r="G4426" s="229"/>
      <c r="H4426" s="231"/>
      <c r="I4426" s="229"/>
      <c r="J4426" s="232"/>
      <c r="K4426" s="229"/>
      <c r="L4426" s="229"/>
      <c r="M4426" s="229"/>
      <c r="N4426" s="229"/>
      <c r="O4426" s="229"/>
      <c r="P4426" s="229"/>
      <c r="Q4426" s="229"/>
      <c r="R4426" s="229"/>
    </row>
    <row r="4427" spans="3:18">
      <c r="C4427" s="229"/>
      <c r="D4427" s="230"/>
      <c r="E4427" s="229"/>
      <c r="F4427" s="229"/>
      <c r="G4427" s="229"/>
      <c r="H4427" s="231"/>
      <c r="I4427" s="229"/>
      <c r="J4427" s="232"/>
      <c r="K4427" s="229"/>
      <c r="L4427" s="229"/>
      <c r="M4427" s="229"/>
      <c r="N4427" s="229"/>
      <c r="O4427" s="229"/>
      <c r="P4427" s="229"/>
      <c r="Q4427" s="229"/>
      <c r="R4427" s="229"/>
    </row>
    <row r="4428" spans="3:18">
      <c r="C4428" s="229"/>
      <c r="D4428" s="230"/>
      <c r="E4428" s="229"/>
      <c r="F4428" s="229"/>
      <c r="G4428" s="229"/>
      <c r="H4428" s="231"/>
      <c r="I4428" s="229"/>
      <c r="J4428" s="232"/>
      <c r="K4428" s="229"/>
      <c r="L4428" s="229"/>
      <c r="M4428" s="229"/>
      <c r="N4428" s="229"/>
      <c r="O4428" s="229"/>
      <c r="P4428" s="229"/>
      <c r="Q4428" s="229"/>
      <c r="R4428" s="229"/>
    </row>
    <row r="4429" spans="3:18">
      <c r="C4429" s="229"/>
      <c r="D4429" s="230"/>
      <c r="E4429" s="229"/>
      <c r="F4429" s="229"/>
      <c r="G4429" s="229"/>
      <c r="H4429" s="231"/>
      <c r="I4429" s="229"/>
      <c r="J4429" s="232"/>
      <c r="K4429" s="229"/>
      <c r="L4429" s="229"/>
      <c r="M4429" s="229"/>
      <c r="N4429" s="229"/>
      <c r="O4429" s="229"/>
      <c r="P4429" s="229"/>
      <c r="Q4429" s="229"/>
      <c r="R4429" s="229"/>
    </row>
    <row r="4430" spans="3:18">
      <c r="C4430" s="229"/>
      <c r="D4430" s="230"/>
      <c r="E4430" s="229"/>
      <c r="F4430" s="229"/>
      <c r="G4430" s="229"/>
      <c r="H4430" s="231"/>
      <c r="I4430" s="229"/>
      <c r="J4430" s="232"/>
      <c r="K4430" s="229"/>
      <c r="L4430" s="229"/>
      <c r="M4430" s="229"/>
      <c r="N4430" s="229"/>
      <c r="O4430" s="229"/>
      <c r="P4430" s="229"/>
      <c r="Q4430" s="229"/>
      <c r="R4430" s="229"/>
    </row>
    <row r="4431" spans="3:18">
      <c r="C4431" s="229"/>
      <c r="D4431" s="230"/>
      <c r="E4431" s="229"/>
      <c r="F4431" s="229"/>
      <c r="G4431" s="229"/>
      <c r="H4431" s="231"/>
      <c r="I4431" s="229"/>
      <c r="J4431" s="232"/>
      <c r="K4431" s="229"/>
      <c r="L4431" s="229"/>
      <c r="M4431" s="229"/>
      <c r="N4431" s="229"/>
      <c r="O4431" s="229"/>
      <c r="P4431" s="229"/>
      <c r="Q4431" s="229"/>
      <c r="R4431" s="229"/>
    </row>
    <row r="4432" spans="3:18">
      <c r="C4432" s="229"/>
      <c r="D4432" s="230"/>
      <c r="E4432" s="229"/>
      <c r="F4432" s="229"/>
      <c r="G4432" s="229"/>
      <c r="H4432" s="231"/>
      <c r="I4432" s="229"/>
      <c r="J4432" s="232"/>
      <c r="K4432" s="229"/>
      <c r="L4432" s="229"/>
      <c r="M4432" s="229"/>
      <c r="N4432" s="229"/>
      <c r="O4432" s="229"/>
      <c r="P4432" s="229"/>
      <c r="Q4432" s="229"/>
      <c r="R4432" s="229"/>
    </row>
    <row r="4433" spans="3:18">
      <c r="C4433" s="229"/>
      <c r="D4433" s="230"/>
      <c r="E4433" s="229"/>
      <c r="F4433" s="229"/>
      <c r="G4433" s="229"/>
      <c r="H4433" s="231"/>
      <c r="I4433" s="229"/>
      <c r="J4433" s="232"/>
      <c r="K4433" s="229"/>
      <c r="L4433" s="229"/>
      <c r="M4433" s="229"/>
      <c r="N4433" s="229"/>
      <c r="O4433" s="229"/>
      <c r="P4433" s="229"/>
      <c r="Q4433" s="229"/>
      <c r="R4433" s="229"/>
    </row>
    <row r="4434" spans="3:18">
      <c r="C4434" s="229"/>
      <c r="D4434" s="230"/>
      <c r="E4434" s="229"/>
      <c r="F4434" s="229"/>
      <c r="G4434" s="229"/>
      <c r="H4434" s="231"/>
      <c r="I4434" s="229"/>
      <c r="J4434" s="232"/>
      <c r="K4434" s="229"/>
      <c r="L4434" s="229"/>
      <c r="M4434" s="229"/>
      <c r="N4434" s="229"/>
      <c r="O4434" s="229"/>
      <c r="P4434" s="229"/>
      <c r="Q4434" s="229"/>
      <c r="R4434" s="229"/>
    </row>
    <row r="4435" spans="3:18">
      <c r="C4435" s="229"/>
      <c r="D4435" s="230"/>
      <c r="E4435" s="229"/>
      <c r="F4435" s="229"/>
      <c r="G4435" s="229"/>
      <c r="H4435" s="231"/>
      <c r="I4435" s="229"/>
      <c r="J4435" s="232"/>
      <c r="K4435" s="229"/>
      <c r="L4435" s="229"/>
      <c r="M4435" s="229"/>
      <c r="N4435" s="229"/>
      <c r="O4435" s="229"/>
      <c r="P4435" s="229"/>
      <c r="Q4435" s="229"/>
      <c r="R4435" s="229"/>
    </row>
    <row r="4436" spans="3:18">
      <c r="C4436" s="229"/>
      <c r="D4436" s="230"/>
      <c r="E4436" s="229"/>
      <c r="F4436" s="229"/>
      <c r="G4436" s="229"/>
      <c r="H4436" s="231"/>
      <c r="I4436" s="229"/>
      <c r="J4436" s="232"/>
      <c r="K4436" s="229"/>
      <c r="L4436" s="229"/>
      <c r="M4436" s="229"/>
      <c r="N4436" s="229"/>
      <c r="O4436" s="229"/>
      <c r="P4436" s="229"/>
      <c r="Q4436" s="229"/>
      <c r="R4436" s="229"/>
    </row>
    <row r="4437" spans="3:18">
      <c r="C4437" s="229"/>
      <c r="D4437" s="230"/>
      <c r="E4437" s="229"/>
      <c r="F4437" s="229"/>
      <c r="G4437" s="229"/>
      <c r="H4437" s="231"/>
      <c r="I4437" s="229"/>
      <c r="J4437" s="232"/>
      <c r="K4437" s="229"/>
      <c r="L4437" s="229"/>
      <c r="M4437" s="229"/>
      <c r="N4437" s="229"/>
      <c r="O4437" s="229"/>
      <c r="P4437" s="229"/>
      <c r="Q4437" s="229"/>
      <c r="R4437" s="229"/>
    </row>
    <row r="4438" spans="3:18">
      <c r="C4438" s="229"/>
      <c r="D4438" s="230"/>
      <c r="E4438" s="229"/>
      <c r="F4438" s="229"/>
      <c r="G4438" s="229"/>
      <c r="H4438" s="231"/>
      <c r="I4438" s="229"/>
      <c r="J4438" s="232"/>
      <c r="K4438" s="229"/>
      <c r="L4438" s="229"/>
      <c r="M4438" s="229"/>
      <c r="N4438" s="229"/>
      <c r="O4438" s="229"/>
      <c r="P4438" s="229"/>
      <c r="Q4438" s="229"/>
      <c r="R4438" s="229"/>
    </row>
    <row r="4439" spans="3:18">
      <c r="C4439" s="229"/>
      <c r="D4439" s="230"/>
      <c r="E4439" s="229"/>
      <c r="F4439" s="229"/>
      <c r="G4439" s="229"/>
      <c r="H4439" s="231"/>
      <c r="I4439" s="229"/>
      <c r="J4439" s="232"/>
      <c r="K4439" s="229"/>
      <c r="L4439" s="229"/>
      <c r="M4439" s="229"/>
      <c r="N4439" s="229"/>
      <c r="O4439" s="229"/>
      <c r="P4439" s="229"/>
      <c r="Q4439" s="229"/>
      <c r="R4439" s="229"/>
    </row>
    <row r="4440" spans="3:18">
      <c r="C4440" s="229"/>
      <c r="D4440" s="230"/>
      <c r="E4440" s="229"/>
      <c r="F4440" s="229"/>
      <c r="G4440" s="229"/>
      <c r="H4440" s="231"/>
      <c r="I4440" s="229"/>
      <c r="J4440" s="232"/>
      <c r="K4440" s="229"/>
      <c r="L4440" s="229"/>
      <c r="M4440" s="229"/>
      <c r="N4440" s="229"/>
      <c r="O4440" s="229"/>
      <c r="P4440" s="229"/>
      <c r="Q4440" s="229"/>
      <c r="R4440" s="229"/>
    </row>
    <row r="4441" spans="3:18">
      <c r="C4441" s="229"/>
      <c r="D4441" s="230"/>
      <c r="E4441" s="229"/>
      <c r="F4441" s="229"/>
      <c r="G4441" s="229"/>
      <c r="H4441" s="231"/>
      <c r="I4441" s="229"/>
      <c r="J4441" s="232"/>
      <c r="K4441" s="229"/>
      <c r="L4441" s="229"/>
      <c r="M4441" s="229"/>
      <c r="N4441" s="229"/>
      <c r="O4441" s="229"/>
      <c r="P4441" s="229"/>
      <c r="Q4441" s="229"/>
      <c r="R4441" s="229"/>
    </row>
    <row r="4442" spans="3:18">
      <c r="C4442" s="229"/>
      <c r="D4442" s="230"/>
      <c r="E4442" s="229"/>
      <c r="F4442" s="229"/>
      <c r="G4442" s="229"/>
      <c r="H4442" s="231"/>
      <c r="I4442" s="229"/>
      <c r="J4442" s="232"/>
      <c r="K4442" s="229"/>
      <c r="L4442" s="229"/>
      <c r="M4442" s="229"/>
      <c r="N4442" s="229"/>
      <c r="O4442" s="229"/>
      <c r="P4442" s="229"/>
      <c r="Q4442" s="229"/>
      <c r="R4442" s="229"/>
    </row>
    <row r="4443" spans="3:18">
      <c r="C4443" s="229"/>
      <c r="D4443" s="230"/>
      <c r="E4443" s="229"/>
      <c r="F4443" s="229"/>
      <c r="G4443" s="229"/>
      <c r="H4443" s="231"/>
      <c r="I4443" s="229"/>
      <c r="J4443" s="232"/>
      <c r="K4443" s="229"/>
      <c r="L4443" s="229"/>
      <c r="M4443" s="229"/>
      <c r="N4443" s="229"/>
      <c r="O4443" s="229"/>
      <c r="P4443" s="229"/>
      <c r="Q4443" s="229"/>
      <c r="R4443" s="229"/>
    </row>
    <row r="4444" spans="3:18">
      <c r="C4444" s="229"/>
      <c r="D4444" s="230"/>
      <c r="E4444" s="229"/>
      <c r="F4444" s="229"/>
      <c r="G4444" s="229"/>
      <c r="H4444" s="231"/>
      <c r="I4444" s="229"/>
      <c r="J4444" s="232"/>
      <c r="K4444" s="229"/>
      <c r="L4444" s="229"/>
      <c r="M4444" s="229"/>
      <c r="N4444" s="229"/>
      <c r="O4444" s="229"/>
      <c r="P4444" s="229"/>
      <c r="Q4444" s="229"/>
      <c r="R4444" s="229"/>
    </row>
    <row r="4445" spans="3:18">
      <c r="C4445" s="229"/>
      <c r="D4445" s="230"/>
      <c r="E4445" s="229"/>
      <c r="F4445" s="229"/>
      <c r="G4445" s="229"/>
      <c r="H4445" s="231"/>
      <c r="I4445" s="229"/>
      <c r="J4445" s="232"/>
      <c r="K4445" s="229"/>
      <c r="L4445" s="229"/>
      <c r="M4445" s="229"/>
      <c r="N4445" s="229"/>
      <c r="O4445" s="229"/>
      <c r="P4445" s="229"/>
      <c r="Q4445" s="229"/>
      <c r="R4445" s="229"/>
    </row>
    <row r="4446" spans="3:18">
      <c r="C4446" s="229"/>
      <c r="D4446" s="230"/>
      <c r="E4446" s="229"/>
      <c r="F4446" s="229"/>
      <c r="G4446" s="229"/>
      <c r="H4446" s="231"/>
      <c r="I4446" s="229"/>
      <c r="J4446" s="232"/>
      <c r="K4446" s="229"/>
      <c r="L4446" s="229"/>
      <c r="M4446" s="229"/>
      <c r="N4446" s="229"/>
      <c r="O4446" s="229"/>
      <c r="P4446" s="229"/>
      <c r="Q4446" s="229"/>
      <c r="R4446" s="229"/>
    </row>
    <row r="4447" spans="3:18">
      <c r="C4447" s="229"/>
      <c r="D4447" s="230"/>
      <c r="E4447" s="229"/>
      <c r="F4447" s="229"/>
      <c r="G4447" s="229"/>
      <c r="H4447" s="231"/>
      <c r="I4447" s="229"/>
      <c r="J4447" s="232"/>
      <c r="K4447" s="229"/>
      <c r="L4447" s="229"/>
      <c r="M4447" s="229"/>
      <c r="N4447" s="229"/>
      <c r="O4447" s="229"/>
      <c r="P4447" s="229"/>
      <c r="Q4447" s="229"/>
      <c r="R4447" s="229"/>
    </row>
    <row r="4448" spans="3:18">
      <c r="C4448" s="229"/>
      <c r="D4448" s="230"/>
      <c r="E4448" s="229"/>
      <c r="F4448" s="229"/>
      <c r="G4448" s="229"/>
      <c r="H4448" s="231"/>
      <c r="I4448" s="229"/>
      <c r="J4448" s="232"/>
      <c r="K4448" s="229"/>
      <c r="L4448" s="229"/>
      <c r="M4448" s="229"/>
      <c r="N4448" s="229"/>
      <c r="O4448" s="229"/>
      <c r="P4448" s="229"/>
      <c r="Q4448" s="229"/>
      <c r="R4448" s="229"/>
    </row>
    <row r="4449" spans="3:18">
      <c r="C4449" s="229"/>
      <c r="D4449" s="230"/>
      <c r="E4449" s="229"/>
      <c r="F4449" s="229"/>
      <c r="G4449" s="229"/>
      <c r="H4449" s="231"/>
      <c r="I4449" s="229"/>
      <c r="J4449" s="232"/>
      <c r="K4449" s="229"/>
      <c r="L4449" s="229"/>
      <c r="M4449" s="229"/>
      <c r="N4449" s="229"/>
      <c r="O4449" s="229"/>
      <c r="P4449" s="229"/>
      <c r="Q4449" s="229"/>
      <c r="R4449" s="229"/>
    </row>
    <row r="4450" spans="3:18">
      <c r="C4450" s="229"/>
      <c r="D4450" s="230"/>
      <c r="E4450" s="229"/>
      <c r="F4450" s="229"/>
      <c r="G4450" s="229"/>
      <c r="H4450" s="231"/>
      <c r="I4450" s="229"/>
      <c r="J4450" s="232"/>
      <c r="K4450" s="229"/>
      <c r="L4450" s="229"/>
      <c r="M4450" s="229"/>
      <c r="N4450" s="229"/>
      <c r="O4450" s="229"/>
      <c r="P4450" s="229"/>
      <c r="Q4450" s="229"/>
      <c r="R4450" s="229"/>
    </row>
    <row r="4451" spans="3:18">
      <c r="C4451" s="229"/>
      <c r="D4451" s="230"/>
      <c r="E4451" s="229"/>
      <c r="F4451" s="229"/>
      <c r="G4451" s="229"/>
      <c r="H4451" s="231"/>
      <c r="I4451" s="229"/>
      <c r="J4451" s="232"/>
      <c r="K4451" s="229"/>
      <c r="L4451" s="229"/>
      <c r="M4451" s="229"/>
      <c r="N4451" s="229"/>
      <c r="O4451" s="229"/>
      <c r="P4451" s="229"/>
      <c r="Q4451" s="229"/>
      <c r="R4451" s="229"/>
    </row>
    <row r="4452" spans="3:18">
      <c r="C4452" s="229"/>
      <c r="D4452" s="230"/>
      <c r="E4452" s="229"/>
      <c r="F4452" s="229"/>
      <c r="G4452" s="229"/>
      <c r="H4452" s="231"/>
      <c r="I4452" s="229"/>
      <c r="J4452" s="232"/>
      <c r="K4452" s="229"/>
      <c r="L4452" s="229"/>
      <c r="M4452" s="229"/>
      <c r="N4452" s="229"/>
      <c r="O4452" s="229"/>
      <c r="P4452" s="229"/>
      <c r="Q4452" s="229"/>
      <c r="R4452" s="229"/>
    </row>
    <row r="4453" spans="3:18">
      <c r="C4453" s="229"/>
      <c r="D4453" s="230"/>
      <c r="E4453" s="229"/>
      <c r="F4453" s="229"/>
      <c r="G4453" s="229"/>
      <c r="H4453" s="231"/>
      <c r="I4453" s="229"/>
      <c r="J4453" s="232"/>
      <c r="K4453" s="229"/>
      <c r="L4453" s="229"/>
      <c r="M4453" s="229"/>
      <c r="N4453" s="229"/>
      <c r="O4453" s="229"/>
      <c r="P4453" s="229"/>
      <c r="Q4453" s="229"/>
      <c r="R4453" s="229"/>
    </row>
    <row r="4454" spans="3:18">
      <c r="C4454" s="229"/>
      <c r="D4454" s="230"/>
      <c r="E4454" s="229"/>
      <c r="F4454" s="229"/>
      <c r="G4454" s="229"/>
      <c r="H4454" s="231"/>
      <c r="I4454" s="229"/>
      <c r="J4454" s="232"/>
      <c r="K4454" s="229"/>
      <c r="L4454" s="229"/>
      <c r="M4454" s="229"/>
      <c r="N4454" s="229"/>
      <c r="O4454" s="229"/>
      <c r="P4454" s="229"/>
      <c r="Q4454" s="229"/>
      <c r="R4454" s="229"/>
    </row>
    <row r="4455" spans="3:18">
      <c r="C4455" s="229"/>
      <c r="D4455" s="230"/>
      <c r="E4455" s="229"/>
      <c r="F4455" s="229"/>
      <c r="G4455" s="229"/>
      <c r="H4455" s="231"/>
      <c r="I4455" s="229"/>
      <c r="J4455" s="232"/>
      <c r="K4455" s="229"/>
      <c r="L4455" s="229"/>
      <c r="M4455" s="229"/>
      <c r="N4455" s="229"/>
      <c r="O4455" s="229"/>
      <c r="P4455" s="229"/>
      <c r="Q4455" s="229"/>
      <c r="R4455" s="229"/>
    </row>
    <row r="4456" spans="3:18">
      <c r="C4456" s="229"/>
      <c r="D4456" s="230"/>
      <c r="E4456" s="229"/>
      <c r="F4456" s="229"/>
      <c r="G4456" s="229"/>
      <c r="H4456" s="231"/>
      <c r="I4456" s="229"/>
      <c r="J4456" s="232"/>
      <c r="K4456" s="229"/>
      <c r="L4456" s="229"/>
      <c r="M4456" s="229"/>
      <c r="N4456" s="229"/>
      <c r="O4456" s="229"/>
      <c r="P4456" s="229"/>
      <c r="Q4456" s="229"/>
      <c r="R4456" s="229"/>
    </row>
    <row r="4457" spans="3:18">
      <c r="C4457" s="229"/>
      <c r="D4457" s="230"/>
      <c r="E4457" s="229"/>
      <c r="F4457" s="229"/>
      <c r="G4457" s="229"/>
      <c r="H4457" s="231"/>
      <c r="I4457" s="229"/>
      <c r="J4457" s="232"/>
      <c r="K4457" s="229"/>
      <c r="L4457" s="229"/>
      <c r="M4457" s="229"/>
      <c r="N4457" s="229"/>
      <c r="O4457" s="229"/>
      <c r="P4457" s="229"/>
      <c r="Q4457" s="229"/>
      <c r="R4457" s="229"/>
    </row>
    <row r="4458" spans="3:18">
      <c r="C4458" s="229"/>
      <c r="D4458" s="230"/>
      <c r="E4458" s="229"/>
      <c r="F4458" s="229"/>
      <c r="G4458" s="229"/>
      <c r="H4458" s="231"/>
      <c r="I4458" s="229"/>
      <c r="J4458" s="232"/>
      <c r="K4458" s="229"/>
      <c r="L4458" s="229"/>
      <c r="M4458" s="229"/>
      <c r="N4458" s="229"/>
      <c r="O4458" s="229"/>
      <c r="P4458" s="229"/>
      <c r="Q4458" s="229"/>
      <c r="R4458" s="229"/>
    </row>
    <row r="4459" spans="3:18">
      <c r="C4459" s="229"/>
      <c r="D4459" s="230"/>
      <c r="E4459" s="229"/>
      <c r="F4459" s="229"/>
      <c r="G4459" s="229"/>
      <c r="H4459" s="231"/>
      <c r="I4459" s="229"/>
      <c r="J4459" s="232"/>
      <c r="K4459" s="229"/>
      <c r="L4459" s="229"/>
      <c r="M4459" s="229"/>
      <c r="N4459" s="229"/>
      <c r="O4459" s="229"/>
      <c r="P4459" s="229"/>
      <c r="Q4459" s="229"/>
      <c r="R4459" s="229"/>
    </row>
    <row r="4460" spans="3:18">
      <c r="C4460" s="229"/>
      <c r="D4460" s="230"/>
      <c r="E4460" s="229"/>
      <c r="F4460" s="229"/>
      <c r="G4460" s="229"/>
      <c r="H4460" s="231"/>
      <c r="I4460" s="229"/>
      <c r="J4460" s="232"/>
      <c r="K4460" s="229"/>
      <c r="L4460" s="229"/>
      <c r="M4460" s="229"/>
      <c r="N4460" s="229"/>
      <c r="O4460" s="229"/>
      <c r="P4460" s="229"/>
      <c r="Q4460" s="229"/>
      <c r="R4460" s="229"/>
    </row>
    <row r="4461" spans="3:18">
      <c r="C4461" s="229"/>
      <c r="D4461" s="230"/>
      <c r="E4461" s="229"/>
      <c r="F4461" s="229"/>
      <c r="G4461" s="229"/>
      <c r="H4461" s="231"/>
      <c r="I4461" s="229"/>
      <c r="J4461" s="232"/>
      <c r="K4461" s="229"/>
      <c r="L4461" s="229"/>
      <c r="M4461" s="229"/>
      <c r="N4461" s="229"/>
      <c r="O4461" s="229"/>
      <c r="P4461" s="229"/>
      <c r="Q4461" s="229"/>
      <c r="R4461" s="229"/>
    </row>
    <row r="4462" spans="3:18">
      <c r="C4462" s="229"/>
      <c r="D4462" s="230"/>
      <c r="E4462" s="229"/>
      <c r="F4462" s="229"/>
      <c r="G4462" s="229"/>
      <c r="H4462" s="231"/>
      <c r="I4462" s="229"/>
      <c r="J4462" s="232"/>
      <c r="K4462" s="229"/>
      <c r="L4462" s="229"/>
      <c r="M4462" s="229"/>
      <c r="N4462" s="229"/>
      <c r="O4462" s="229"/>
      <c r="P4462" s="229"/>
      <c r="Q4462" s="229"/>
      <c r="R4462" s="229"/>
    </row>
    <row r="4463" spans="3:18">
      <c r="C4463" s="229"/>
      <c r="D4463" s="230"/>
      <c r="E4463" s="229"/>
      <c r="F4463" s="229"/>
      <c r="G4463" s="229"/>
      <c r="H4463" s="231"/>
      <c r="I4463" s="229"/>
      <c r="J4463" s="232"/>
      <c r="K4463" s="229"/>
      <c r="L4463" s="229"/>
      <c r="M4463" s="229"/>
      <c r="N4463" s="229"/>
      <c r="O4463" s="229"/>
      <c r="P4463" s="229"/>
      <c r="Q4463" s="229"/>
      <c r="R4463" s="229"/>
    </row>
    <row r="4464" spans="3:18">
      <c r="C4464" s="229"/>
      <c r="D4464" s="230"/>
      <c r="E4464" s="229"/>
      <c r="F4464" s="229"/>
      <c r="G4464" s="229"/>
      <c r="H4464" s="231"/>
      <c r="I4464" s="229"/>
      <c r="J4464" s="232"/>
      <c r="K4464" s="229"/>
      <c r="L4464" s="229"/>
      <c r="M4464" s="229"/>
      <c r="N4464" s="229"/>
      <c r="O4464" s="229"/>
      <c r="P4464" s="229"/>
      <c r="Q4464" s="229"/>
      <c r="R4464" s="229"/>
    </row>
    <row r="4465" spans="3:18">
      <c r="C4465" s="229"/>
      <c r="D4465" s="230"/>
      <c r="E4465" s="229"/>
      <c r="F4465" s="229"/>
      <c r="G4465" s="229"/>
      <c r="H4465" s="231"/>
      <c r="I4465" s="229"/>
      <c r="J4465" s="232"/>
      <c r="K4465" s="229"/>
      <c r="L4465" s="229"/>
      <c r="M4465" s="229"/>
      <c r="N4465" s="229"/>
      <c r="O4465" s="229"/>
      <c r="P4465" s="229"/>
      <c r="Q4465" s="229"/>
      <c r="R4465" s="229"/>
    </row>
    <row r="4466" spans="3:18">
      <c r="C4466" s="229"/>
      <c r="D4466" s="230"/>
      <c r="E4466" s="229"/>
      <c r="F4466" s="229"/>
      <c r="G4466" s="229"/>
      <c r="H4466" s="231"/>
      <c r="I4466" s="229"/>
      <c r="J4466" s="232"/>
      <c r="K4466" s="229"/>
      <c r="L4466" s="229"/>
      <c r="M4466" s="229"/>
      <c r="N4466" s="229"/>
      <c r="O4466" s="229"/>
      <c r="P4466" s="229"/>
      <c r="Q4466" s="229"/>
      <c r="R4466" s="229"/>
    </row>
    <row r="4467" spans="3:18">
      <c r="C4467" s="229"/>
      <c r="D4467" s="230"/>
      <c r="E4467" s="229"/>
      <c r="F4467" s="229"/>
      <c r="G4467" s="229"/>
      <c r="H4467" s="231"/>
      <c r="I4467" s="229"/>
      <c r="J4467" s="232"/>
      <c r="K4467" s="229"/>
      <c r="L4467" s="229"/>
      <c r="M4467" s="229"/>
      <c r="N4467" s="229"/>
      <c r="O4467" s="229"/>
      <c r="P4467" s="229"/>
      <c r="Q4467" s="229"/>
      <c r="R4467" s="229"/>
    </row>
    <row r="4468" spans="3:18">
      <c r="C4468" s="229"/>
      <c r="D4468" s="230"/>
      <c r="E4468" s="229"/>
      <c r="F4468" s="229"/>
      <c r="G4468" s="229"/>
      <c r="H4468" s="231"/>
      <c r="I4468" s="229"/>
      <c r="J4468" s="232"/>
      <c r="K4468" s="229"/>
      <c r="L4468" s="229"/>
      <c r="M4468" s="229"/>
      <c r="N4468" s="229"/>
      <c r="O4468" s="229"/>
      <c r="P4468" s="229"/>
      <c r="Q4468" s="229"/>
      <c r="R4468" s="229"/>
    </row>
    <row r="4469" spans="3:18">
      <c r="C4469" s="229"/>
      <c r="D4469" s="230"/>
      <c r="E4469" s="229"/>
      <c r="F4469" s="229"/>
      <c r="G4469" s="229"/>
      <c r="H4469" s="231"/>
      <c r="I4469" s="229"/>
      <c r="J4469" s="232"/>
      <c r="K4469" s="229"/>
      <c r="L4469" s="229"/>
      <c r="M4469" s="229"/>
      <c r="N4469" s="229"/>
      <c r="O4469" s="229"/>
      <c r="P4469" s="229"/>
      <c r="Q4469" s="229"/>
      <c r="R4469" s="229"/>
    </row>
    <row r="4470" spans="3:18">
      <c r="C4470" s="229"/>
      <c r="D4470" s="230"/>
      <c r="E4470" s="229"/>
      <c r="F4470" s="229"/>
      <c r="G4470" s="229"/>
      <c r="H4470" s="231"/>
      <c r="I4470" s="229"/>
      <c r="J4470" s="232"/>
      <c r="K4470" s="229"/>
      <c r="L4470" s="229"/>
      <c r="M4470" s="229"/>
      <c r="N4470" s="229"/>
      <c r="O4470" s="229"/>
      <c r="P4470" s="229"/>
      <c r="Q4470" s="229"/>
      <c r="R4470" s="229"/>
    </row>
    <row r="4471" spans="3:18">
      <c r="C4471" s="229"/>
      <c r="D4471" s="230"/>
      <c r="E4471" s="229"/>
      <c r="F4471" s="229"/>
      <c r="G4471" s="229"/>
      <c r="H4471" s="231"/>
      <c r="I4471" s="229"/>
      <c r="J4471" s="232"/>
      <c r="K4471" s="229"/>
      <c r="L4471" s="229"/>
      <c r="M4471" s="229"/>
      <c r="N4471" s="229"/>
      <c r="O4471" s="229"/>
      <c r="P4471" s="229"/>
      <c r="Q4471" s="229"/>
      <c r="R4471" s="229"/>
    </row>
    <row r="4472" spans="3:18">
      <c r="C4472" s="229"/>
      <c r="D4472" s="230"/>
      <c r="E4472" s="229"/>
      <c r="F4472" s="229"/>
      <c r="G4472" s="229"/>
      <c r="H4472" s="231"/>
      <c r="I4472" s="229"/>
      <c r="J4472" s="232"/>
      <c r="K4472" s="229"/>
      <c r="L4472" s="229"/>
      <c r="M4472" s="229"/>
      <c r="N4472" s="229"/>
      <c r="O4472" s="229"/>
      <c r="P4472" s="229"/>
      <c r="Q4472" s="229"/>
      <c r="R4472" s="229"/>
    </row>
    <row r="4473" spans="3:18">
      <c r="C4473" s="229"/>
      <c r="D4473" s="230"/>
      <c r="E4473" s="229"/>
      <c r="F4473" s="229"/>
      <c r="G4473" s="229"/>
      <c r="H4473" s="231"/>
      <c r="I4473" s="229"/>
      <c r="J4473" s="232"/>
      <c r="K4473" s="229"/>
      <c r="L4473" s="229"/>
      <c r="M4473" s="229"/>
      <c r="N4473" s="229"/>
      <c r="O4473" s="229"/>
      <c r="P4473" s="229"/>
      <c r="Q4473" s="229"/>
      <c r="R4473" s="229"/>
    </row>
    <row r="4474" spans="3:18">
      <c r="C4474" s="229"/>
      <c r="D4474" s="230"/>
      <c r="E4474" s="229"/>
      <c r="F4474" s="229"/>
      <c r="G4474" s="229"/>
      <c r="H4474" s="231"/>
      <c r="I4474" s="229"/>
      <c r="J4474" s="232"/>
      <c r="K4474" s="229"/>
      <c r="L4474" s="229"/>
      <c r="M4474" s="229"/>
      <c r="N4474" s="229"/>
      <c r="O4474" s="229"/>
      <c r="P4474" s="229"/>
      <c r="Q4474" s="229"/>
      <c r="R4474" s="229"/>
    </row>
    <row r="4475" spans="3:18">
      <c r="C4475" s="229"/>
      <c r="D4475" s="230"/>
      <c r="E4475" s="229"/>
      <c r="F4475" s="229"/>
      <c r="G4475" s="229"/>
      <c r="H4475" s="231"/>
      <c r="I4475" s="229"/>
      <c r="J4475" s="232"/>
      <c r="K4475" s="229"/>
      <c r="L4475" s="229"/>
      <c r="M4475" s="229"/>
      <c r="N4475" s="229"/>
      <c r="O4475" s="229"/>
      <c r="P4475" s="229"/>
      <c r="Q4475" s="229"/>
      <c r="R4475" s="229"/>
    </row>
    <row r="4476" spans="3:18">
      <c r="C4476" s="229"/>
      <c r="D4476" s="230"/>
      <c r="E4476" s="229"/>
      <c r="F4476" s="229"/>
      <c r="G4476" s="229"/>
      <c r="H4476" s="231"/>
      <c r="I4476" s="229"/>
      <c r="J4476" s="232"/>
      <c r="K4476" s="229"/>
      <c r="L4476" s="229"/>
      <c r="M4476" s="229"/>
      <c r="N4476" s="229"/>
      <c r="O4476" s="229"/>
      <c r="P4476" s="229"/>
      <c r="Q4476" s="229"/>
      <c r="R4476" s="229"/>
    </row>
    <row r="4477" spans="3:18">
      <c r="C4477" s="229"/>
      <c r="D4477" s="230"/>
      <c r="E4477" s="229"/>
      <c r="F4477" s="229"/>
      <c r="G4477" s="229"/>
      <c r="H4477" s="231"/>
      <c r="I4477" s="229"/>
      <c r="J4477" s="232"/>
      <c r="K4477" s="229"/>
      <c r="L4477" s="229"/>
      <c r="M4477" s="229"/>
      <c r="N4477" s="229"/>
      <c r="O4477" s="229"/>
      <c r="P4477" s="229"/>
      <c r="Q4477" s="229"/>
      <c r="R4477" s="229"/>
    </row>
    <row r="4478" spans="3:18">
      <c r="C4478" s="229"/>
      <c r="D4478" s="230"/>
      <c r="E4478" s="229"/>
      <c r="F4478" s="229"/>
      <c r="G4478" s="229"/>
      <c r="H4478" s="231"/>
      <c r="I4478" s="229"/>
      <c r="J4478" s="232"/>
      <c r="K4478" s="229"/>
      <c r="L4478" s="229"/>
      <c r="M4478" s="229"/>
      <c r="N4478" s="229"/>
      <c r="O4478" s="229"/>
      <c r="P4478" s="229"/>
      <c r="Q4478" s="229"/>
      <c r="R4478" s="229"/>
    </row>
    <row r="4479" spans="3:18">
      <c r="C4479" s="229"/>
      <c r="D4479" s="230"/>
      <c r="E4479" s="229"/>
      <c r="F4479" s="229"/>
      <c r="G4479" s="229"/>
      <c r="H4479" s="231"/>
      <c r="I4479" s="229"/>
      <c r="J4479" s="232"/>
      <c r="K4479" s="229"/>
      <c r="L4479" s="229"/>
      <c r="M4479" s="229"/>
      <c r="N4479" s="229"/>
      <c r="O4479" s="229"/>
      <c r="P4479" s="229"/>
      <c r="Q4479" s="229"/>
      <c r="R4479" s="229"/>
    </row>
    <row r="4480" spans="3:18">
      <c r="C4480" s="229"/>
      <c r="D4480" s="230"/>
      <c r="E4480" s="229"/>
      <c r="F4480" s="229"/>
      <c r="G4480" s="229"/>
      <c r="H4480" s="231"/>
      <c r="I4480" s="229"/>
      <c r="J4480" s="232"/>
      <c r="K4480" s="229"/>
      <c r="L4480" s="229"/>
      <c r="M4480" s="229"/>
      <c r="N4480" s="229"/>
      <c r="O4480" s="229"/>
      <c r="P4480" s="229"/>
      <c r="Q4480" s="229"/>
      <c r="R4480" s="229"/>
    </row>
    <row r="4481" spans="3:18">
      <c r="C4481" s="229"/>
      <c r="D4481" s="230"/>
      <c r="E4481" s="229"/>
      <c r="F4481" s="229"/>
      <c r="G4481" s="229"/>
      <c r="H4481" s="231"/>
      <c r="I4481" s="229"/>
      <c r="J4481" s="232"/>
      <c r="K4481" s="229"/>
      <c r="L4481" s="229"/>
      <c r="M4481" s="229"/>
      <c r="N4481" s="229"/>
      <c r="O4481" s="229"/>
      <c r="P4481" s="229"/>
      <c r="Q4481" s="229"/>
      <c r="R4481" s="229"/>
    </row>
    <row r="4482" spans="3:18">
      <c r="C4482" s="229"/>
      <c r="D4482" s="230"/>
      <c r="E4482" s="229"/>
      <c r="F4482" s="229"/>
      <c r="G4482" s="229"/>
      <c r="H4482" s="231"/>
      <c r="I4482" s="229"/>
      <c r="J4482" s="232"/>
      <c r="K4482" s="229"/>
      <c r="L4482" s="229"/>
      <c r="M4482" s="229"/>
      <c r="N4482" s="229"/>
      <c r="O4482" s="229"/>
      <c r="P4482" s="229"/>
      <c r="Q4482" s="229"/>
      <c r="R4482" s="229"/>
    </row>
    <row r="4483" spans="3:18">
      <c r="C4483" s="229"/>
      <c r="D4483" s="230"/>
      <c r="E4483" s="229"/>
      <c r="F4483" s="229"/>
      <c r="G4483" s="229"/>
      <c r="H4483" s="231"/>
      <c r="I4483" s="229"/>
      <c r="J4483" s="232"/>
      <c r="K4483" s="229"/>
      <c r="L4483" s="229"/>
      <c r="M4483" s="229"/>
      <c r="N4483" s="229"/>
      <c r="O4483" s="229"/>
      <c r="P4483" s="229"/>
      <c r="Q4483" s="229"/>
      <c r="R4483" s="229"/>
    </row>
    <row r="4484" spans="3:18">
      <c r="C4484" s="229"/>
      <c r="D4484" s="230"/>
      <c r="E4484" s="229"/>
      <c r="F4484" s="229"/>
      <c r="G4484" s="229"/>
      <c r="H4484" s="231"/>
      <c r="I4484" s="229"/>
      <c r="J4484" s="232"/>
      <c r="K4484" s="229"/>
      <c r="L4484" s="229"/>
      <c r="M4484" s="229"/>
      <c r="N4484" s="229"/>
      <c r="O4484" s="229"/>
      <c r="P4484" s="229"/>
      <c r="Q4484" s="229"/>
      <c r="R4484" s="229"/>
    </row>
    <row r="4485" spans="3:18">
      <c r="C4485" s="229"/>
      <c r="D4485" s="230"/>
      <c r="E4485" s="229"/>
      <c r="F4485" s="229"/>
      <c r="G4485" s="229"/>
      <c r="H4485" s="231"/>
      <c r="I4485" s="229"/>
      <c r="J4485" s="232"/>
      <c r="K4485" s="229"/>
      <c r="L4485" s="229"/>
      <c r="M4485" s="229"/>
      <c r="N4485" s="229"/>
      <c r="O4485" s="229"/>
      <c r="P4485" s="229"/>
      <c r="Q4485" s="229"/>
      <c r="R4485" s="229"/>
    </row>
    <row r="4486" spans="3:18">
      <c r="C4486" s="229"/>
      <c r="D4486" s="230"/>
      <c r="E4486" s="229"/>
      <c r="F4486" s="229"/>
      <c r="G4486" s="229"/>
      <c r="H4486" s="231"/>
      <c r="I4486" s="229"/>
      <c r="J4486" s="232"/>
      <c r="K4486" s="229"/>
      <c r="L4486" s="229"/>
      <c r="M4486" s="229"/>
      <c r="N4486" s="229"/>
      <c r="O4486" s="229"/>
      <c r="P4486" s="229"/>
      <c r="Q4486" s="229"/>
      <c r="R4486" s="229"/>
    </row>
    <row r="4487" spans="3:18">
      <c r="C4487" s="229"/>
      <c r="D4487" s="230"/>
      <c r="E4487" s="229"/>
      <c r="F4487" s="229"/>
      <c r="G4487" s="229"/>
      <c r="H4487" s="231"/>
      <c r="I4487" s="229"/>
      <c r="J4487" s="232"/>
      <c r="K4487" s="229"/>
      <c r="L4487" s="229"/>
      <c r="M4487" s="229"/>
      <c r="N4487" s="229"/>
      <c r="O4487" s="229"/>
      <c r="P4487" s="229"/>
      <c r="Q4487" s="229"/>
      <c r="R4487" s="229"/>
    </row>
    <row r="4488" spans="3:18">
      <c r="C4488" s="229"/>
      <c r="D4488" s="230"/>
      <c r="E4488" s="229"/>
      <c r="F4488" s="229"/>
      <c r="G4488" s="229"/>
      <c r="H4488" s="231"/>
      <c r="I4488" s="229"/>
      <c r="J4488" s="232"/>
      <c r="K4488" s="229"/>
      <c r="L4488" s="229"/>
      <c r="M4488" s="229"/>
      <c r="N4488" s="229"/>
      <c r="O4488" s="229"/>
      <c r="P4488" s="229"/>
      <c r="Q4488" s="229"/>
      <c r="R4488" s="229"/>
    </row>
    <row r="4489" spans="3:18">
      <c r="C4489" s="229"/>
      <c r="D4489" s="230"/>
      <c r="E4489" s="229"/>
      <c r="F4489" s="229"/>
      <c r="G4489" s="229"/>
      <c r="H4489" s="231"/>
      <c r="I4489" s="229"/>
      <c r="J4489" s="232"/>
      <c r="K4489" s="229"/>
      <c r="L4489" s="229"/>
      <c r="M4489" s="229"/>
      <c r="N4489" s="229"/>
      <c r="O4489" s="229"/>
      <c r="P4489" s="229"/>
      <c r="Q4489" s="229"/>
      <c r="R4489" s="229"/>
    </row>
    <row r="4490" spans="3:18">
      <c r="C4490" s="229"/>
      <c r="D4490" s="230"/>
      <c r="E4490" s="229"/>
      <c r="F4490" s="229"/>
      <c r="G4490" s="229"/>
      <c r="H4490" s="231"/>
      <c r="I4490" s="229"/>
      <c r="J4490" s="232"/>
      <c r="K4490" s="229"/>
      <c r="L4490" s="229"/>
      <c r="M4490" s="229"/>
      <c r="N4490" s="229"/>
      <c r="O4490" s="229"/>
      <c r="P4490" s="229"/>
      <c r="Q4490" s="229"/>
      <c r="R4490" s="229"/>
    </row>
    <row r="4491" spans="3:18">
      <c r="C4491" s="229"/>
      <c r="D4491" s="230"/>
      <c r="E4491" s="229"/>
      <c r="F4491" s="229"/>
      <c r="G4491" s="229"/>
      <c r="H4491" s="231"/>
      <c r="I4491" s="229"/>
      <c r="J4491" s="232"/>
      <c r="K4491" s="229"/>
      <c r="L4491" s="229"/>
      <c r="M4491" s="229"/>
      <c r="N4491" s="229"/>
      <c r="O4491" s="229"/>
      <c r="P4491" s="229"/>
      <c r="Q4491" s="229"/>
      <c r="R4491" s="229"/>
    </row>
    <row r="4492" spans="3:18">
      <c r="C4492" s="229"/>
      <c r="D4492" s="230"/>
      <c r="E4492" s="229"/>
      <c r="F4492" s="229"/>
      <c r="G4492" s="229"/>
      <c r="H4492" s="231"/>
      <c r="I4492" s="229"/>
      <c r="J4492" s="232"/>
      <c r="K4492" s="229"/>
      <c r="L4492" s="229"/>
      <c r="M4492" s="229"/>
      <c r="N4492" s="229"/>
      <c r="O4492" s="229"/>
      <c r="P4492" s="229"/>
      <c r="Q4492" s="229"/>
      <c r="R4492" s="229"/>
    </row>
    <row r="4493" spans="3:18">
      <c r="C4493" s="229"/>
      <c r="D4493" s="230"/>
      <c r="E4493" s="229"/>
      <c r="F4493" s="229"/>
      <c r="G4493" s="229"/>
      <c r="H4493" s="231"/>
      <c r="I4493" s="229"/>
      <c r="J4493" s="232"/>
      <c r="K4493" s="229"/>
      <c r="L4493" s="229"/>
      <c r="M4493" s="229"/>
      <c r="N4493" s="229"/>
      <c r="O4493" s="229"/>
      <c r="P4493" s="229"/>
      <c r="Q4493" s="229"/>
      <c r="R4493" s="229"/>
    </row>
    <row r="4494" spans="3:18">
      <c r="C4494" s="229"/>
      <c r="D4494" s="230"/>
      <c r="E4494" s="229"/>
      <c r="F4494" s="229"/>
      <c r="G4494" s="229"/>
      <c r="H4494" s="231"/>
      <c r="I4494" s="229"/>
      <c r="J4494" s="232"/>
      <c r="K4494" s="229"/>
      <c r="L4494" s="229"/>
      <c r="M4494" s="229"/>
      <c r="N4494" s="229"/>
      <c r="O4494" s="229"/>
      <c r="P4494" s="229"/>
      <c r="Q4494" s="229"/>
      <c r="R4494" s="229"/>
    </row>
    <row r="4495" spans="3:18">
      <c r="C4495" s="229"/>
      <c r="D4495" s="230"/>
      <c r="E4495" s="229"/>
      <c r="F4495" s="229"/>
      <c r="G4495" s="229"/>
      <c r="H4495" s="231"/>
      <c r="I4495" s="229"/>
      <c r="J4495" s="232"/>
      <c r="K4495" s="229"/>
      <c r="L4495" s="229"/>
      <c r="M4495" s="229"/>
      <c r="N4495" s="229"/>
      <c r="O4495" s="229"/>
      <c r="P4495" s="229"/>
      <c r="Q4495" s="229"/>
      <c r="R4495" s="229"/>
    </row>
    <row r="4496" spans="3:18">
      <c r="C4496" s="229"/>
      <c r="D4496" s="230"/>
      <c r="E4496" s="229"/>
      <c r="F4496" s="229"/>
      <c r="G4496" s="229"/>
      <c r="H4496" s="231"/>
      <c r="I4496" s="229"/>
      <c r="J4496" s="232"/>
      <c r="K4496" s="229"/>
      <c r="L4496" s="229"/>
      <c r="M4496" s="229"/>
      <c r="N4496" s="229"/>
      <c r="O4496" s="229"/>
      <c r="P4496" s="229"/>
      <c r="Q4496" s="229"/>
      <c r="R4496" s="229"/>
    </row>
    <row r="4497" spans="3:18">
      <c r="C4497" s="229"/>
      <c r="D4497" s="230"/>
      <c r="E4497" s="229"/>
      <c r="F4497" s="229"/>
      <c r="G4497" s="229"/>
      <c r="H4497" s="231"/>
      <c r="I4497" s="229"/>
      <c r="J4497" s="232"/>
      <c r="K4497" s="229"/>
      <c r="L4497" s="229"/>
      <c r="M4497" s="229"/>
      <c r="N4497" s="229"/>
      <c r="O4497" s="229"/>
      <c r="P4497" s="229"/>
      <c r="Q4497" s="229"/>
      <c r="R4497" s="229"/>
    </row>
    <row r="4498" spans="3:18">
      <c r="C4498" s="229"/>
      <c r="D4498" s="230"/>
      <c r="E4498" s="229"/>
      <c r="F4498" s="229"/>
      <c r="G4498" s="229"/>
      <c r="H4498" s="231"/>
      <c r="I4498" s="229"/>
      <c r="J4498" s="232"/>
      <c r="K4498" s="229"/>
      <c r="L4498" s="229"/>
      <c r="M4498" s="229"/>
      <c r="N4498" s="229"/>
      <c r="O4498" s="229"/>
      <c r="P4498" s="229"/>
      <c r="Q4498" s="229"/>
      <c r="R4498" s="229"/>
    </row>
    <row r="4499" spans="3:18">
      <c r="C4499" s="229"/>
      <c r="D4499" s="230"/>
      <c r="E4499" s="229"/>
      <c r="F4499" s="229"/>
      <c r="G4499" s="229"/>
      <c r="H4499" s="231"/>
      <c r="I4499" s="229"/>
      <c r="J4499" s="232"/>
      <c r="K4499" s="229"/>
      <c r="L4499" s="229"/>
      <c r="M4499" s="229"/>
      <c r="N4499" s="229"/>
      <c r="O4499" s="229"/>
      <c r="P4499" s="229"/>
      <c r="Q4499" s="229"/>
      <c r="R4499" s="229"/>
    </row>
    <row r="4500" spans="3:18">
      <c r="C4500" s="229"/>
      <c r="D4500" s="230"/>
      <c r="E4500" s="229"/>
      <c r="F4500" s="229"/>
      <c r="G4500" s="229"/>
      <c r="H4500" s="231"/>
      <c r="I4500" s="229"/>
      <c r="J4500" s="232"/>
      <c r="K4500" s="229"/>
      <c r="L4500" s="229"/>
      <c r="M4500" s="229"/>
      <c r="N4500" s="229"/>
      <c r="O4500" s="229"/>
      <c r="P4500" s="229"/>
      <c r="Q4500" s="229"/>
      <c r="R4500" s="229"/>
    </row>
    <row r="4501" spans="3:18">
      <c r="C4501" s="229"/>
      <c r="D4501" s="230"/>
      <c r="E4501" s="229"/>
      <c r="F4501" s="229"/>
      <c r="G4501" s="229"/>
      <c r="H4501" s="231"/>
      <c r="I4501" s="229"/>
      <c r="J4501" s="232"/>
      <c r="K4501" s="229"/>
      <c r="L4501" s="229"/>
      <c r="M4501" s="229"/>
      <c r="N4501" s="229"/>
      <c r="O4501" s="229"/>
      <c r="P4501" s="229"/>
      <c r="Q4501" s="229"/>
      <c r="R4501" s="229"/>
    </row>
    <row r="4502" spans="3:18">
      <c r="C4502" s="229"/>
      <c r="D4502" s="230"/>
      <c r="E4502" s="229"/>
      <c r="F4502" s="229"/>
      <c r="G4502" s="229"/>
      <c r="H4502" s="231"/>
      <c r="I4502" s="229"/>
      <c r="J4502" s="232"/>
      <c r="K4502" s="229"/>
      <c r="L4502" s="229"/>
      <c r="M4502" s="229"/>
      <c r="N4502" s="229"/>
      <c r="O4502" s="229"/>
      <c r="P4502" s="229"/>
      <c r="Q4502" s="229"/>
      <c r="R4502" s="229"/>
    </row>
    <row r="4503" spans="3:18">
      <c r="C4503" s="229"/>
      <c r="D4503" s="230"/>
      <c r="E4503" s="229"/>
      <c r="F4503" s="229"/>
      <c r="G4503" s="229"/>
      <c r="H4503" s="231"/>
      <c r="I4503" s="229"/>
      <c r="J4503" s="232"/>
      <c r="K4503" s="229"/>
      <c r="L4503" s="229"/>
      <c r="M4503" s="229"/>
      <c r="N4503" s="229"/>
      <c r="O4503" s="229"/>
      <c r="P4503" s="229"/>
      <c r="Q4503" s="229"/>
      <c r="R4503" s="229"/>
    </row>
    <row r="4504" spans="3:18">
      <c r="C4504" s="229"/>
      <c r="D4504" s="230"/>
      <c r="E4504" s="229"/>
      <c r="F4504" s="229"/>
      <c r="G4504" s="229"/>
      <c r="H4504" s="231"/>
      <c r="I4504" s="229"/>
      <c r="J4504" s="232"/>
      <c r="K4504" s="229"/>
      <c r="L4504" s="229"/>
      <c r="M4504" s="229"/>
      <c r="N4504" s="229"/>
      <c r="O4504" s="229"/>
      <c r="P4504" s="229"/>
      <c r="Q4504" s="229"/>
      <c r="R4504" s="229"/>
    </row>
    <row r="4505" spans="3:18">
      <c r="C4505" s="229"/>
      <c r="D4505" s="230"/>
      <c r="E4505" s="229"/>
      <c r="F4505" s="229"/>
      <c r="G4505" s="229"/>
      <c r="H4505" s="231"/>
      <c r="I4505" s="229"/>
      <c r="J4505" s="232"/>
      <c r="K4505" s="229"/>
      <c r="L4505" s="229"/>
      <c r="M4505" s="229"/>
      <c r="N4505" s="229"/>
      <c r="O4505" s="229"/>
      <c r="P4505" s="229"/>
      <c r="Q4505" s="229"/>
      <c r="R4505" s="229"/>
    </row>
    <row r="4506" spans="3:18">
      <c r="C4506" s="229"/>
      <c r="D4506" s="230"/>
      <c r="E4506" s="229"/>
      <c r="F4506" s="229"/>
      <c r="G4506" s="229"/>
      <c r="H4506" s="231"/>
      <c r="I4506" s="229"/>
      <c r="J4506" s="232"/>
      <c r="K4506" s="229"/>
      <c r="L4506" s="229"/>
      <c r="M4506" s="229"/>
      <c r="N4506" s="229"/>
      <c r="O4506" s="229"/>
      <c r="P4506" s="229"/>
      <c r="Q4506" s="229"/>
      <c r="R4506" s="229"/>
    </row>
    <row r="4507" spans="3:18">
      <c r="C4507" s="229"/>
      <c r="D4507" s="230"/>
      <c r="E4507" s="229"/>
      <c r="F4507" s="229"/>
      <c r="G4507" s="229"/>
      <c r="H4507" s="231"/>
      <c r="I4507" s="229"/>
      <c r="J4507" s="232"/>
      <c r="K4507" s="229"/>
      <c r="L4507" s="229"/>
      <c r="M4507" s="229"/>
      <c r="N4507" s="229"/>
      <c r="O4507" s="229"/>
      <c r="P4507" s="229"/>
      <c r="Q4507" s="229"/>
      <c r="R4507" s="229"/>
    </row>
    <row r="4508" spans="3:18">
      <c r="C4508" s="229"/>
      <c r="D4508" s="230"/>
      <c r="E4508" s="229"/>
      <c r="F4508" s="229"/>
      <c r="G4508" s="229"/>
      <c r="H4508" s="231"/>
      <c r="I4508" s="229"/>
      <c r="J4508" s="232"/>
      <c r="K4508" s="229"/>
      <c r="L4508" s="229"/>
      <c r="M4508" s="229"/>
      <c r="N4508" s="229"/>
      <c r="O4508" s="229"/>
      <c r="P4508" s="229"/>
      <c r="Q4508" s="229"/>
      <c r="R4508" s="229"/>
    </row>
    <row r="4509" spans="3:18">
      <c r="C4509" s="229"/>
      <c r="D4509" s="230"/>
      <c r="E4509" s="229"/>
      <c r="F4509" s="229"/>
      <c r="G4509" s="229"/>
      <c r="H4509" s="231"/>
      <c r="I4509" s="229"/>
      <c r="J4509" s="232"/>
      <c r="K4509" s="229"/>
      <c r="L4509" s="229"/>
      <c r="M4509" s="229"/>
      <c r="N4509" s="229"/>
      <c r="O4509" s="229"/>
      <c r="P4509" s="229"/>
      <c r="Q4509" s="229"/>
      <c r="R4509" s="229"/>
    </row>
    <row r="4510" spans="3:18">
      <c r="C4510" s="229"/>
      <c r="D4510" s="230"/>
      <c r="E4510" s="229"/>
      <c r="F4510" s="229"/>
      <c r="G4510" s="229"/>
      <c r="H4510" s="231"/>
      <c r="I4510" s="229"/>
      <c r="J4510" s="232"/>
      <c r="K4510" s="229"/>
      <c r="L4510" s="229"/>
      <c r="M4510" s="229"/>
      <c r="N4510" s="229"/>
      <c r="O4510" s="229"/>
      <c r="P4510" s="229"/>
      <c r="Q4510" s="229"/>
      <c r="R4510" s="229"/>
    </row>
    <row r="4511" spans="3:18">
      <c r="C4511" s="229"/>
      <c r="D4511" s="230"/>
      <c r="E4511" s="229"/>
      <c r="F4511" s="229"/>
      <c r="G4511" s="229"/>
      <c r="H4511" s="231"/>
      <c r="I4511" s="229"/>
      <c r="J4511" s="232"/>
      <c r="K4511" s="229"/>
      <c r="L4511" s="229"/>
      <c r="M4511" s="229"/>
      <c r="N4511" s="229"/>
      <c r="O4511" s="229"/>
      <c r="P4511" s="229"/>
      <c r="Q4511" s="229"/>
      <c r="R4511" s="229"/>
    </row>
    <row r="4512" spans="3:18">
      <c r="C4512" s="229"/>
      <c r="D4512" s="230"/>
      <c r="E4512" s="229"/>
      <c r="F4512" s="229"/>
      <c r="G4512" s="229"/>
      <c r="H4512" s="231"/>
      <c r="I4512" s="229"/>
      <c r="J4512" s="232"/>
      <c r="K4512" s="229"/>
      <c r="L4512" s="229"/>
      <c r="M4512" s="229"/>
      <c r="N4512" s="229"/>
      <c r="O4512" s="229"/>
      <c r="P4512" s="229"/>
      <c r="Q4512" s="229"/>
      <c r="R4512" s="229"/>
    </row>
    <row r="4513" spans="3:18">
      <c r="C4513" s="229"/>
      <c r="D4513" s="230"/>
      <c r="E4513" s="229"/>
      <c r="F4513" s="229"/>
      <c r="G4513" s="229"/>
      <c r="H4513" s="231"/>
      <c r="I4513" s="229"/>
      <c r="J4513" s="232"/>
      <c r="K4513" s="229"/>
      <c r="L4513" s="229"/>
      <c r="M4513" s="229"/>
      <c r="N4513" s="229"/>
      <c r="O4513" s="229"/>
      <c r="P4513" s="229"/>
      <c r="Q4513" s="229"/>
      <c r="R4513" s="229"/>
    </row>
    <row r="4514" spans="3:18">
      <c r="C4514" s="229"/>
      <c r="D4514" s="230"/>
      <c r="E4514" s="229"/>
      <c r="F4514" s="229"/>
      <c r="G4514" s="229"/>
      <c r="H4514" s="231"/>
      <c r="I4514" s="229"/>
      <c r="J4514" s="232"/>
      <c r="K4514" s="229"/>
      <c r="L4514" s="229"/>
      <c r="M4514" s="229"/>
      <c r="N4514" s="229"/>
      <c r="O4514" s="229"/>
      <c r="P4514" s="229"/>
      <c r="Q4514" s="229"/>
      <c r="R4514" s="229"/>
    </row>
    <row r="4515" spans="3:18">
      <c r="C4515" s="229"/>
      <c r="D4515" s="230"/>
      <c r="E4515" s="229"/>
      <c r="F4515" s="229"/>
      <c r="G4515" s="229"/>
      <c r="H4515" s="231"/>
      <c r="I4515" s="229"/>
      <c r="J4515" s="232"/>
      <c r="K4515" s="229"/>
      <c r="L4515" s="229"/>
      <c r="M4515" s="229"/>
      <c r="N4515" s="229"/>
      <c r="O4515" s="229"/>
      <c r="P4515" s="229"/>
      <c r="Q4515" s="229"/>
      <c r="R4515" s="229"/>
    </row>
    <row r="4516" spans="3:18">
      <c r="C4516" s="229"/>
      <c r="D4516" s="230"/>
      <c r="E4516" s="229"/>
      <c r="F4516" s="229"/>
      <c r="G4516" s="229"/>
      <c r="H4516" s="231"/>
      <c r="I4516" s="229"/>
      <c r="J4516" s="232"/>
      <c r="K4516" s="229"/>
      <c r="L4516" s="229"/>
      <c r="M4516" s="229"/>
      <c r="N4516" s="229"/>
      <c r="O4516" s="229"/>
      <c r="P4516" s="229"/>
      <c r="Q4516" s="229"/>
      <c r="R4516" s="229"/>
    </row>
    <row r="4517" spans="3:18">
      <c r="C4517" s="229"/>
      <c r="D4517" s="230"/>
      <c r="E4517" s="229"/>
      <c r="F4517" s="229"/>
      <c r="G4517" s="229"/>
      <c r="H4517" s="231"/>
      <c r="I4517" s="229"/>
      <c r="J4517" s="232"/>
      <c r="K4517" s="229"/>
      <c r="L4517" s="229"/>
      <c r="M4517" s="229"/>
      <c r="N4517" s="229"/>
      <c r="O4517" s="229"/>
      <c r="P4517" s="229"/>
      <c r="Q4517" s="229"/>
      <c r="R4517" s="229"/>
    </row>
    <row r="4518" spans="3:18">
      <c r="C4518" s="229"/>
      <c r="D4518" s="230"/>
      <c r="E4518" s="229"/>
      <c r="F4518" s="229"/>
      <c r="G4518" s="229"/>
      <c r="H4518" s="231"/>
      <c r="I4518" s="229"/>
      <c r="J4518" s="232"/>
      <c r="K4518" s="229"/>
      <c r="L4518" s="229"/>
      <c r="M4518" s="229"/>
      <c r="N4518" s="229"/>
      <c r="O4518" s="229"/>
      <c r="P4518" s="229"/>
      <c r="Q4518" s="229"/>
      <c r="R4518" s="229"/>
    </row>
    <row r="4519" spans="3:18">
      <c r="C4519" s="229"/>
      <c r="D4519" s="230"/>
      <c r="E4519" s="229"/>
      <c r="F4519" s="229"/>
      <c r="G4519" s="229"/>
      <c r="H4519" s="231"/>
      <c r="I4519" s="229"/>
      <c r="J4519" s="232"/>
      <c r="K4519" s="229"/>
      <c r="L4519" s="229"/>
      <c r="M4519" s="229"/>
      <c r="N4519" s="229"/>
      <c r="O4519" s="229"/>
      <c r="P4519" s="229"/>
      <c r="Q4519" s="229"/>
      <c r="R4519" s="229"/>
    </row>
    <row r="4520" spans="3:18">
      <c r="C4520" s="229"/>
      <c r="D4520" s="230"/>
      <c r="E4520" s="229"/>
      <c r="F4520" s="229"/>
      <c r="G4520" s="229"/>
      <c r="H4520" s="231"/>
      <c r="I4520" s="229"/>
      <c r="J4520" s="232"/>
      <c r="K4520" s="229"/>
      <c r="L4520" s="229"/>
      <c r="M4520" s="229"/>
      <c r="N4520" s="229"/>
      <c r="O4520" s="229"/>
      <c r="P4520" s="229"/>
      <c r="Q4520" s="229"/>
      <c r="R4520" s="229"/>
    </row>
    <row r="4521" spans="3:18">
      <c r="C4521" s="229"/>
      <c r="D4521" s="230"/>
      <c r="E4521" s="229"/>
      <c r="F4521" s="229"/>
      <c r="G4521" s="229"/>
      <c r="H4521" s="231"/>
      <c r="I4521" s="229"/>
      <c r="J4521" s="232"/>
      <c r="K4521" s="229"/>
      <c r="L4521" s="229"/>
      <c r="M4521" s="229"/>
      <c r="N4521" s="229"/>
      <c r="O4521" s="229"/>
      <c r="P4521" s="229"/>
      <c r="Q4521" s="229"/>
      <c r="R4521" s="229"/>
    </row>
    <row r="4522" spans="3:18">
      <c r="C4522" s="229"/>
      <c r="D4522" s="230"/>
      <c r="E4522" s="229"/>
      <c r="F4522" s="229"/>
      <c r="G4522" s="229"/>
      <c r="H4522" s="231"/>
      <c r="I4522" s="229"/>
      <c r="J4522" s="232"/>
      <c r="K4522" s="229"/>
      <c r="L4522" s="229"/>
      <c r="M4522" s="229"/>
      <c r="N4522" s="229"/>
      <c r="O4522" s="229"/>
      <c r="P4522" s="229"/>
      <c r="Q4522" s="229"/>
      <c r="R4522" s="229"/>
    </row>
    <row r="4523" spans="3:18">
      <c r="C4523" s="229"/>
      <c r="D4523" s="230"/>
      <c r="E4523" s="229"/>
      <c r="F4523" s="229"/>
      <c r="G4523" s="229"/>
      <c r="H4523" s="231"/>
      <c r="I4523" s="229"/>
      <c r="J4523" s="232"/>
      <c r="K4523" s="229"/>
      <c r="L4523" s="229"/>
      <c r="M4523" s="229"/>
      <c r="N4523" s="229"/>
      <c r="O4523" s="229"/>
      <c r="P4523" s="229"/>
      <c r="Q4523" s="229"/>
      <c r="R4523" s="229"/>
    </row>
    <row r="4524" spans="3:18">
      <c r="C4524" s="229"/>
      <c r="D4524" s="230"/>
      <c r="E4524" s="229"/>
      <c r="F4524" s="229"/>
      <c r="G4524" s="229"/>
      <c r="H4524" s="231"/>
      <c r="I4524" s="229"/>
      <c r="J4524" s="232"/>
      <c r="K4524" s="229"/>
      <c r="L4524" s="229"/>
      <c r="M4524" s="229"/>
      <c r="N4524" s="229"/>
      <c r="O4524" s="229"/>
      <c r="P4524" s="229"/>
      <c r="Q4524" s="229"/>
      <c r="R4524" s="229"/>
    </row>
    <row r="4525" spans="3:18">
      <c r="C4525" s="229"/>
      <c r="D4525" s="230"/>
      <c r="E4525" s="229"/>
      <c r="F4525" s="229"/>
      <c r="G4525" s="229"/>
      <c r="H4525" s="231"/>
      <c r="I4525" s="229"/>
      <c r="J4525" s="232"/>
      <c r="K4525" s="229"/>
      <c r="L4525" s="229"/>
      <c r="M4525" s="229"/>
      <c r="N4525" s="229"/>
      <c r="O4525" s="229"/>
      <c r="P4525" s="229"/>
      <c r="Q4525" s="229"/>
      <c r="R4525" s="229"/>
    </row>
    <row r="4526" spans="3:18">
      <c r="C4526" s="229"/>
      <c r="D4526" s="230"/>
      <c r="E4526" s="229"/>
      <c r="F4526" s="229"/>
      <c r="G4526" s="229"/>
      <c r="H4526" s="231"/>
      <c r="I4526" s="229"/>
      <c r="J4526" s="232"/>
      <c r="K4526" s="229"/>
      <c r="L4526" s="229"/>
      <c r="M4526" s="229"/>
      <c r="N4526" s="229"/>
      <c r="O4526" s="229"/>
      <c r="P4526" s="229"/>
      <c r="Q4526" s="229"/>
      <c r="R4526" s="229"/>
    </row>
    <row r="4527" spans="3:18">
      <c r="C4527" s="229"/>
      <c r="D4527" s="230"/>
      <c r="E4527" s="229"/>
      <c r="F4527" s="229"/>
      <c r="G4527" s="229"/>
      <c r="H4527" s="231"/>
      <c r="I4527" s="229"/>
      <c r="J4527" s="232"/>
      <c r="K4527" s="229"/>
      <c r="L4527" s="229"/>
      <c r="M4527" s="229"/>
      <c r="N4527" s="229"/>
      <c r="O4527" s="229"/>
      <c r="P4527" s="229"/>
      <c r="Q4527" s="229"/>
      <c r="R4527" s="229"/>
    </row>
    <row r="4528" spans="3:18">
      <c r="C4528" s="229"/>
      <c r="D4528" s="230"/>
      <c r="E4528" s="229"/>
      <c r="F4528" s="229"/>
      <c r="G4528" s="229"/>
      <c r="H4528" s="231"/>
      <c r="I4528" s="229"/>
      <c r="J4528" s="232"/>
      <c r="K4528" s="229"/>
      <c r="L4528" s="229"/>
      <c r="M4528" s="229"/>
      <c r="N4528" s="229"/>
      <c r="O4528" s="229"/>
      <c r="P4528" s="229"/>
      <c r="Q4528" s="229"/>
      <c r="R4528" s="229"/>
    </row>
    <row r="4529" spans="3:18">
      <c r="C4529" s="229"/>
      <c r="D4529" s="230"/>
      <c r="E4529" s="229"/>
      <c r="F4529" s="229"/>
      <c r="G4529" s="229"/>
      <c r="H4529" s="231"/>
      <c r="I4529" s="229"/>
      <c r="J4529" s="232"/>
      <c r="K4529" s="229"/>
      <c r="L4529" s="229"/>
      <c r="M4529" s="229"/>
      <c r="N4529" s="229"/>
      <c r="O4529" s="229"/>
      <c r="P4529" s="229"/>
      <c r="Q4529" s="229"/>
      <c r="R4529" s="229"/>
    </row>
    <row r="4530" spans="3:18">
      <c r="C4530" s="229"/>
      <c r="D4530" s="230"/>
      <c r="E4530" s="229"/>
      <c r="F4530" s="229"/>
      <c r="G4530" s="229"/>
      <c r="H4530" s="231"/>
      <c r="I4530" s="229"/>
      <c r="J4530" s="232"/>
      <c r="K4530" s="229"/>
      <c r="L4530" s="229"/>
      <c r="M4530" s="229"/>
      <c r="N4530" s="229"/>
      <c r="O4530" s="229"/>
      <c r="P4530" s="229"/>
      <c r="Q4530" s="229"/>
      <c r="R4530" s="229"/>
    </row>
    <row r="4531" spans="3:18">
      <c r="C4531" s="229"/>
      <c r="D4531" s="230"/>
      <c r="E4531" s="229"/>
      <c r="F4531" s="229"/>
      <c r="G4531" s="229"/>
      <c r="H4531" s="231"/>
      <c r="I4531" s="229"/>
      <c r="J4531" s="232"/>
      <c r="K4531" s="229"/>
      <c r="L4531" s="229"/>
      <c r="M4531" s="229"/>
      <c r="N4531" s="229"/>
      <c r="O4531" s="229"/>
      <c r="P4531" s="229"/>
      <c r="Q4531" s="229"/>
      <c r="R4531" s="229"/>
    </row>
    <row r="4532" spans="3:18">
      <c r="C4532" s="229"/>
      <c r="D4532" s="230"/>
      <c r="E4532" s="229"/>
      <c r="F4532" s="229"/>
      <c r="G4532" s="229"/>
      <c r="H4532" s="231"/>
      <c r="I4532" s="229"/>
      <c r="J4532" s="232"/>
      <c r="K4532" s="229"/>
      <c r="L4532" s="229"/>
      <c r="M4532" s="229"/>
      <c r="N4532" s="229"/>
      <c r="O4532" s="229"/>
      <c r="P4532" s="229"/>
      <c r="Q4532" s="229"/>
      <c r="R4532" s="229"/>
    </row>
    <row r="4533" spans="3:18">
      <c r="C4533" s="229"/>
      <c r="D4533" s="230"/>
      <c r="E4533" s="229"/>
      <c r="F4533" s="229"/>
      <c r="G4533" s="229"/>
      <c r="H4533" s="231"/>
      <c r="I4533" s="229"/>
      <c r="J4533" s="232"/>
      <c r="K4533" s="229"/>
      <c r="L4533" s="229"/>
      <c r="M4533" s="229"/>
      <c r="N4533" s="229"/>
      <c r="O4533" s="229"/>
      <c r="P4533" s="229"/>
      <c r="Q4533" s="229"/>
      <c r="R4533" s="229"/>
    </row>
    <row r="4534" spans="3:18">
      <c r="C4534" s="229"/>
      <c r="D4534" s="230"/>
      <c r="E4534" s="229"/>
      <c r="F4534" s="229"/>
      <c r="G4534" s="229"/>
      <c r="H4534" s="231"/>
      <c r="I4534" s="229"/>
      <c r="J4534" s="232"/>
      <c r="K4534" s="229"/>
      <c r="L4534" s="229"/>
      <c r="M4534" s="229"/>
      <c r="N4534" s="229"/>
      <c r="O4534" s="229"/>
      <c r="P4534" s="229"/>
      <c r="Q4534" s="229"/>
      <c r="R4534" s="229"/>
    </row>
    <row r="4535" spans="3:18">
      <c r="C4535" s="229"/>
      <c r="D4535" s="230"/>
      <c r="E4535" s="229"/>
      <c r="F4535" s="229"/>
      <c r="G4535" s="229"/>
      <c r="H4535" s="231"/>
      <c r="I4535" s="229"/>
      <c r="J4535" s="232"/>
      <c r="K4535" s="229"/>
      <c r="L4535" s="229"/>
      <c r="M4535" s="229"/>
      <c r="N4535" s="229"/>
      <c r="O4535" s="229"/>
      <c r="P4535" s="229"/>
      <c r="Q4535" s="229"/>
      <c r="R4535" s="229"/>
    </row>
    <row r="4536" spans="3:18">
      <c r="C4536" s="229"/>
      <c r="D4536" s="230"/>
      <c r="E4536" s="229"/>
      <c r="F4536" s="229"/>
      <c r="G4536" s="229"/>
      <c r="H4536" s="231"/>
      <c r="I4536" s="229"/>
      <c r="J4536" s="232"/>
      <c r="K4536" s="229"/>
      <c r="L4536" s="229"/>
      <c r="M4536" s="229"/>
      <c r="N4536" s="229"/>
      <c r="O4536" s="229"/>
      <c r="P4536" s="229"/>
      <c r="Q4536" s="229"/>
      <c r="R4536" s="229"/>
    </row>
    <row r="4537" spans="3:18">
      <c r="C4537" s="229"/>
      <c r="D4537" s="230"/>
      <c r="E4537" s="229"/>
      <c r="F4537" s="229"/>
      <c r="G4537" s="229"/>
      <c r="H4537" s="231"/>
      <c r="I4537" s="229"/>
      <c r="J4537" s="232"/>
      <c r="K4537" s="229"/>
      <c r="L4537" s="229"/>
      <c r="M4537" s="229"/>
      <c r="N4537" s="229"/>
      <c r="O4537" s="229"/>
      <c r="P4537" s="229"/>
      <c r="Q4537" s="229"/>
      <c r="R4537" s="229"/>
    </row>
    <row r="4538" spans="3:18">
      <c r="C4538" s="229"/>
      <c r="D4538" s="230"/>
      <c r="E4538" s="229"/>
      <c r="F4538" s="229"/>
      <c r="G4538" s="229"/>
      <c r="H4538" s="231"/>
      <c r="I4538" s="229"/>
      <c r="J4538" s="232"/>
      <c r="K4538" s="229"/>
      <c r="L4538" s="229"/>
      <c r="M4538" s="229"/>
      <c r="N4538" s="229"/>
      <c r="O4538" s="229"/>
      <c r="P4538" s="229"/>
      <c r="Q4538" s="229"/>
      <c r="R4538" s="229"/>
    </row>
    <row r="4539" spans="3:18">
      <c r="C4539" s="229"/>
      <c r="D4539" s="230"/>
      <c r="E4539" s="229"/>
      <c r="F4539" s="229"/>
      <c r="G4539" s="229"/>
      <c r="H4539" s="231"/>
      <c r="I4539" s="229"/>
      <c r="J4539" s="232"/>
      <c r="K4539" s="229"/>
      <c r="L4539" s="229"/>
      <c r="M4539" s="229"/>
      <c r="N4539" s="229"/>
      <c r="O4539" s="229"/>
      <c r="P4539" s="229"/>
      <c r="Q4539" s="229"/>
      <c r="R4539" s="229"/>
    </row>
    <row r="4540" spans="3:18">
      <c r="C4540" s="229"/>
      <c r="D4540" s="230"/>
      <c r="E4540" s="229"/>
      <c r="F4540" s="229"/>
      <c r="G4540" s="229"/>
      <c r="H4540" s="231"/>
      <c r="I4540" s="229"/>
      <c r="J4540" s="232"/>
      <c r="K4540" s="229"/>
      <c r="L4540" s="229"/>
      <c r="M4540" s="229"/>
      <c r="N4540" s="229"/>
      <c r="O4540" s="229"/>
      <c r="P4540" s="229"/>
      <c r="Q4540" s="229"/>
      <c r="R4540" s="229"/>
    </row>
    <row r="4541" spans="3:18">
      <c r="C4541" s="229"/>
      <c r="D4541" s="230"/>
      <c r="E4541" s="229"/>
      <c r="F4541" s="229"/>
      <c r="G4541" s="229"/>
      <c r="H4541" s="231"/>
      <c r="I4541" s="229"/>
      <c r="J4541" s="232"/>
      <c r="K4541" s="229"/>
      <c r="L4541" s="229"/>
      <c r="M4541" s="229"/>
      <c r="N4541" s="229"/>
      <c r="O4541" s="229"/>
      <c r="P4541" s="229"/>
      <c r="Q4541" s="229"/>
      <c r="R4541" s="229"/>
    </row>
    <row r="4542" spans="3:18">
      <c r="C4542" s="229"/>
      <c r="D4542" s="230"/>
      <c r="E4542" s="229"/>
      <c r="F4542" s="229"/>
      <c r="G4542" s="229"/>
      <c r="H4542" s="231"/>
      <c r="I4542" s="229"/>
      <c r="J4542" s="232"/>
      <c r="K4542" s="229"/>
      <c r="L4542" s="229"/>
      <c r="M4542" s="229"/>
      <c r="N4542" s="229"/>
      <c r="O4542" s="229"/>
      <c r="P4542" s="229"/>
      <c r="Q4542" s="229"/>
      <c r="R4542" s="229"/>
    </row>
    <row r="4543" spans="3:18">
      <c r="C4543" s="229"/>
      <c r="D4543" s="230"/>
      <c r="E4543" s="229"/>
      <c r="F4543" s="229"/>
      <c r="G4543" s="229"/>
      <c r="H4543" s="231"/>
      <c r="I4543" s="229"/>
      <c r="J4543" s="232"/>
      <c r="K4543" s="229"/>
      <c r="L4543" s="229"/>
      <c r="M4543" s="229"/>
      <c r="N4543" s="229"/>
      <c r="O4543" s="229"/>
      <c r="P4543" s="229"/>
      <c r="Q4543" s="229"/>
      <c r="R4543" s="229"/>
    </row>
    <row r="4544" spans="3:18">
      <c r="C4544" s="229"/>
      <c r="D4544" s="230"/>
      <c r="E4544" s="229"/>
      <c r="F4544" s="229"/>
      <c r="G4544" s="229"/>
      <c r="H4544" s="231"/>
      <c r="I4544" s="229"/>
      <c r="J4544" s="232"/>
      <c r="K4544" s="229"/>
      <c r="L4544" s="229"/>
      <c r="M4544" s="229"/>
      <c r="N4544" s="229"/>
      <c r="O4544" s="229"/>
      <c r="P4544" s="229"/>
      <c r="Q4544" s="229"/>
      <c r="R4544" s="229"/>
    </row>
    <row r="4545" spans="3:18">
      <c r="C4545" s="229"/>
      <c r="D4545" s="230"/>
      <c r="E4545" s="229"/>
      <c r="F4545" s="229"/>
      <c r="G4545" s="229"/>
      <c r="H4545" s="231"/>
      <c r="I4545" s="229"/>
      <c r="J4545" s="232"/>
      <c r="K4545" s="229"/>
      <c r="L4545" s="229"/>
      <c r="M4545" s="229"/>
      <c r="N4545" s="229"/>
      <c r="O4545" s="229"/>
      <c r="P4545" s="229"/>
      <c r="Q4545" s="229"/>
      <c r="R4545" s="229"/>
    </row>
    <row r="4546" spans="3:18">
      <c r="C4546" s="229"/>
      <c r="D4546" s="230"/>
      <c r="E4546" s="229"/>
      <c r="F4546" s="229"/>
      <c r="G4546" s="229"/>
      <c r="H4546" s="231"/>
      <c r="I4546" s="229"/>
      <c r="J4546" s="232"/>
      <c r="K4546" s="229"/>
      <c r="L4546" s="229"/>
      <c r="M4546" s="229"/>
      <c r="N4546" s="229"/>
      <c r="O4546" s="229"/>
      <c r="P4546" s="229"/>
      <c r="Q4546" s="229"/>
      <c r="R4546" s="229"/>
    </row>
    <row r="4547" spans="3:18">
      <c r="C4547" s="229"/>
      <c r="D4547" s="230"/>
      <c r="E4547" s="229"/>
      <c r="F4547" s="229"/>
      <c r="G4547" s="229"/>
      <c r="H4547" s="231"/>
      <c r="I4547" s="229"/>
      <c r="J4547" s="232"/>
      <c r="K4547" s="229"/>
      <c r="L4547" s="229"/>
      <c r="M4547" s="229"/>
      <c r="N4547" s="229"/>
      <c r="O4547" s="229"/>
      <c r="P4547" s="229"/>
      <c r="Q4547" s="229"/>
      <c r="R4547" s="229"/>
    </row>
    <row r="4548" spans="3:18">
      <c r="C4548" s="229"/>
      <c r="D4548" s="230"/>
      <c r="E4548" s="229"/>
      <c r="F4548" s="229"/>
      <c r="G4548" s="229"/>
      <c r="H4548" s="231"/>
      <c r="I4548" s="229"/>
      <c r="J4548" s="232"/>
      <c r="K4548" s="229"/>
      <c r="L4548" s="229"/>
      <c r="M4548" s="229"/>
      <c r="N4548" s="229"/>
      <c r="O4548" s="229"/>
      <c r="P4548" s="229"/>
      <c r="Q4548" s="229"/>
      <c r="R4548" s="229"/>
    </row>
    <row r="4549" spans="3:18">
      <c r="C4549" s="229"/>
      <c r="D4549" s="230"/>
      <c r="E4549" s="229"/>
      <c r="F4549" s="229"/>
      <c r="G4549" s="229"/>
      <c r="H4549" s="231"/>
      <c r="I4549" s="229"/>
      <c r="J4549" s="232"/>
      <c r="K4549" s="229"/>
      <c r="L4549" s="229"/>
      <c r="M4549" s="229"/>
      <c r="N4549" s="229"/>
      <c r="O4549" s="229"/>
      <c r="P4549" s="229"/>
      <c r="Q4549" s="229"/>
      <c r="R4549" s="229"/>
    </row>
    <row r="4550" spans="3:18">
      <c r="C4550" s="229"/>
      <c r="D4550" s="230"/>
      <c r="E4550" s="229"/>
      <c r="F4550" s="229"/>
      <c r="G4550" s="229"/>
      <c r="H4550" s="231"/>
      <c r="I4550" s="229"/>
      <c r="J4550" s="232"/>
      <c r="K4550" s="229"/>
      <c r="L4550" s="229"/>
      <c r="M4550" s="229"/>
      <c r="N4550" s="229"/>
      <c r="O4550" s="229"/>
      <c r="P4550" s="229"/>
      <c r="Q4550" s="229"/>
      <c r="R4550" s="229"/>
    </row>
    <row r="4551" spans="3:18">
      <c r="C4551" s="229"/>
      <c r="D4551" s="230"/>
      <c r="E4551" s="229"/>
      <c r="F4551" s="229"/>
      <c r="G4551" s="229"/>
      <c r="H4551" s="231"/>
      <c r="I4551" s="229"/>
      <c r="J4551" s="232"/>
      <c r="K4551" s="229"/>
      <c r="L4551" s="229"/>
      <c r="M4551" s="229"/>
      <c r="N4551" s="229"/>
      <c r="O4551" s="229"/>
      <c r="P4551" s="229"/>
      <c r="Q4551" s="229"/>
      <c r="R4551" s="229"/>
    </row>
    <row r="4552" spans="3:18">
      <c r="C4552" s="229"/>
      <c r="D4552" s="230"/>
      <c r="E4552" s="229"/>
      <c r="F4552" s="229"/>
      <c r="G4552" s="229"/>
      <c r="H4552" s="231"/>
      <c r="I4552" s="229"/>
      <c r="J4552" s="232"/>
      <c r="K4552" s="229"/>
      <c r="L4552" s="229"/>
      <c r="M4552" s="229"/>
      <c r="N4552" s="229"/>
      <c r="O4552" s="229"/>
      <c r="P4552" s="229"/>
      <c r="Q4552" s="229"/>
      <c r="R4552" s="229"/>
    </row>
    <row r="4553" spans="3:18">
      <c r="C4553" s="229"/>
      <c r="D4553" s="230"/>
      <c r="E4553" s="229"/>
      <c r="F4553" s="229"/>
      <c r="G4553" s="229"/>
      <c r="H4553" s="231"/>
      <c r="I4553" s="229"/>
      <c r="J4553" s="232"/>
      <c r="K4553" s="229"/>
      <c r="L4553" s="229"/>
      <c r="M4553" s="229"/>
      <c r="N4553" s="229"/>
      <c r="O4553" s="229"/>
      <c r="P4553" s="229"/>
      <c r="Q4553" s="229"/>
      <c r="R4553" s="229"/>
    </row>
    <row r="4554" spans="3:18">
      <c r="C4554" s="229"/>
      <c r="D4554" s="230"/>
      <c r="E4554" s="229"/>
      <c r="F4554" s="229"/>
      <c r="G4554" s="229"/>
      <c r="H4554" s="231"/>
      <c r="I4554" s="229"/>
      <c r="J4554" s="232"/>
      <c r="K4554" s="229"/>
      <c r="L4554" s="229"/>
      <c r="M4554" s="229"/>
      <c r="N4554" s="229"/>
      <c r="O4554" s="229"/>
      <c r="P4554" s="229"/>
      <c r="Q4554" s="229"/>
      <c r="R4554" s="229"/>
    </row>
    <row r="4555" spans="3:18">
      <c r="C4555" s="229"/>
      <c r="D4555" s="230"/>
      <c r="E4555" s="229"/>
      <c r="F4555" s="229"/>
      <c r="G4555" s="229"/>
      <c r="H4555" s="231"/>
      <c r="I4555" s="229"/>
      <c r="J4555" s="232"/>
      <c r="K4555" s="229"/>
      <c r="L4555" s="229"/>
      <c r="M4555" s="229"/>
      <c r="N4555" s="229"/>
      <c r="O4555" s="229"/>
      <c r="P4555" s="229"/>
      <c r="Q4555" s="229"/>
      <c r="R4555" s="229"/>
    </row>
    <row r="4556" spans="3:18">
      <c r="C4556" s="229"/>
      <c r="D4556" s="230"/>
      <c r="E4556" s="229"/>
      <c r="F4556" s="229"/>
      <c r="G4556" s="229"/>
      <c r="H4556" s="231"/>
      <c r="I4556" s="229"/>
      <c r="J4556" s="232"/>
      <c r="K4556" s="229"/>
      <c r="L4556" s="229"/>
      <c r="M4556" s="229"/>
      <c r="N4556" s="229"/>
      <c r="O4556" s="229"/>
      <c r="P4556" s="229"/>
      <c r="Q4556" s="229"/>
      <c r="R4556" s="229"/>
    </row>
    <row r="4557" spans="3:18">
      <c r="C4557" s="229"/>
      <c r="D4557" s="230"/>
      <c r="E4557" s="229"/>
      <c r="F4557" s="229"/>
      <c r="G4557" s="229"/>
      <c r="H4557" s="231"/>
      <c r="I4557" s="229"/>
      <c r="J4557" s="232"/>
      <c r="K4557" s="229"/>
      <c r="L4557" s="229"/>
      <c r="M4557" s="229"/>
      <c r="N4557" s="229"/>
      <c r="O4557" s="229"/>
      <c r="P4557" s="229"/>
      <c r="Q4557" s="229"/>
      <c r="R4557" s="229"/>
    </row>
    <row r="4558" spans="3:18">
      <c r="C4558" s="229"/>
      <c r="D4558" s="230"/>
      <c r="E4558" s="229"/>
      <c r="F4558" s="229"/>
      <c r="G4558" s="229"/>
      <c r="H4558" s="231"/>
      <c r="I4558" s="229"/>
      <c r="J4558" s="232"/>
      <c r="K4558" s="229"/>
      <c r="L4558" s="229"/>
      <c r="M4558" s="229"/>
      <c r="N4558" s="229"/>
      <c r="O4558" s="229"/>
      <c r="P4558" s="229"/>
      <c r="Q4558" s="229"/>
      <c r="R4558" s="229"/>
    </row>
    <row r="4559" spans="3:18">
      <c r="C4559" s="229"/>
      <c r="D4559" s="230"/>
      <c r="E4559" s="229"/>
      <c r="F4559" s="229"/>
      <c r="G4559" s="229"/>
      <c r="H4559" s="231"/>
      <c r="I4559" s="229"/>
      <c r="J4559" s="232"/>
      <c r="K4559" s="229"/>
      <c r="L4559" s="229"/>
      <c r="M4559" s="229"/>
      <c r="N4559" s="229"/>
      <c r="O4559" s="229"/>
      <c r="P4559" s="229"/>
      <c r="Q4559" s="229"/>
      <c r="R4559" s="229"/>
    </row>
    <row r="4560" spans="3:18">
      <c r="C4560" s="229"/>
      <c r="D4560" s="230"/>
      <c r="E4560" s="229"/>
      <c r="F4560" s="229"/>
      <c r="G4560" s="229"/>
      <c r="H4560" s="231"/>
      <c r="I4560" s="229"/>
      <c r="J4560" s="232"/>
      <c r="K4560" s="229"/>
      <c r="L4560" s="229"/>
      <c r="M4560" s="229"/>
      <c r="N4560" s="229"/>
      <c r="O4560" s="229"/>
      <c r="P4560" s="229"/>
      <c r="Q4560" s="229"/>
      <c r="R4560" s="229"/>
    </row>
    <row r="4561" spans="3:18">
      <c r="C4561" s="229"/>
      <c r="D4561" s="230"/>
      <c r="E4561" s="229"/>
      <c r="F4561" s="229"/>
      <c r="G4561" s="229"/>
      <c r="H4561" s="231"/>
      <c r="I4561" s="229"/>
      <c r="J4561" s="232"/>
      <c r="K4561" s="229"/>
      <c r="L4561" s="229"/>
      <c r="M4561" s="229"/>
      <c r="N4561" s="229"/>
      <c r="O4561" s="229"/>
      <c r="P4561" s="229"/>
      <c r="Q4561" s="229"/>
      <c r="R4561" s="229"/>
    </row>
    <row r="4562" spans="3:18">
      <c r="C4562" s="229"/>
      <c r="D4562" s="230"/>
      <c r="E4562" s="229"/>
      <c r="F4562" s="229"/>
      <c r="G4562" s="229"/>
      <c r="H4562" s="231"/>
      <c r="I4562" s="229"/>
      <c r="J4562" s="232"/>
      <c r="K4562" s="229"/>
      <c r="L4562" s="229"/>
      <c r="M4562" s="229"/>
      <c r="N4562" s="229"/>
      <c r="O4562" s="229"/>
      <c r="P4562" s="229"/>
      <c r="Q4562" s="229"/>
      <c r="R4562" s="229"/>
    </row>
    <row r="4563" spans="3:18">
      <c r="C4563" s="229"/>
      <c r="D4563" s="230"/>
      <c r="E4563" s="229"/>
      <c r="F4563" s="229"/>
      <c r="G4563" s="229"/>
      <c r="H4563" s="231"/>
      <c r="I4563" s="229"/>
      <c r="J4563" s="232"/>
      <c r="K4563" s="229"/>
      <c r="L4563" s="229"/>
      <c r="M4563" s="229"/>
      <c r="N4563" s="229"/>
      <c r="O4563" s="229"/>
      <c r="P4563" s="229"/>
      <c r="Q4563" s="229"/>
      <c r="R4563" s="229"/>
    </row>
    <row r="4564" spans="3:18">
      <c r="C4564" s="229"/>
      <c r="D4564" s="230"/>
      <c r="E4564" s="229"/>
      <c r="F4564" s="229"/>
      <c r="G4564" s="229"/>
      <c r="H4564" s="231"/>
      <c r="I4564" s="229"/>
      <c r="J4564" s="232"/>
      <c r="K4564" s="229"/>
      <c r="L4564" s="229"/>
      <c r="M4564" s="229"/>
      <c r="N4564" s="229"/>
      <c r="O4564" s="229"/>
      <c r="P4564" s="229"/>
      <c r="Q4564" s="229"/>
      <c r="R4564" s="229"/>
    </row>
    <row r="4565" spans="3:18">
      <c r="C4565" s="229"/>
      <c r="D4565" s="230"/>
      <c r="E4565" s="229"/>
      <c r="F4565" s="229"/>
      <c r="G4565" s="229"/>
      <c r="H4565" s="231"/>
      <c r="I4565" s="229"/>
      <c r="J4565" s="232"/>
      <c r="K4565" s="229"/>
      <c r="L4565" s="229"/>
      <c r="M4565" s="229"/>
      <c r="N4565" s="229"/>
      <c r="O4565" s="229"/>
      <c r="P4565" s="229"/>
      <c r="Q4565" s="229"/>
      <c r="R4565" s="229"/>
    </row>
    <row r="4566" spans="3:18">
      <c r="C4566" s="229"/>
      <c r="D4566" s="230"/>
      <c r="E4566" s="229"/>
      <c r="F4566" s="229"/>
      <c r="G4566" s="229"/>
      <c r="H4566" s="231"/>
      <c r="I4566" s="229"/>
      <c r="J4566" s="232"/>
      <c r="K4566" s="229"/>
      <c r="L4566" s="229"/>
      <c r="M4566" s="229"/>
      <c r="N4566" s="229"/>
      <c r="O4566" s="229"/>
      <c r="P4566" s="229"/>
      <c r="Q4566" s="229"/>
      <c r="R4566" s="229"/>
    </row>
    <row r="4567" spans="3:18">
      <c r="C4567" s="229"/>
      <c r="D4567" s="230"/>
      <c r="E4567" s="229"/>
      <c r="F4567" s="229"/>
      <c r="G4567" s="229"/>
      <c r="H4567" s="231"/>
      <c r="I4567" s="229"/>
      <c r="J4567" s="232"/>
      <c r="K4567" s="229"/>
      <c r="L4567" s="229"/>
      <c r="M4567" s="229"/>
      <c r="N4567" s="229"/>
      <c r="O4567" s="229"/>
      <c r="P4567" s="229"/>
      <c r="Q4567" s="229"/>
      <c r="R4567" s="229"/>
    </row>
    <row r="4568" spans="3:18">
      <c r="C4568" s="229"/>
      <c r="D4568" s="230"/>
      <c r="E4568" s="229"/>
      <c r="F4568" s="229"/>
      <c r="G4568" s="229"/>
      <c r="H4568" s="231"/>
      <c r="I4568" s="229"/>
      <c r="J4568" s="232"/>
      <c r="K4568" s="229"/>
      <c r="L4568" s="229"/>
      <c r="M4568" s="229"/>
      <c r="N4568" s="229"/>
      <c r="O4568" s="229"/>
      <c r="P4568" s="229"/>
      <c r="Q4568" s="229"/>
      <c r="R4568" s="229"/>
    </row>
    <row r="4569" spans="3:18">
      <c r="C4569" s="229"/>
      <c r="D4569" s="230"/>
      <c r="E4569" s="229"/>
      <c r="F4569" s="229"/>
      <c r="G4569" s="229"/>
      <c r="H4569" s="231"/>
      <c r="I4569" s="229"/>
      <c r="J4569" s="232"/>
      <c r="K4569" s="229"/>
      <c r="L4569" s="229"/>
      <c r="M4569" s="229"/>
      <c r="N4569" s="229"/>
      <c r="O4569" s="229"/>
      <c r="P4569" s="229"/>
      <c r="Q4569" s="229"/>
      <c r="R4569" s="229"/>
    </row>
    <row r="4570" spans="3:18">
      <c r="C4570" s="229"/>
      <c r="D4570" s="230"/>
      <c r="E4570" s="229"/>
      <c r="F4570" s="229"/>
      <c r="G4570" s="229"/>
      <c r="H4570" s="231"/>
      <c r="I4570" s="229"/>
      <c r="J4570" s="232"/>
      <c r="K4570" s="229"/>
      <c r="L4570" s="229"/>
      <c r="M4570" s="229"/>
      <c r="N4570" s="229"/>
      <c r="O4570" s="229"/>
      <c r="P4570" s="229"/>
      <c r="Q4570" s="229"/>
      <c r="R4570" s="229"/>
    </row>
    <row r="4571" spans="3:18">
      <c r="C4571" s="229"/>
      <c r="D4571" s="230"/>
      <c r="E4571" s="229"/>
      <c r="F4571" s="229"/>
      <c r="G4571" s="229"/>
      <c r="H4571" s="231"/>
      <c r="I4571" s="229"/>
      <c r="J4571" s="232"/>
      <c r="K4571" s="229"/>
      <c r="L4571" s="229"/>
      <c r="M4571" s="229"/>
      <c r="N4571" s="229"/>
      <c r="O4571" s="229"/>
      <c r="P4571" s="229"/>
      <c r="Q4571" s="229"/>
      <c r="R4571" s="229"/>
    </row>
    <row r="4572" spans="3:18">
      <c r="C4572" s="229"/>
      <c r="D4572" s="230"/>
      <c r="E4572" s="229"/>
      <c r="F4572" s="229"/>
      <c r="G4572" s="229"/>
      <c r="H4572" s="231"/>
      <c r="I4572" s="229"/>
      <c r="J4572" s="232"/>
      <c r="K4572" s="229"/>
      <c r="L4572" s="229"/>
      <c r="M4572" s="229"/>
      <c r="N4572" s="229"/>
      <c r="O4572" s="229"/>
      <c r="P4572" s="229"/>
      <c r="Q4572" s="229"/>
      <c r="R4572" s="229"/>
    </row>
    <row r="4573" spans="3:18">
      <c r="C4573" s="229"/>
      <c r="D4573" s="230"/>
      <c r="E4573" s="229"/>
      <c r="F4573" s="229"/>
      <c r="G4573" s="229"/>
      <c r="H4573" s="231"/>
      <c r="I4573" s="229"/>
      <c r="J4573" s="232"/>
      <c r="K4573" s="229"/>
      <c r="L4573" s="229"/>
      <c r="M4573" s="229"/>
      <c r="N4573" s="229"/>
      <c r="O4573" s="229"/>
      <c r="P4573" s="229"/>
      <c r="Q4573" s="229"/>
      <c r="R4573" s="229"/>
    </row>
    <row r="4574" spans="3:18">
      <c r="C4574" s="229"/>
      <c r="D4574" s="230"/>
      <c r="E4574" s="229"/>
      <c r="F4574" s="229"/>
      <c r="G4574" s="229"/>
      <c r="H4574" s="231"/>
      <c r="I4574" s="229"/>
      <c r="J4574" s="232"/>
      <c r="K4574" s="229"/>
      <c r="L4574" s="229"/>
      <c r="M4574" s="229"/>
      <c r="N4574" s="229"/>
      <c r="O4574" s="229"/>
      <c r="P4574" s="229"/>
      <c r="Q4574" s="229"/>
      <c r="R4574" s="229"/>
    </row>
    <row r="4575" spans="3:18">
      <c r="C4575" s="229"/>
      <c r="D4575" s="230"/>
      <c r="E4575" s="229"/>
      <c r="F4575" s="229"/>
      <c r="G4575" s="229"/>
      <c r="H4575" s="231"/>
      <c r="I4575" s="229"/>
      <c r="J4575" s="232"/>
      <c r="K4575" s="229"/>
      <c r="L4575" s="229"/>
      <c r="M4575" s="229"/>
      <c r="N4575" s="229"/>
      <c r="O4575" s="229"/>
      <c r="P4575" s="229"/>
      <c r="Q4575" s="229"/>
      <c r="R4575" s="229"/>
    </row>
    <row r="4576" spans="3:18">
      <c r="C4576" s="229"/>
      <c r="D4576" s="230"/>
      <c r="E4576" s="229"/>
      <c r="F4576" s="229"/>
      <c r="G4576" s="229"/>
      <c r="H4576" s="231"/>
      <c r="I4576" s="229"/>
      <c r="J4576" s="232"/>
      <c r="K4576" s="229"/>
      <c r="L4576" s="229"/>
      <c r="M4576" s="229"/>
      <c r="N4576" s="229"/>
      <c r="O4576" s="229"/>
      <c r="P4576" s="229"/>
      <c r="Q4576" s="229"/>
      <c r="R4576" s="229"/>
    </row>
    <row r="4577" spans="3:18">
      <c r="C4577" s="229"/>
      <c r="D4577" s="230"/>
      <c r="E4577" s="229"/>
      <c r="F4577" s="229"/>
      <c r="G4577" s="229"/>
      <c r="H4577" s="231"/>
      <c r="I4577" s="229"/>
      <c r="J4577" s="232"/>
      <c r="K4577" s="229"/>
      <c r="L4577" s="229"/>
      <c r="M4577" s="229"/>
      <c r="N4577" s="229"/>
      <c r="O4577" s="229"/>
      <c r="P4577" s="229"/>
      <c r="Q4577" s="229"/>
      <c r="R4577" s="229"/>
    </row>
    <row r="4578" spans="3:18">
      <c r="C4578" s="229"/>
      <c r="D4578" s="230"/>
      <c r="E4578" s="229"/>
      <c r="F4578" s="229"/>
      <c r="G4578" s="229"/>
      <c r="H4578" s="231"/>
      <c r="I4578" s="229"/>
      <c r="J4578" s="232"/>
      <c r="K4578" s="229"/>
      <c r="L4578" s="229"/>
      <c r="M4578" s="229"/>
      <c r="N4578" s="229"/>
      <c r="O4578" s="229"/>
      <c r="P4578" s="229"/>
      <c r="Q4578" s="229"/>
      <c r="R4578" s="229"/>
    </row>
    <row r="4579" spans="3:18">
      <c r="C4579" s="229"/>
      <c r="D4579" s="230"/>
      <c r="E4579" s="229"/>
      <c r="F4579" s="229"/>
      <c r="G4579" s="229"/>
      <c r="H4579" s="231"/>
      <c r="I4579" s="229"/>
      <c r="J4579" s="232"/>
      <c r="K4579" s="229"/>
      <c r="L4579" s="229"/>
      <c r="M4579" s="229"/>
      <c r="N4579" s="229"/>
      <c r="O4579" s="229"/>
      <c r="P4579" s="229"/>
      <c r="Q4579" s="229"/>
      <c r="R4579" s="229"/>
    </row>
    <row r="4580" spans="3:18">
      <c r="C4580" s="229"/>
      <c r="D4580" s="230"/>
      <c r="E4580" s="229"/>
      <c r="F4580" s="229"/>
      <c r="G4580" s="229"/>
      <c r="H4580" s="231"/>
      <c r="I4580" s="229"/>
      <c r="J4580" s="232"/>
      <c r="K4580" s="229"/>
      <c r="L4580" s="229"/>
      <c r="M4580" s="229"/>
      <c r="N4580" s="229"/>
      <c r="O4580" s="229"/>
      <c r="P4580" s="229"/>
      <c r="Q4580" s="229"/>
      <c r="R4580" s="229"/>
    </row>
    <row r="4581" spans="3:18">
      <c r="C4581" s="229"/>
      <c r="D4581" s="230"/>
      <c r="E4581" s="229"/>
      <c r="F4581" s="229"/>
      <c r="G4581" s="229"/>
      <c r="H4581" s="231"/>
      <c r="I4581" s="229"/>
      <c r="J4581" s="232"/>
      <c r="K4581" s="229"/>
      <c r="L4581" s="229"/>
      <c r="M4581" s="229"/>
      <c r="N4581" s="229"/>
      <c r="O4581" s="229"/>
      <c r="P4581" s="229"/>
      <c r="Q4581" s="229"/>
      <c r="R4581" s="229"/>
    </row>
    <row r="4582" spans="3:18">
      <c r="C4582" s="229"/>
      <c r="D4582" s="230"/>
      <c r="E4582" s="229"/>
      <c r="F4582" s="229"/>
      <c r="G4582" s="229"/>
      <c r="H4582" s="231"/>
      <c r="I4582" s="229"/>
      <c r="J4582" s="232"/>
      <c r="K4582" s="229"/>
      <c r="L4582" s="229"/>
      <c r="M4582" s="229"/>
      <c r="N4582" s="229"/>
      <c r="O4582" s="229"/>
      <c r="P4582" s="229"/>
      <c r="Q4582" s="229"/>
      <c r="R4582" s="229"/>
    </row>
    <row r="4583" spans="3:18">
      <c r="C4583" s="229"/>
      <c r="D4583" s="230"/>
      <c r="E4583" s="229"/>
      <c r="F4583" s="229"/>
      <c r="G4583" s="229"/>
      <c r="H4583" s="231"/>
      <c r="I4583" s="229"/>
      <c r="J4583" s="232"/>
      <c r="K4583" s="229"/>
      <c r="L4583" s="229"/>
      <c r="M4583" s="229"/>
      <c r="N4583" s="229"/>
      <c r="O4583" s="229"/>
      <c r="P4583" s="229"/>
      <c r="Q4583" s="229"/>
      <c r="R4583" s="229"/>
    </row>
    <row r="4584" spans="3:18">
      <c r="C4584" s="229"/>
      <c r="D4584" s="230"/>
      <c r="E4584" s="229"/>
      <c r="F4584" s="229"/>
      <c r="G4584" s="229"/>
      <c r="H4584" s="231"/>
      <c r="I4584" s="229"/>
      <c r="J4584" s="232"/>
      <c r="K4584" s="229"/>
      <c r="L4584" s="229"/>
      <c r="M4584" s="229"/>
      <c r="N4584" s="229"/>
      <c r="O4584" s="229"/>
      <c r="P4584" s="229"/>
      <c r="Q4584" s="229"/>
      <c r="R4584" s="229"/>
    </row>
    <row r="4585" spans="3:18">
      <c r="C4585" s="229"/>
      <c r="D4585" s="230"/>
      <c r="E4585" s="229"/>
      <c r="F4585" s="229"/>
      <c r="G4585" s="229"/>
      <c r="H4585" s="231"/>
      <c r="I4585" s="229"/>
      <c r="J4585" s="232"/>
      <c r="K4585" s="229"/>
      <c r="L4585" s="229"/>
      <c r="M4585" s="229"/>
      <c r="N4585" s="229"/>
      <c r="O4585" s="229"/>
      <c r="P4585" s="229"/>
      <c r="Q4585" s="229"/>
      <c r="R4585" s="229"/>
    </row>
    <row r="4586" spans="3:18">
      <c r="C4586" s="229"/>
      <c r="D4586" s="230"/>
      <c r="E4586" s="229"/>
      <c r="F4586" s="229"/>
      <c r="G4586" s="229"/>
      <c r="H4586" s="231"/>
      <c r="I4586" s="229"/>
      <c r="J4586" s="232"/>
      <c r="K4586" s="229"/>
      <c r="L4586" s="229"/>
      <c r="M4586" s="229"/>
      <c r="N4586" s="229"/>
      <c r="O4586" s="229"/>
      <c r="P4586" s="229"/>
      <c r="Q4586" s="229"/>
      <c r="R4586" s="229"/>
    </row>
    <row r="4587" spans="3:18">
      <c r="C4587" s="229"/>
      <c r="D4587" s="230"/>
      <c r="E4587" s="229"/>
      <c r="F4587" s="229"/>
      <c r="G4587" s="229"/>
      <c r="H4587" s="231"/>
      <c r="I4587" s="229"/>
      <c r="J4587" s="232"/>
      <c r="K4587" s="229"/>
      <c r="L4587" s="229"/>
      <c r="M4587" s="229"/>
      <c r="N4587" s="229"/>
      <c r="O4587" s="229"/>
      <c r="P4587" s="229"/>
      <c r="Q4587" s="229"/>
      <c r="R4587" s="229"/>
    </row>
    <row r="4588" spans="3:18">
      <c r="C4588" s="229"/>
      <c r="D4588" s="230"/>
      <c r="E4588" s="229"/>
      <c r="F4588" s="229"/>
      <c r="G4588" s="229"/>
      <c r="H4588" s="231"/>
      <c r="I4588" s="229"/>
      <c r="J4588" s="232"/>
      <c r="K4588" s="229"/>
      <c r="L4588" s="229"/>
      <c r="M4588" s="229"/>
      <c r="N4588" s="229"/>
      <c r="O4588" s="229"/>
      <c r="P4588" s="229"/>
      <c r="Q4588" s="229"/>
      <c r="R4588" s="229"/>
    </row>
    <row r="4589" spans="3:18">
      <c r="C4589" s="229"/>
      <c r="D4589" s="230"/>
      <c r="E4589" s="229"/>
      <c r="F4589" s="229"/>
      <c r="G4589" s="229"/>
      <c r="H4589" s="231"/>
      <c r="I4589" s="229"/>
      <c r="J4589" s="232"/>
      <c r="K4589" s="229"/>
      <c r="L4589" s="229"/>
      <c r="M4589" s="229"/>
      <c r="N4589" s="229"/>
      <c r="O4589" s="229"/>
      <c r="P4589" s="229"/>
      <c r="Q4589" s="229"/>
      <c r="R4589" s="229"/>
    </row>
    <row r="4590" spans="3:18">
      <c r="C4590" s="229"/>
      <c r="D4590" s="230"/>
      <c r="E4590" s="229"/>
      <c r="F4590" s="229"/>
      <c r="G4590" s="229"/>
      <c r="H4590" s="231"/>
      <c r="I4590" s="229"/>
      <c r="J4590" s="232"/>
      <c r="K4590" s="229"/>
      <c r="L4590" s="229"/>
      <c r="M4590" s="229"/>
      <c r="N4590" s="229"/>
      <c r="O4590" s="229"/>
      <c r="P4590" s="229"/>
      <c r="Q4590" s="229"/>
      <c r="R4590" s="229"/>
    </row>
    <row r="4591" spans="3:18">
      <c r="C4591" s="229"/>
      <c r="D4591" s="230"/>
      <c r="E4591" s="229"/>
      <c r="F4591" s="229"/>
      <c r="G4591" s="229"/>
      <c r="H4591" s="231"/>
      <c r="I4591" s="229"/>
      <c r="J4591" s="232"/>
      <c r="K4591" s="229"/>
      <c r="L4591" s="229"/>
      <c r="M4591" s="229"/>
      <c r="N4591" s="229"/>
      <c r="O4591" s="229"/>
      <c r="P4591" s="229"/>
      <c r="Q4591" s="229"/>
      <c r="R4591" s="229"/>
    </row>
    <row r="4592" spans="3:18">
      <c r="C4592" s="229"/>
      <c r="D4592" s="230"/>
      <c r="E4592" s="229"/>
      <c r="F4592" s="229"/>
      <c r="G4592" s="229"/>
      <c r="H4592" s="231"/>
      <c r="I4592" s="229"/>
      <c r="J4592" s="232"/>
      <c r="K4592" s="229"/>
      <c r="L4592" s="229"/>
      <c r="M4592" s="229"/>
      <c r="N4592" s="229"/>
      <c r="O4592" s="229"/>
      <c r="P4592" s="229"/>
      <c r="Q4592" s="229"/>
      <c r="R4592" s="229"/>
    </row>
    <row r="4593" spans="3:18">
      <c r="C4593" s="229"/>
      <c r="D4593" s="230"/>
      <c r="E4593" s="229"/>
      <c r="F4593" s="229"/>
      <c r="G4593" s="229"/>
      <c r="H4593" s="231"/>
      <c r="I4593" s="229"/>
      <c r="J4593" s="232"/>
      <c r="K4593" s="229"/>
      <c r="L4593" s="229"/>
      <c r="M4593" s="229"/>
      <c r="N4593" s="229"/>
      <c r="O4593" s="229"/>
      <c r="P4593" s="229"/>
      <c r="Q4593" s="229"/>
      <c r="R4593" s="229"/>
    </row>
    <row r="4594" spans="3:18">
      <c r="C4594" s="229"/>
      <c r="D4594" s="230"/>
      <c r="E4594" s="229"/>
      <c r="F4594" s="229"/>
      <c r="G4594" s="229"/>
      <c r="H4594" s="231"/>
      <c r="I4594" s="229"/>
      <c r="J4594" s="232"/>
      <c r="K4594" s="229"/>
      <c r="L4594" s="229"/>
      <c r="M4594" s="229"/>
      <c r="N4594" s="229"/>
      <c r="O4594" s="229"/>
      <c r="P4594" s="229"/>
      <c r="Q4594" s="229"/>
      <c r="R4594" s="229"/>
    </row>
    <row r="4595" spans="3:18">
      <c r="C4595" s="229"/>
      <c r="D4595" s="230"/>
      <c r="E4595" s="229"/>
      <c r="F4595" s="229"/>
      <c r="G4595" s="229"/>
      <c r="H4595" s="231"/>
      <c r="I4595" s="229"/>
      <c r="J4595" s="232"/>
      <c r="K4595" s="229"/>
      <c r="L4595" s="229"/>
      <c r="M4595" s="229"/>
      <c r="N4595" s="229"/>
      <c r="O4595" s="229"/>
      <c r="P4595" s="229"/>
      <c r="Q4595" s="229"/>
      <c r="R4595" s="229"/>
    </row>
    <row r="4596" spans="3:18">
      <c r="C4596" s="229"/>
      <c r="D4596" s="230"/>
      <c r="E4596" s="229"/>
      <c r="F4596" s="229"/>
      <c r="G4596" s="229"/>
      <c r="H4596" s="231"/>
      <c r="I4596" s="229"/>
      <c r="J4596" s="232"/>
      <c r="K4596" s="229"/>
      <c r="L4596" s="229"/>
      <c r="M4596" s="229"/>
      <c r="N4596" s="229"/>
      <c r="O4596" s="229"/>
      <c r="P4596" s="229"/>
      <c r="Q4596" s="229"/>
      <c r="R4596" s="229"/>
    </row>
    <row r="4597" spans="3:18">
      <c r="C4597" s="229"/>
      <c r="D4597" s="230"/>
      <c r="E4597" s="229"/>
      <c r="F4597" s="229"/>
      <c r="G4597" s="229"/>
      <c r="H4597" s="231"/>
      <c r="I4597" s="229"/>
      <c r="J4597" s="232"/>
      <c r="K4597" s="229"/>
      <c r="L4597" s="229"/>
      <c r="M4597" s="229"/>
      <c r="N4597" s="229"/>
      <c r="O4597" s="229"/>
      <c r="P4597" s="229"/>
      <c r="Q4597" s="229"/>
      <c r="R4597" s="229"/>
    </row>
    <row r="4598" spans="3:18">
      <c r="C4598" s="229"/>
      <c r="D4598" s="230"/>
      <c r="E4598" s="229"/>
      <c r="F4598" s="229"/>
      <c r="G4598" s="229"/>
      <c r="H4598" s="231"/>
      <c r="I4598" s="229"/>
      <c r="J4598" s="232"/>
      <c r="K4598" s="229"/>
      <c r="L4598" s="229"/>
      <c r="M4598" s="229"/>
      <c r="N4598" s="229"/>
      <c r="O4598" s="229"/>
      <c r="P4598" s="229"/>
      <c r="Q4598" s="229"/>
      <c r="R4598" s="229"/>
    </row>
    <row r="4599" spans="3:18">
      <c r="C4599" s="229"/>
      <c r="D4599" s="230"/>
      <c r="E4599" s="229"/>
      <c r="F4599" s="229"/>
      <c r="G4599" s="229"/>
      <c r="H4599" s="231"/>
      <c r="I4599" s="229"/>
      <c r="J4599" s="232"/>
      <c r="K4599" s="229"/>
      <c r="L4599" s="229"/>
      <c r="M4599" s="229"/>
      <c r="N4599" s="229"/>
      <c r="O4599" s="229"/>
      <c r="P4599" s="229"/>
      <c r="Q4599" s="229"/>
      <c r="R4599" s="229"/>
    </row>
    <row r="4600" spans="3:18">
      <c r="C4600" s="229"/>
      <c r="D4600" s="230"/>
      <c r="E4600" s="229"/>
      <c r="F4600" s="229"/>
      <c r="G4600" s="229"/>
      <c r="H4600" s="231"/>
      <c r="I4600" s="229"/>
      <c r="J4600" s="232"/>
      <c r="K4600" s="229"/>
      <c r="L4600" s="229"/>
      <c r="M4600" s="229"/>
      <c r="N4600" s="229"/>
      <c r="O4600" s="229"/>
      <c r="P4600" s="229"/>
      <c r="Q4600" s="229"/>
      <c r="R4600" s="229"/>
    </row>
    <row r="4601" spans="3:18">
      <c r="C4601" s="229"/>
      <c r="D4601" s="230"/>
      <c r="E4601" s="229"/>
      <c r="F4601" s="229"/>
      <c r="G4601" s="229"/>
      <c r="H4601" s="231"/>
      <c r="I4601" s="229"/>
      <c r="J4601" s="232"/>
      <c r="K4601" s="229"/>
      <c r="L4601" s="229"/>
      <c r="M4601" s="229"/>
      <c r="N4601" s="229"/>
      <c r="O4601" s="229"/>
      <c r="P4601" s="229"/>
      <c r="Q4601" s="229"/>
      <c r="R4601" s="229"/>
    </row>
    <row r="4602" spans="3:18">
      <c r="C4602" s="229"/>
      <c r="D4602" s="230"/>
      <c r="E4602" s="229"/>
      <c r="F4602" s="229"/>
      <c r="G4602" s="229"/>
      <c r="H4602" s="231"/>
      <c r="I4602" s="229"/>
      <c r="J4602" s="232"/>
      <c r="K4602" s="229"/>
      <c r="L4602" s="229"/>
      <c r="M4602" s="229"/>
      <c r="N4602" s="229"/>
      <c r="O4602" s="229"/>
      <c r="P4602" s="229"/>
      <c r="Q4602" s="229"/>
      <c r="R4602" s="229"/>
    </row>
    <row r="4603" spans="3:18">
      <c r="C4603" s="229"/>
      <c r="D4603" s="230"/>
      <c r="E4603" s="229"/>
      <c r="F4603" s="229"/>
      <c r="G4603" s="229"/>
      <c r="H4603" s="231"/>
      <c r="I4603" s="229"/>
      <c r="J4603" s="232"/>
      <c r="K4603" s="229"/>
      <c r="L4603" s="229"/>
      <c r="M4603" s="229"/>
      <c r="N4603" s="229"/>
      <c r="O4603" s="229"/>
      <c r="P4603" s="229"/>
      <c r="Q4603" s="229"/>
      <c r="R4603" s="229"/>
    </row>
    <row r="4604" spans="3:18">
      <c r="C4604" s="229"/>
      <c r="D4604" s="230"/>
      <c r="E4604" s="229"/>
      <c r="F4604" s="229"/>
      <c r="G4604" s="229"/>
      <c r="H4604" s="231"/>
      <c r="I4604" s="229"/>
      <c r="J4604" s="232"/>
      <c r="K4604" s="229"/>
      <c r="L4604" s="229"/>
      <c r="M4604" s="229"/>
      <c r="N4604" s="229"/>
      <c r="O4604" s="229"/>
      <c r="P4604" s="229"/>
      <c r="Q4604" s="229"/>
      <c r="R4604" s="229"/>
    </row>
    <row r="4605" spans="3:18">
      <c r="C4605" s="229"/>
      <c r="D4605" s="230"/>
      <c r="E4605" s="229"/>
      <c r="F4605" s="229"/>
      <c r="G4605" s="229"/>
      <c r="H4605" s="231"/>
      <c r="I4605" s="229"/>
      <c r="J4605" s="232"/>
      <c r="K4605" s="229"/>
      <c r="L4605" s="229"/>
      <c r="M4605" s="229"/>
      <c r="N4605" s="229"/>
      <c r="O4605" s="229"/>
      <c r="P4605" s="229"/>
      <c r="Q4605" s="229"/>
      <c r="R4605" s="229"/>
    </row>
    <row r="4606" spans="3:18">
      <c r="C4606" s="229"/>
      <c r="D4606" s="230"/>
      <c r="E4606" s="229"/>
      <c r="F4606" s="229"/>
      <c r="G4606" s="229"/>
      <c r="H4606" s="231"/>
      <c r="I4606" s="229"/>
      <c r="J4606" s="232"/>
      <c r="K4606" s="229"/>
      <c r="L4606" s="229"/>
      <c r="M4606" s="229"/>
      <c r="N4606" s="229"/>
      <c r="O4606" s="229"/>
      <c r="P4606" s="229"/>
      <c r="Q4606" s="229"/>
      <c r="R4606" s="229"/>
    </row>
    <row r="4607" spans="3:18">
      <c r="C4607" s="229"/>
      <c r="D4607" s="230"/>
      <c r="E4607" s="229"/>
      <c r="F4607" s="229"/>
      <c r="G4607" s="229"/>
      <c r="H4607" s="231"/>
      <c r="I4607" s="229"/>
      <c r="J4607" s="232"/>
      <c r="K4607" s="229"/>
      <c r="L4607" s="229"/>
      <c r="M4607" s="229"/>
      <c r="N4607" s="229"/>
      <c r="O4607" s="229"/>
      <c r="P4607" s="229"/>
      <c r="Q4607" s="229"/>
      <c r="R4607" s="229"/>
    </row>
    <row r="4608" spans="3:18">
      <c r="C4608" s="229"/>
      <c r="D4608" s="230"/>
      <c r="E4608" s="229"/>
      <c r="F4608" s="229"/>
      <c r="G4608" s="229"/>
      <c r="H4608" s="231"/>
      <c r="I4608" s="229"/>
      <c r="J4608" s="232"/>
      <c r="K4608" s="229"/>
      <c r="L4608" s="229"/>
      <c r="M4608" s="229"/>
      <c r="N4608" s="229"/>
      <c r="O4608" s="229"/>
      <c r="P4608" s="229"/>
      <c r="Q4608" s="229"/>
      <c r="R4608" s="229"/>
    </row>
    <row r="4609" spans="3:18">
      <c r="C4609" s="229"/>
      <c r="D4609" s="230"/>
      <c r="E4609" s="229"/>
      <c r="F4609" s="229"/>
      <c r="G4609" s="229"/>
      <c r="H4609" s="231"/>
      <c r="I4609" s="229"/>
      <c r="J4609" s="232"/>
      <c r="K4609" s="229"/>
      <c r="L4609" s="229"/>
      <c r="M4609" s="229"/>
      <c r="N4609" s="229"/>
      <c r="O4609" s="229"/>
      <c r="P4609" s="229"/>
      <c r="Q4609" s="229"/>
      <c r="R4609" s="229"/>
    </row>
    <row r="4610" spans="3:18">
      <c r="C4610" s="229"/>
      <c r="D4610" s="230"/>
      <c r="E4610" s="229"/>
      <c r="F4610" s="229"/>
      <c r="G4610" s="229"/>
      <c r="H4610" s="231"/>
      <c r="I4610" s="229"/>
      <c r="J4610" s="232"/>
      <c r="K4610" s="229"/>
      <c r="L4610" s="229"/>
      <c r="M4610" s="229"/>
      <c r="N4610" s="229"/>
      <c r="O4610" s="229"/>
      <c r="P4610" s="229"/>
      <c r="Q4610" s="229"/>
      <c r="R4610" s="229"/>
    </row>
    <row r="4611" spans="3:18">
      <c r="C4611" s="229"/>
      <c r="D4611" s="230"/>
      <c r="E4611" s="229"/>
      <c r="F4611" s="229"/>
      <c r="G4611" s="229"/>
      <c r="H4611" s="231"/>
      <c r="I4611" s="229"/>
      <c r="J4611" s="232"/>
      <c r="K4611" s="229"/>
      <c r="L4611" s="229"/>
      <c r="M4611" s="229"/>
      <c r="N4611" s="229"/>
      <c r="O4611" s="229"/>
      <c r="P4611" s="229"/>
      <c r="Q4611" s="229"/>
      <c r="R4611" s="229"/>
    </row>
    <row r="4612" spans="3:18">
      <c r="C4612" s="229"/>
      <c r="D4612" s="230"/>
      <c r="E4612" s="229"/>
      <c r="F4612" s="229"/>
      <c r="G4612" s="229"/>
      <c r="H4612" s="231"/>
      <c r="I4612" s="229"/>
      <c r="J4612" s="232"/>
      <c r="K4612" s="229"/>
      <c r="L4612" s="229"/>
      <c r="M4612" s="229"/>
      <c r="N4612" s="229"/>
      <c r="O4612" s="229"/>
      <c r="P4612" s="229"/>
      <c r="Q4612" s="229"/>
      <c r="R4612" s="229"/>
    </row>
    <row r="4613" spans="3:18">
      <c r="C4613" s="229"/>
      <c r="D4613" s="230"/>
      <c r="E4613" s="229"/>
      <c r="F4613" s="229"/>
      <c r="G4613" s="229"/>
      <c r="H4613" s="231"/>
      <c r="I4613" s="229"/>
      <c r="J4613" s="232"/>
      <c r="K4613" s="229"/>
      <c r="L4613" s="229"/>
      <c r="M4613" s="229"/>
      <c r="N4613" s="229"/>
      <c r="O4613" s="229"/>
      <c r="P4613" s="229"/>
      <c r="Q4613" s="229"/>
      <c r="R4613" s="229"/>
    </row>
    <row r="4614" spans="3:18">
      <c r="C4614" s="229"/>
      <c r="D4614" s="230"/>
      <c r="E4614" s="229"/>
      <c r="F4614" s="229"/>
      <c r="G4614" s="229"/>
      <c r="H4614" s="231"/>
      <c r="I4614" s="229"/>
      <c r="J4614" s="232"/>
      <c r="K4614" s="229"/>
      <c r="L4614" s="229"/>
      <c r="M4614" s="229"/>
      <c r="N4614" s="229"/>
      <c r="O4614" s="229"/>
      <c r="P4614" s="229"/>
      <c r="Q4614" s="229"/>
      <c r="R4614" s="229"/>
    </row>
    <row r="4615" spans="3:18">
      <c r="C4615" s="229"/>
      <c r="D4615" s="230"/>
      <c r="E4615" s="229"/>
      <c r="F4615" s="229"/>
      <c r="G4615" s="229"/>
      <c r="H4615" s="231"/>
      <c r="I4615" s="229"/>
      <c r="J4615" s="232"/>
      <c r="K4615" s="229"/>
      <c r="L4615" s="229"/>
      <c r="M4615" s="229"/>
      <c r="N4615" s="229"/>
      <c r="O4615" s="229"/>
      <c r="P4615" s="229"/>
      <c r="Q4615" s="229"/>
      <c r="R4615" s="229"/>
    </row>
    <row r="4616" spans="3:18">
      <c r="C4616" s="229"/>
      <c r="D4616" s="230"/>
      <c r="E4616" s="229"/>
      <c r="F4616" s="229"/>
      <c r="G4616" s="229"/>
      <c r="H4616" s="231"/>
      <c r="I4616" s="229"/>
      <c r="J4616" s="232"/>
      <c r="K4616" s="229"/>
      <c r="L4616" s="229"/>
      <c r="M4616" s="229"/>
      <c r="N4616" s="229"/>
      <c r="O4616" s="229"/>
      <c r="P4616" s="229"/>
      <c r="Q4616" s="229"/>
      <c r="R4616" s="229"/>
    </row>
    <row r="4617" spans="3:18">
      <c r="C4617" s="229"/>
      <c r="D4617" s="230"/>
      <c r="E4617" s="229"/>
      <c r="F4617" s="229"/>
      <c r="G4617" s="229"/>
      <c r="H4617" s="231"/>
      <c r="I4617" s="229"/>
      <c r="J4617" s="232"/>
      <c r="K4617" s="229"/>
      <c r="L4617" s="229"/>
      <c r="M4617" s="229"/>
      <c r="N4617" s="229"/>
      <c r="O4617" s="229"/>
      <c r="P4617" s="229"/>
      <c r="Q4617" s="229"/>
      <c r="R4617" s="229"/>
    </row>
    <row r="4618" spans="3:18">
      <c r="C4618" s="229"/>
      <c r="D4618" s="230"/>
      <c r="E4618" s="229"/>
      <c r="F4618" s="229"/>
      <c r="G4618" s="229"/>
      <c r="H4618" s="231"/>
      <c r="I4618" s="229"/>
      <c r="J4618" s="232"/>
      <c r="K4618" s="229"/>
      <c r="L4618" s="229"/>
      <c r="M4618" s="229"/>
      <c r="N4618" s="229"/>
      <c r="O4618" s="229"/>
      <c r="P4618" s="229"/>
      <c r="Q4618" s="229"/>
      <c r="R4618" s="229"/>
    </row>
    <row r="4619" spans="3:18">
      <c r="C4619" s="229"/>
      <c r="D4619" s="230"/>
      <c r="E4619" s="229"/>
      <c r="F4619" s="229"/>
      <c r="G4619" s="229"/>
      <c r="H4619" s="231"/>
      <c r="I4619" s="229"/>
      <c r="J4619" s="232"/>
      <c r="K4619" s="229"/>
      <c r="L4619" s="229"/>
      <c r="M4619" s="229"/>
      <c r="N4619" s="229"/>
      <c r="O4619" s="229"/>
      <c r="P4619" s="229"/>
      <c r="Q4619" s="229"/>
      <c r="R4619" s="229"/>
    </row>
    <row r="4620" spans="3:18">
      <c r="C4620" s="229"/>
      <c r="D4620" s="230"/>
      <c r="E4620" s="229"/>
      <c r="F4620" s="229"/>
      <c r="G4620" s="229"/>
      <c r="H4620" s="231"/>
      <c r="I4620" s="229"/>
      <c r="J4620" s="232"/>
      <c r="K4620" s="229"/>
      <c r="L4620" s="229"/>
      <c r="M4620" s="229"/>
      <c r="N4620" s="229"/>
      <c r="O4620" s="229"/>
      <c r="P4620" s="229"/>
      <c r="Q4620" s="229"/>
      <c r="R4620" s="229"/>
    </row>
    <row r="4621" spans="3:18">
      <c r="C4621" s="229"/>
      <c r="D4621" s="230"/>
      <c r="E4621" s="229"/>
      <c r="F4621" s="229"/>
      <c r="G4621" s="229"/>
      <c r="H4621" s="231"/>
      <c r="I4621" s="229"/>
      <c r="J4621" s="232"/>
      <c r="K4621" s="229"/>
      <c r="L4621" s="229"/>
      <c r="M4621" s="229"/>
      <c r="N4621" s="229"/>
      <c r="O4621" s="229"/>
      <c r="P4621" s="229"/>
      <c r="Q4621" s="229"/>
      <c r="R4621" s="229"/>
    </row>
    <row r="4622" spans="3:18">
      <c r="C4622" s="229"/>
      <c r="D4622" s="230"/>
      <c r="E4622" s="229"/>
      <c r="F4622" s="229"/>
      <c r="G4622" s="229"/>
      <c r="H4622" s="231"/>
      <c r="I4622" s="229"/>
      <c r="J4622" s="232"/>
      <c r="K4622" s="229"/>
      <c r="L4622" s="229"/>
      <c r="M4622" s="229"/>
      <c r="N4622" s="229"/>
      <c r="O4622" s="229"/>
      <c r="P4622" s="229"/>
      <c r="Q4622" s="229"/>
      <c r="R4622" s="229"/>
    </row>
    <row r="4623" spans="3:18">
      <c r="C4623" s="229"/>
      <c r="D4623" s="230"/>
      <c r="E4623" s="229"/>
      <c r="F4623" s="229"/>
      <c r="G4623" s="229"/>
      <c r="H4623" s="231"/>
      <c r="I4623" s="229"/>
      <c r="J4623" s="232"/>
      <c r="K4623" s="229"/>
      <c r="L4623" s="229"/>
      <c r="M4623" s="229"/>
      <c r="N4623" s="229"/>
      <c r="O4623" s="229"/>
      <c r="P4623" s="229"/>
      <c r="Q4623" s="229"/>
      <c r="R4623" s="229"/>
    </row>
    <row r="4624" spans="3:18">
      <c r="C4624" s="229"/>
      <c r="D4624" s="230"/>
      <c r="E4624" s="229"/>
      <c r="F4624" s="229"/>
      <c r="G4624" s="229"/>
      <c r="H4624" s="231"/>
      <c r="I4624" s="229"/>
      <c r="J4624" s="232"/>
      <c r="K4624" s="229"/>
      <c r="L4624" s="229"/>
      <c r="M4624" s="229"/>
      <c r="N4624" s="229"/>
      <c r="O4624" s="229"/>
      <c r="P4624" s="229"/>
      <c r="Q4624" s="229"/>
      <c r="R4624" s="229"/>
    </row>
    <row r="4625" spans="3:18">
      <c r="C4625" s="229"/>
      <c r="D4625" s="230"/>
      <c r="E4625" s="229"/>
      <c r="F4625" s="229"/>
      <c r="G4625" s="229"/>
      <c r="H4625" s="231"/>
      <c r="I4625" s="229"/>
      <c r="J4625" s="232"/>
      <c r="K4625" s="229"/>
      <c r="L4625" s="229"/>
      <c r="M4625" s="229"/>
      <c r="N4625" s="229"/>
      <c r="O4625" s="229"/>
      <c r="P4625" s="229"/>
      <c r="Q4625" s="229"/>
      <c r="R4625" s="229"/>
    </row>
    <row r="4626" spans="3:18">
      <c r="C4626" s="229"/>
      <c r="D4626" s="230"/>
      <c r="E4626" s="229"/>
      <c r="F4626" s="229"/>
      <c r="G4626" s="229"/>
      <c r="H4626" s="231"/>
      <c r="I4626" s="229"/>
      <c r="J4626" s="232"/>
      <c r="K4626" s="229"/>
      <c r="L4626" s="229"/>
      <c r="M4626" s="229"/>
      <c r="N4626" s="229"/>
      <c r="O4626" s="229"/>
      <c r="P4626" s="229"/>
      <c r="Q4626" s="229"/>
      <c r="R4626" s="229"/>
    </row>
    <row r="4627" spans="3:18">
      <c r="C4627" s="229"/>
      <c r="D4627" s="230"/>
      <c r="E4627" s="229"/>
      <c r="F4627" s="229"/>
      <c r="G4627" s="229"/>
      <c r="H4627" s="231"/>
      <c r="I4627" s="229"/>
      <c r="J4627" s="232"/>
      <c r="K4627" s="229"/>
      <c r="L4627" s="229"/>
      <c r="M4627" s="229"/>
      <c r="N4627" s="229"/>
      <c r="O4627" s="229"/>
      <c r="P4627" s="229"/>
      <c r="Q4627" s="229"/>
      <c r="R4627" s="229"/>
    </row>
    <row r="4628" spans="3:18">
      <c r="C4628" s="229"/>
      <c r="D4628" s="230"/>
      <c r="E4628" s="229"/>
      <c r="F4628" s="229"/>
      <c r="G4628" s="229"/>
      <c r="H4628" s="231"/>
      <c r="I4628" s="229"/>
      <c r="J4628" s="232"/>
      <c r="K4628" s="229"/>
      <c r="L4628" s="229"/>
      <c r="M4628" s="229"/>
      <c r="N4628" s="229"/>
      <c r="O4628" s="229"/>
      <c r="P4628" s="229"/>
      <c r="Q4628" s="229"/>
      <c r="R4628" s="229"/>
    </row>
    <row r="4629" spans="3:18">
      <c r="C4629" s="229"/>
      <c r="D4629" s="230"/>
      <c r="E4629" s="229"/>
      <c r="F4629" s="229"/>
      <c r="G4629" s="229"/>
      <c r="H4629" s="231"/>
      <c r="I4629" s="229"/>
      <c r="J4629" s="232"/>
      <c r="K4629" s="229"/>
      <c r="L4629" s="229"/>
      <c r="M4629" s="229"/>
      <c r="N4629" s="229"/>
      <c r="O4629" s="229"/>
      <c r="P4629" s="229"/>
      <c r="Q4629" s="229"/>
      <c r="R4629" s="229"/>
    </row>
    <row r="4630" spans="3:18">
      <c r="C4630" s="229"/>
      <c r="D4630" s="230"/>
      <c r="E4630" s="229"/>
      <c r="F4630" s="229"/>
      <c r="G4630" s="229"/>
      <c r="H4630" s="231"/>
      <c r="I4630" s="229"/>
      <c r="J4630" s="232"/>
      <c r="K4630" s="229"/>
      <c r="L4630" s="229"/>
      <c r="M4630" s="229"/>
      <c r="N4630" s="229"/>
      <c r="O4630" s="229"/>
      <c r="P4630" s="229"/>
      <c r="Q4630" s="229"/>
      <c r="R4630" s="229"/>
    </row>
    <row r="4631" spans="3:18">
      <c r="C4631" s="229"/>
      <c r="D4631" s="230"/>
      <c r="E4631" s="229"/>
      <c r="F4631" s="229"/>
      <c r="G4631" s="229"/>
      <c r="H4631" s="231"/>
      <c r="I4631" s="229"/>
      <c r="J4631" s="232"/>
      <c r="K4631" s="229"/>
      <c r="L4631" s="229"/>
      <c r="M4631" s="229"/>
      <c r="N4631" s="229"/>
      <c r="O4631" s="229"/>
      <c r="P4631" s="229"/>
      <c r="Q4631" s="229"/>
      <c r="R4631" s="229"/>
    </row>
    <row r="4632" spans="3:18">
      <c r="C4632" s="229"/>
      <c r="D4632" s="230"/>
      <c r="E4632" s="229"/>
      <c r="F4632" s="229"/>
      <c r="G4632" s="229"/>
      <c r="H4632" s="231"/>
      <c r="I4632" s="229"/>
      <c r="J4632" s="232"/>
      <c r="K4632" s="229"/>
      <c r="L4632" s="229"/>
      <c r="M4632" s="229"/>
      <c r="N4632" s="229"/>
      <c r="O4632" s="229"/>
      <c r="P4632" s="229"/>
      <c r="Q4632" s="229"/>
      <c r="R4632" s="229"/>
    </row>
    <row r="4633" spans="3:18">
      <c r="C4633" s="229"/>
      <c r="D4633" s="230"/>
      <c r="E4633" s="229"/>
      <c r="F4633" s="229"/>
      <c r="G4633" s="229"/>
      <c r="H4633" s="231"/>
      <c r="I4633" s="229"/>
      <c r="J4633" s="232"/>
      <c r="K4633" s="229"/>
      <c r="L4633" s="229"/>
      <c r="M4633" s="229"/>
      <c r="N4633" s="229"/>
      <c r="O4633" s="229"/>
      <c r="P4633" s="229"/>
      <c r="Q4633" s="229"/>
      <c r="R4633" s="229"/>
    </row>
    <row r="4634" spans="3:18">
      <c r="C4634" s="229"/>
      <c r="D4634" s="230"/>
      <c r="E4634" s="229"/>
      <c r="F4634" s="229"/>
      <c r="G4634" s="229"/>
      <c r="H4634" s="231"/>
      <c r="I4634" s="229"/>
      <c r="J4634" s="232"/>
      <c r="K4634" s="229"/>
      <c r="L4634" s="229"/>
      <c r="M4634" s="229"/>
      <c r="N4634" s="229"/>
      <c r="O4634" s="229"/>
      <c r="P4634" s="229"/>
      <c r="Q4634" s="229"/>
      <c r="R4634" s="229"/>
    </row>
    <row r="4635" spans="3:18">
      <c r="C4635" s="229"/>
      <c r="D4635" s="230"/>
      <c r="E4635" s="229"/>
      <c r="F4635" s="229"/>
      <c r="G4635" s="229"/>
      <c r="H4635" s="231"/>
      <c r="I4635" s="229"/>
      <c r="J4635" s="232"/>
      <c r="K4635" s="229"/>
      <c r="L4635" s="229"/>
      <c r="M4635" s="229"/>
      <c r="N4635" s="229"/>
      <c r="O4635" s="229"/>
      <c r="P4635" s="229"/>
      <c r="Q4635" s="229"/>
      <c r="R4635" s="229"/>
    </row>
    <row r="4636" spans="3:18">
      <c r="C4636" s="229"/>
      <c r="D4636" s="230"/>
      <c r="E4636" s="229"/>
      <c r="F4636" s="229"/>
      <c r="G4636" s="229"/>
      <c r="H4636" s="231"/>
      <c r="I4636" s="229"/>
      <c r="J4636" s="232"/>
      <c r="K4636" s="229"/>
      <c r="L4636" s="229"/>
      <c r="M4636" s="229"/>
      <c r="N4636" s="229"/>
      <c r="O4636" s="229"/>
      <c r="P4636" s="229"/>
      <c r="Q4636" s="229"/>
      <c r="R4636" s="229"/>
    </row>
    <row r="4637" spans="3:18">
      <c r="C4637" s="229"/>
      <c r="D4637" s="230"/>
      <c r="E4637" s="229"/>
      <c r="F4637" s="229"/>
      <c r="G4637" s="229"/>
      <c r="H4637" s="231"/>
      <c r="I4637" s="229"/>
      <c r="J4637" s="232"/>
      <c r="K4637" s="229"/>
      <c r="L4637" s="229"/>
      <c r="M4637" s="229"/>
      <c r="N4637" s="229"/>
      <c r="O4637" s="229"/>
      <c r="P4637" s="229"/>
      <c r="Q4637" s="229"/>
      <c r="R4637" s="229"/>
    </row>
    <row r="4638" spans="3:18">
      <c r="C4638" s="229"/>
      <c r="D4638" s="230"/>
      <c r="E4638" s="229"/>
      <c r="F4638" s="229"/>
      <c r="G4638" s="229"/>
      <c r="H4638" s="231"/>
      <c r="I4638" s="229"/>
      <c r="J4638" s="232"/>
      <c r="K4638" s="229"/>
      <c r="L4638" s="229"/>
      <c r="M4638" s="229"/>
      <c r="N4638" s="229"/>
      <c r="O4638" s="229"/>
      <c r="P4638" s="229"/>
      <c r="Q4638" s="229"/>
      <c r="R4638" s="229"/>
    </row>
    <row r="4639" spans="3:18">
      <c r="C4639" s="229"/>
      <c r="D4639" s="230"/>
      <c r="E4639" s="229"/>
      <c r="F4639" s="229"/>
      <c r="G4639" s="229"/>
      <c r="H4639" s="231"/>
      <c r="I4639" s="229"/>
      <c r="J4639" s="232"/>
      <c r="K4639" s="229"/>
      <c r="L4639" s="229"/>
      <c r="M4639" s="229"/>
      <c r="N4639" s="229"/>
      <c r="O4639" s="229"/>
      <c r="P4639" s="229"/>
      <c r="Q4639" s="229"/>
      <c r="R4639" s="229"/>
    </row>
    <row r="4640" spans="3:18">
      <c r="C4640" s="229"/>
      <c r="D4640" s="230"/>
      <c r="E4640" s="229"/>
      <c r="F4640" s="229"/>
      <c r="G4640" s="229"/>
      <c r="H4640" s="231"/>
      <c r="I4640" s="229"/>
      <c r="J4640" s="232"/>
      <c r="K4640" s="229"/>
      <c r="L4640" s="229"/>
      <c r="M4640" s="229"/>
      <c r="N4640" s="229"/>
      <c r="O4640" s="229"/>
      <c r="P4640" s="229"/>
      <c r="Q4640" s="229"/>
      <c r="R4640" s="229"/>
    </row>
    <row r="4641" spans="3:18">
      <c r="C4641" s="229"/>
      <c r="D4641" s="230"/>
      <c r="E4641" s="229"/>
      <c r="F4641" s="229"/>
      <c r="G4641" s="229"/>
      <c r="H4641" s="231"/>
      <c r="I4641" s="229"/>
      <c r="J4641" s="232"/>
      <c r="K4641" s="229"/>
      <c r="L4641" s="229"/>
      <c r="M4641" s="229"/>
      <c r="N4641" s="229"/>
      <c r="O4641" s="229"/>
      <c r="P4641" s="229"/>
      <c r="Q4641" s="229"/>
      <c r="R4641" s="229"/>
    </row>
    <row r="4642" spans="3:18">
      <c r="C4642" s="229"/>
      <c r="D4642" s="230"/>
      <c r="E4642" s="229"/>
      <c r="F4642" s="229"/>
      <c r="G4642" s="229"/>
      <c r="H4642" s="231"/>
      <c r="I4642" s="229"/>
      <c r="J4642" s="232"/>
      <c r="K4642" s="229"/>
      <c r="L4642" s="229"/>
      <c r="M4642" s="229"/>
      <c r="N4642" s="229"/>
      <c r="O4642" s="229"/>
      <c r="P4642" s="229"/>
      <c r="Q4642" s="229"/>
      <c r="R4642" s="229"/>
    </row>
    <row r="4643" spans="3:18">
      <c r="C4643" s="229"/>
      <c r="D4643" s="230"/>
      <c r="E4643" s="229"/>
      <c r="F4643" s="229"/>
      <c r="G4643" s="229"/>
      <c r="H4643" s="231"/>
      <c r="I4643" s="229"/>
      <c r="J4643" s="232"/>
      <c r="K4643" s="229"/>
      <c r="L4643" s="229"/>
      <c r="M4643" s="229"/>
      <c r="N4643" s="229"/>
      <c r="O4643" s="229"/>
      <c r="P4643" s="229"/>
      <c r="Q4643" s="229"/>
      <c r="R4643" s="229"/>
    </row>
    <row r="4644" spans="3:18">
      <c r="C4644" s="229"/>
      <c r="D4644" s="230"/>
      <c r="E4644" s="229"/>
      <c r="F4644" s="229"/>
      <c r="G4644" s="229"/>
      <c r="H4644" s="231"/>
      <c r="I4644" s="229"/>
      <c r="J4644" s="232"/>
      <c r="K4644" s="229"/>
      <c r="L4644" s="229"/>
      <c r="M4644" s="229"/>
      <c r="N4644" s="229"/>
      <c r="O4644" s="229"/>
      <c r="P4644" s="229"/>
      <c r="Q4644" s="229"/>
      <c r="R4644" s="229"/>
    </row>
    <row r="4645" spans="3:18">
      <c r="C4645" s="229"/>
      <c r="D4645" s="230"/>
      <c r="E4645" s="229"/>
      <c r="F4645" s="229"/>
      <c r="G4645" s="229"/>
      <c r="H4645" s="231"/>
      <c r="I4645" s="229"/>
      <c r="J4645" s="232"/>
      <c r="K4645" s="229"/>
      <c r="L4645" s="229"/>
      <c r="M4645" s="229"/>
      <c r="N4645" s="229"/>
      <c r="O4645" s="229"/>
      <c r="P4645" s="229"/>
      <c r="Q4645" s="229"/>
      <c r="R4645" s="229"/>
    </row>
    <row r="4646" spans="3:18">
      <c r="C4646" s="229"/>
      <c r="D4646" s="230"/>
      <c r="E4646" s="229"/>
      <c r="F4646" s="229"/>
      <c r="G4646" s="229"/>
      <c r="H4646" s="231"/>
      <c r="I4646" s="229"/>
      <c r="J4646" s="232"/>
      <c r="K4646" s="229"/>
      <c r="L4646" s="229"/>
      <c r="M4646" s="229"/>
      <c r="N4646" s="229"/>
      <c r="O4646" s="229"/>
      <c r="P4646" s="229"/>
      <c r="Q4646" s="229"/>
      <c r="R4646" s="229"/>
    </row>
    <row r="4647" spans="3:18">
      <c r="C4647" s="229"/>
      <c r="D4647" s="230"/>
      <c r="E4647" s="229"/>
      <c r="F4647" s="229"/>
      <c r="G4647" s="229"/>
      <c r="H4647" s="231"/>
      <c r="I4647" s="229"/>
      <c r="J4647" s="232"/>
      <c r="K4647" s="229"/>
      <c r="L4647" s="229"/>
      <c r="M4647" s="229"/>
      <c r="N4647" s="229"/>
      <c r="O4647" s="229"/>
      <c r="P4647" s="229"/>
      <c r="Q4647" s="229"/>
      <c r="R4647" s="229"/>
    </row>
    <row r="4648" spans="3:18">
      <c r="C4648" s="229"/>
      <c r="D4648" s="230"/>
      <c r="E4648" s="229"/>
      <c r="F4648" s="229"/>
      <c r="G4648" s="229"/>
      <c r="H4648" s="231"/>
      <c r="I4648" s="229"/>
      <c r="J4648" s="232"/>
      <c r="K4648" s="229"/>
      <c r="L4648" s="229"/>
      <c r="M4648" s="229"/>
      <c r="N4648" s="229"/>
      <c r="O4648" s="229"/>
      <c r="P4648" s="229"/>
      <c r="Q4648" s="229"/>
      <c r="R4648" s="229"/>
    </row>
    <row r="4649" spans="3:18">
      <c r="C4649" s="229"/>
      <c r="D4649" s="230"/>
      <c r="E4649" s="229"/>
      <c r="F4649" s="229"/>
      <c r="G4649" s="229"/>
      <c r="H4649" s="231"/>
      <c r="I4649" s="229"/>
      <c r="J4649" s="232"/>
      <c r="K4649" s="229"/>
      <c r="L4649" s="229"/>
      <c r="M4649" s="229"/>
      <c r="N4649" s="229"/>
      <c r="O4649" s="229"/>
      <c r="P4649" s="229"/>
      <c r="Q4649" s="229"/>
      <c r="R4649" s="229"/>
    </row>
    <row r="4650" spans="3:18">
      <c r="C4650" s="229"/>
      <c r="D4650" s="230"/>
      <c r="E4650" s="229"/>
      <c r="F4650" s="229"/>
      <c r="G4650" s="229"/>
      <c r="H4650" s="231"/>
      <c r="I4650" s="229"/>
      <c r="J4650" s="232"/>
      <c r="K4650" s="229"/>
      <c r="L4650" s="229"/>
      <c r="M4650" s="229"/>
      <c r="N4650" s="229"/>
      <c r="O4650" s="229"/>
      <c r="P4650" s="229"/>
      <c r="Q4650" s="229"/>
      <c r="R4650" s="229"/>
    </row>
    <row r="4651" spans="3:18">
      <c r="C4651" s="229"/>
      <c r="D4651" s="230"/>
      <c r="E4651" s="229"/>
      <c r="F4651" s="229"/>
      <c r="G4651" s="229"/>
      <c r="H4651" s="231"/>
      <c r="I4651" s="229"/>
      <c r="J4651" s="232"/>
      <c r="K4651" s="229"/>
      <c r="L4651" s="229"/>
      <c r="M4651" s="229"/>
      <c r="N4651" s="229"/>
      <c r="O4651" s="229"/>
      <c r="P4651" s="229"/>
      <c r="Q4651" s="229"/>
      <c r="R4651" s="229"/>
    </row>
    <row r="4652" spans="3:18">
      <c r="C4652" s="229"/>
      <c r="D4652" s="230"/>
      <c r="E4652" s="229"/>
      <c r="F4652" s="229"/>
      <c r="G4652" s="229"/>
      <c r="H4652" s="231"/>
      <c r="I4652" s="229"/>
      <c r="J4652" s="232"/>
      <c r="K4652" s="229"/>
      <c r="L4652" s="229"/>
      <c r="M4652" s="229"/>
      <c r="N4652" s="229"/>
      <c r="O4652" s="229"/>
      <c r="P4652" s="229"/>
      <c r="Q4652" s="229"/>
      <c r="R4652" s="229"/>
    </row>
    <row r="4653" spans="3:18">
      <c r="C4653" s="229"/>
      <c r="D4653" s="230"/>
      <c r="E4653" s="229"/>
      <c r="F4653" s="229"/>
      <c r="G4653" s="229"/>
      <c r="H4653" s="231"/>
      <c r="I4653" s="229"/>
      <c r="J4653" s="232"/>
      <c r="K4653" s="229"/>
      <c r="L4653" s="229"/>
      <c r="M4653" s="229"/>
      <c r="N4653" s="229"/>
      <c r="O4653" s="229"/>
      <c r="P4653" s="229"/>
      <c r="Q4653" s="229"/>
      <c r="R4653" s="229"/>
    </row>
    <row r="4654" spans="3:18">
      <c r="C4654" s="229"/>
      <c r="D4654" s="230"/>
      <c r="E4654" s="229"/>
      <c r="F4654" s="229"/>
      <c r="G4654" s="229"/>
      <c r="H4654" s="231"/>
      <c r="I4654" s="229"/>
      <c r="J4654" s="232"/>
      <c r="K4654" s="229"/>
      <c r="L4654" s="229"/>
      <c r="M4654" s="229"/>
      <c r="N4654" s="229"/>
      <c r="O4654" s="229"/>
      <c r="P4654" s="229"/>
      <c r="Q4654" s="229"/>
      <c r="R4654" s="229"/>
    </row>
    <row r="4655" spans="3:18">
      <c r="C4655" s="229"/>
      <c r="D4655" s="230"/>
      <c r="E4655" s="229"/>
      <c r="F4655" s="229"/>
      <c r="G4655" s="229"/>
      <c r="H4655" s="231"/>
      <c r="I4655" s="229"/>
      <c r="J4655" s="232"/>
      <c r="K4655" s="229"/>
      <c r="L4655" s="229"/>
      <c r="M4655" s="229"/>
      <c r="N4655" s="229"/>
      <c r="O4655" s="229"/>
      <c r="P4655" s="229"/>
      <c r="Q4655" s="229"/>
      <c r="R4655" s="229"/>
    </row>
    <row r="4656" spans="3:18">
      <c r="C4656" s="229"/>
      <c r="D4656" s="230"/>
      <c r="E4656" s="229"/>
      <c r="F4656" s="229"/>
      <c r="G4656" s="229"/>
      <c r="H4656" s="231"/>
      <c r="I4656" s="229"/>
      <c r="J4656" s="232"/>
      <c r="K4656" s="229"/>
      <c r="L4656" s="229"/>
      <c r="M4656" s="229"/>
      <c r="N4656" s="229"/>
      <c r="O4656" s="229"/>
      <c r="P4656" s="229"/>
      <c r="Q4656" s="229"/>
      <c r="R4656" s="229"/>
    </row>
    <row r="4657" spans="3:18">
      <c r="C4657" s="229"/>
      <c r="D4657" s="230"/>
      <c r="E4657" s="229"/>
      <c r="F4657" s="229"/>
      <c r="G4657" s="229"/>
      <c r="H4657" s="231"/>
      <c r="I4657" s="229"/>
      <c r="J4657" s="232"/>
      <c r="K4657" s="229"/>
      <c r="L4657" s="229"/>
      <c r="M4657" s="229"/>
      <c r="N4657" s="229"/>
      <c r="O4657" s="229"/>
      <c r="P4657" s="229"/>
      <c r="Q4657" s="229"/>
      <c r="R4657" s="229"/>
    </row>
    <row r="4658" spans="3:18">
      <c r="C4658" s="229"/>
      <c r="D4658" s="230"/>
      <c r="E4658" s="229"/>
      <c r="F4658" s="229"/>
      <c r="G4658" s="229"/>
      <c r="H4658" s="231"/>
      <c r="I4658" s="229"/>
      <c r="J4658" s="232"/>
      <c r="K4658" s="229"/>
      <c r="L4658" s="229"/>
      <c r="M4658" s="229"/>
      <c r="N4658" s="229"/>
      <c r="O4658" s="229"/>
      <c r="P4658" s="229"/>
      <c r="Q4658" s="229"/>
      <c r="R4658" s="229"/>
    </row>
    <row r="4659" spans="3:18">
      <c r="C4659" s="229"/>
      <c r="D4659" s="230"/>
      <c r="E4659" s="229"/>
      <c r="F4659" s="229"/>
      <c r="G4659" s="229"/>
      <c r="H4659" s="231"/>
      <c r="I4659" s="229"/>
      <c r="J4659" s="232"/>
      <c r="K4659" s="229"/>
      <c r="L4659" s="229"/>
      <c r="M4659" s="229"/>
      <c r="N4659" s="229"/>
      <c r="O4659" s="229"/>
      <c r="P4659" s="229"/>
      <c r="Q4659" s="229"/>
      <c r="R4659" s="229"/>
    </row>
    <row r="4660" spans="3:18">
      <c r="C4660" s="229"/>
      <c r="D4660" s="230"/>
      <c r="E4660" s="229"/>
      <c r="F4660" s="229"/>
      <c r="G4660" s="229"/>
      <c r="H4660" s="231"/>
      <c r="I4660" s="229"/>
      <c r="J4660" s="232"/>
      <c r="K4660" s="229"/>
      <c r="L4660" s="229"/>
      <c r="M4660" s="229"/>
      <c r="N4660" s="229"/>
      <c r="O4660" s="229"/>
      <c r="P4660" s="229"/>
      <c r="Q4660" s="229"/>
      <c r="R4660" s="229"/>
    </row>
    <row r="4661" spans="3:18">
      <c r="C4661" s="229"/>
      <c r="D4661" s="230"/>
      <c r="E4661" s="229"/>
      <c r="F4661" s="229"/>
      <c r="G4661" s="229"/>
      <c r="H4661" s="231"/>
      <c r="I4661" s="229"/>
      <c r="J4661" s="232"/>
      <c r="K4661" s="229"/>
      <c r="L4661" s="229"/>
      <c r="M4661" s="229"/>
      <c r="N4661" s="229"/>
      <c r="O4661" s="229"/>
      <c r="P4661" s="229"/>
      <c r="Q4661" s="229"/>
      <c r="R4661" s="229"/>
    </row>
    <row r="4662" spans="3:18">
      <c r="C4662" s="229"/>
      <c r="D4662" s="230"/>
      <c r="E4662" s="229"/>
      <c r="F4662" s="229"/>
      <c r="G4662" s="229"/>
      <c r="H4662" s="231"/>
      <c r="I4662" s="229"/>
      <c r="J4662" s="232"/>
      <c r="K4662" s="229"/>
      <c r="L4662" s="229"/>
      <c r="M4662" s="229"/>
      <c r="N4662" s="229"/>
      <c r="O4662" s="229"/>
      <c r="P4662" s="229"/>
      <c r="Q4662" s="229"/>
      <c r="R4662" s="229"/>
    </row>
    <row r="4663" spans="3:18">
      <c r="C4663" s="229"/>
      <c r="D4663" s="230"/>
      <c r="E4663" s="229"/>
      <c r="F4663" s="229"/>
      <c r="G4663" s="229"/>
      <c r="H4663" s="231"/>
      <c r="I4663" s="229"/>
      <c r="J4663" s="232"/>
      <c r="K4663" s="229"/>
      <c r="L4663" s="229"/>
      <c r="M4663" s="229"/>
      <c r="N4663" s="229"/>
      <c r="O4663" s="229"/>
      <c r="P4663" s="229"/>
      <c r="Q4663" s="229"/>
      <c r="R4663" s="229"/>
    </row>
    <row r="4664" spans="3:18">
      <c r="C4664" s="229"/>
      <c r="D4664" s="230"/>
      <c r="E4664" s="229"/>
      <c r="F4664" s="229"/>
      <c r="G4664" s="229"/>
      <c r="H4664" s="231"/>
      <c r="I4664" s="229"/>
      <c r="J4664" s="232"/>
      <c r="K4664" s="229"/>
      <c r="L4664" s="229"/>
      <c r="M4664" s="229"/>
      <c r="N4664" s="229"/>
      <c r="O4664" s="229"/>
      <c r="P4664" s="229"/>
      <c r="Q4664" s="229"/>
      <c r="R4664" s="229"/>
    </row>
    <row r="4665" spans="3:18">
      <c r="C4665" s="229"/>
      <c r="D4665" s="230"/>
      <c r="E4665" s="229"/>
      <c r="F4665" s="229"/>
      <c r="G4665" s="229"/>
      <c r="H4665" s="231"/>
      <c r="I4665" s="229"/>
      <c r="J4665" s="232"/>
      <c r="K4665" s="229"/>
      <c r="L4665" s="229"/>
      <c r="M4665" s="229"/>
      <c r="N4665" s="229"/>
      <c r="O4665" s="229"/>
      <c r="P4665" s="229"/>
      <c r="Q4665" s="229"/>
      <c r="R4665" s="229"/>
    </row>
    <row r="4666" spans="3:18">
      <c r="C4666" s="229"/>
      <c r="D4666" s="230"/>
      <c r="E4666" s="229"/>
      <c r="F4666" s="229"/>
      <c r="G4666" s="229"/>
      <c r="H4666" s="231"/>
      <c r="I4666" s="229"/>
      <c r="J4666" s="232"/>
      <c r="K4666" s="229"/>
      <c r="L4666" s="229"/>
      <c r="M4666" s="229"/>
      <c r="N4666" s="229"/>
      <c r="O4666" s="229"/>
      <c r="P4666" s="229"/>
      <c r="Q4666" s="229"/>
      <c r="R4666" s="229"/>
    </row>
    <row r="4667" spans="3:18">
      <c r="C4667" s="229"/>
      <c r="D4667" s="230"/>
      <c r="E4667" s="229"/>
      <c r="F4667" s="229"/>
      <c r="G4667" s="229"/>
      <c r="H4667" s="231"/>
      <c r="I4667" s="229"/>
      <c r="J4667" s="232"/>
      <c r="K4667" s="229"/>
      <c r="L4667" s="229"/>
      <c r="M4667" s="229"/>
      <c r="N4667" s="229"/>
      <c r="O4667" s="229"/>
      <c r="P4667" s="229"/>
      <c r="Q4667" s="229"/>
      <c r="R4667" s="229"/>
    </row>
    <row r="4668" spans="3:18">
      <c r="C4668" s="229"/>
      <c r="D4668" s="230"/>
      <c r="E4668" s="229"/>
      <c r="F4668" s="229"/>
      <c r="G4668" s="229"/>
      <c r="H4668" s="231"/>
      <c r="I4668" s="229"/>
      <c r="J4668" s="232"/>
      <c r="K4668" s="229"/>
      <c r="L4668" s="229"/>
      <c r="M4668" s="229"/>
      <c r="N4668" s="229"/>
      <c r="O4668" s="229"/>
      <c r="P4668" s="229"/>
      <c r="Q4668" s="229"/>
      <c r="R4668" s="229"/>
    </row>
    <row r="4669" spans="3:18">
      <c r="C4669" s="229"/>
      <c r="D4669" s="230"/>
      <c r="E4669" s="229"/>
      <c r="F4669" s="229"/>
      <c r="G4669" s="229"/>
      <c r="H4669" s="231"/>
      <c r="I4669" s="229"/>
      <c r="J4669" s="232"/>
      <c r="K4669" s="229"/>
      <c r="L4669" s="229"/>
      <c r="M4669" s="229"/>
      <c r="N4669" s="229"/>
      <c r="O4669" s="229"/>
      <c r="P4669" s="229"/>
      <c r="Q4669" s="229"/>
      <c r="R4669" s="229"/>
    </row>
    <row r="4670" spans="3:18">
      <c r="C4670" s="229"/>
      <c r="D4670" s="230"/>
      <c r="E4670" s="229"/>
      <c r="F4670" s="229"/>
      <c r="G4670" s="229"/>
      <c r="H4670" s="231"/>
      <c r="I4670" s="229"/>
      <c r="J4670" s="232"/>
      <c r="K4670" s="229"/>
      <c r="L4670" s="229"/>
      <c r="M4670" s="229"/>
      <c r="N4670" s="229"/>
      <c r="O4670" s="229"/>
      <c r="P4670" s="229"/>
      <c r="Q4670" s="229"/>
      <c r="R4670" s="229"/>
    </row>
    <row r="4671" spans="3:18">
      <c r="C4671" s="229"/>
      <c r="D4671" s="230"/>
      <c r="E4671" s="229"/>
      <c r="F4671" s="229"/>
      <c r="G4671" s="229"/>
      <c r="H4671" s="231"/>
      <c r="I4671" s="229"/>
      <c r="J4671" s="232"/>
      <c r="K4671" s="229"/>
      <c r="L4671" s="229"/>
      <c r="M4671" s="229"/>
      <c r="N4671" s="229"/>
      <c r="O4671" s="229"/>
      <c r="P4671" s="229"/>
      <c r="Q4671" s="229"/>
      <c r="R4671" s="229"/>
    </row>
    <row r="4672" spans="3:18">
      <c r="C4672" s="229"/>
      <c r="D4672" s="230"/>
      <c r="E4672" s="229"/>
      <c r="F4672" s="229"/>
      <c r="G4672" s="229"/>
      <c r="H4672" s="231"/>
      <c r="I4672" s="229"/>
      <c r="J4672" s="232"/>
      <c r="K4672" s="229"/>
      <c r="L4672" s="229"/>
      <c r="M4672" s="229"/>
      <c r="N4672" s="229"/>
      <c r="O4672" s="229"/>
      <c r="P4672" s="229"/>
      <c r="Q4672" s="229"/>
      <c r="R4672" s="229"/>
    </row>
    <row r="4673" spans="3:18">
      <c r="C4673" s="229"/>
      <c r="D4673" s="230"/>
      <c r="E4673" s="229"/>
      <c r="F4673" s="229"/>
      <c r="G4673" s="229"/>
      <c r="H4673" s="231"/>
      <c r="I4673" s="229"/>
      <c r="J4673" s="232"/>
      <c r="K4673" s="229"/>
      <c r="L4673" s="229"/>
      <c r="M4673" s="229"/>
      <c r="N4673" s="229"/>
      <c r="O4673" s="229"/>
      <c r="P4673" s="229"/>
      <c r="Q4673" s="229"/>
      <c r="R4673" s="229"/>
    </row>
    <row r="4674" spans="3:18">
      <c r="C4674" s="229"/>
      <c r="D4674" s="230"/>
      <c r="E4674" s="229"/>
      <c r="F4674" s="229"/>
      <c r="G4674" s="229"/>
      <c r="H4674" s="231"/>
      <c r="I4674" s="229"/>
      <c r="J4674" s="232"/>
      <c r="K4674" s="229"/>
      <c r="L4674" s="229"/>
      <c r="M4674" s="229"/>
      <c r="N4674" s="229"/>
      <c r="O4674" s="229"/>
      <c r="P4674" s="229"/>
      <c r="Q4674" s="229"/>
      <c r="R4674" s="229"/>
    </row>
    <row r="4675" spans="3:18">
      <c r="C4675" s="229"/>
      <c r="D4675" s="230"/>
      <c r="E4675" s="229"/>
      <c r="F4675" s="229"/>
      <c r="G4675" s="229"/>
      <c r="H4675" s="231"/>
      <c r="I4675" s="229"/>
      <c r="J4675" s="232"/>
      <c r="K4675" s="229"/>
      <c r="L4675" s="229"/>
      <c r="M4675" s="229"/>
      <c r="N4675" s="229"/>
      <c r="O4675" s="229"/>
      <c r="P4675" s="229"/>
      <c r="Q4675" s="229"/>
      <c r="R4675" s="229"/>
    </row>
    <row r="4676" spans="3:18">
      <c r="C4676" s="229"/>
      <c r="D4676" s="230"/>
      <c r="E4676" s="229"/>
      <c r="F4676" s="229"/>
      <c r="G4676" s="229"/>
      <c r="H4676" s="231"/>
      <c r="I4676" s="229"/>
      <c r="J4676" s="232"/>
      <c r="K4676" s="229"/>
      <c r="L4676" s="229"/>
      <c r="M4676" s="229"/>
      <c r="N4676" s="229"/>
      <c r="O4676" s="229"/>
      <c r="P4676" s="229"/>
      <c r="Q4676" s="229"/>
      <c r="R4676" s="229"/>
    </row>
    <row r="4677" spans="3:18">
      <c r="C4677" s="229"/>
      <c r="D4677" s="230"/>
      <c r="E4677" s="229"/>
      <c r="F4677" s="229"/>
      <c r="G4677" s="229"/>
      <c r="H4677" s="231"/>
      <c r="I4677" s="229"/>
      <c r="J4677" s="232"/>
      <c r="K4677" s="229"/>
      <c r="L4677" s="229"/>
      <c r="M4677" s="229"/>
      <c r="N4677" s="229"/>
      <c r="O4677" s="229"/>
      <c r="P4677" s="229"/>
      <c r="Q4677" s="229"/>
      <c r="R4677" s="229"/>
    </row>
    <row r="4678" spans="3:18">
      <c r="C4678" s="229"/>
      <c r="D4678" s="230"/>
      <c r="E4678" s="229"/>
      <c r="F4678" s="229"/>
      <c r="G4678" s="229"/>
      <c r="H4678" s="231"/>
      <c r="I4678" s="229"/>
      <c r="J4678" s="232"/>
      <c r="K4678" s="229"/>
      <c r="L4678" s="229"/>
      <c r="M4678" s="229"/>
      <c r="N4678" s="229"/>
      <c r="O4678" s="229"/>
      <c r="P4678" s="229"/>
      <c r="Q4678" s="229"/>
      <c r="R4678" s="229"/>
    </row>
    <row r="4679" spans="3:18">
      <c r="C4679" s="229"/>
      <c r="D4679" s="230"/>
      <c r="E4679" s="229"/>
      <c r="F4679" s="229"/>
      <c r="G4679" s="229"/>
      <c r="H4679" s="231"/>
      <c r="I4679" s="229"/>
      <c r="J4679" s="232"/>
      <c r="K4679" s="229"/>
      <c r="L4679" s="229"/>
      <c r="M4679" s="229"/>
      <c r="N4679" s="229"/>
      <c r="O4679" s="229"/>
      <c r="P4679" s="229"/>
      <c r="Q4679" s="229"/>
      <c r="R4679" s="229"/>
    </row>
    <row r="4680" spans="3:18">
      <c r="C4680" s="229"/>
      <c r="D4680" s="230"/>
      <c r="E4680" s="229"/>
      <c r="F4680" s="229"/>
      <c r="G4680" s="229"/>
      <c r="H4680" s="231"/>
      <c r="I4680" s="229"/>
      <c r="J4680" s="232"/>
      <c r="K4680" s="229"/>
      <c r="L4680" s="229"/>
      <c r="M4680" s="229"/>
      <c r="N4680" s="229"/>
      <c r="O4680" s="229"/>
      <c r="P4680" s="229"/>
      <c r="Q4680" s="229"/>
      <c r="R4680" s="229"/>
    </row>
    <row r="4681" spans="3:18">
      <c r="C4681" s="229"/>
      <c r="D4681" s="230"/>
      <c r="E4681" s="229"/>
      <c r="F4681" s="229"/>
      <c r="G4681" s="229"/>
      <c r="H4681" s="231"/>
      <c r="I4681" s="229"/>
      <c r="J4681" s="232"/>
      <c r="K4681" s="229"/>
      <c r="L4681" s="229"/>
      <c r="M4681" s="229"/>
      <c r="N4681" s="229"/>
      <c r="O4681" s="229"/>
      <c r="P4681" s="229"/>
      <c r="Q4681" s="229"/>
      <c r="R4681" s="229"/>
    </row>
    <row r="4682" spans="3:18">
      <c r="C4682" s="229"/>
      <c r="D4682" s="230"/>
      <c r="E4682" s="229"/>
      <c r="F4682" s="229"/>
      <c r="G4682" s="229"/>
      <c r="H4682" s="231"/>
      <c r="I4682" s="229"/>
      <c r="J4682" s="232"/>
      <c r="K4682" s="229"/>
      <c r="L4682" s="229"/>
      <c r="M4682" s="229"/>
      <c r="N4682" s="229"/>
      <c r="O4682" s="229"/>
      <c r="P4682" s="229"/>
      <c r="Q4682" s="229"/>
      <c r="R4682" s="229"/>
    </row>
    <row r="4683" spans="3:18">
      <c r="C4683" s="229"/>
      <c r="D4683" s="230"/>
      <c r="E4683" s="229"/>
      <c r="F4683" s="229"/>
      <c r="G4683" s="229"/>
      <c r="H4683" s="231"/>
      <c r="I4683" s="229"/>
      <c r="J4683" s="232"/>
      <c r="K4683" s="229"/>
      <c r="L4683" s="229"/>
      <c r="M4683" s="229"/>
      <c r="N4683" s="229"/>
      <c r="O4683" s="229"/>
      <c r="P4683" s="229"/>
      <c r="Q4683" s="229"/>
      <c r="R4683" s="229"/>
    </row>
    <row r="4684" spans="3:18">
      <c r="C4684" s="229"/>
      <c r="D4684" s="230"/>
      <c r="E4684" s="229"/>
      <c r="F4684" s="229"/>
      <c r="G4684" s="229"/>
      <c r="H4684" s="231"/>
      <c r="I4684" s="229"/>
      <c r="J4684" s="232"/>
      <c r="K4684" s="229"/>
      <c r="L4684" s="229"/>
      <c r="M4684" s="229"/>
      <c r="N4684" s="229"/>
      <c r="O4684" s="229"/>
      <c r="P4684" s="229"/>
      <c r="Q4684" s="229"/>
      <c r="R4684" s="229"/>
    </row>
    <row r="4685" spans="3:18">
      <c r="C4685" s="229"/>
      <c r="D4685" s="230"/>
      <c r="E4685" s="229"/>
      <c r="F4685" s="229"/>
      <c r="G4685" s="229"/>
      <c r="H4685" s="231"/>
      <c r="I4685" s="229"/>
      <c r="J4685" s="232"/>
      <c r="K4685" s="229"/>
      <c r="L4685" s="229"/>
      <c r="M4685" s="229"/>
      <c r="N4685" s="229"/>
      <c r="O4685" s="229"/>
      <c r="P4685" s="229"/>
      <c r="Q4685" s="229"/>
      <c r="R4685" s="229"/>
    </row>
    <row r="4686" spans="3:18">
      <c r="C4686" s="229"/>
      <c r="D4686" s="230"/>
      <c r="E4686" s="229"/>
      <c r="F4686" s="229"/>
      <c r="G4686" s="229"/>
      <c r="H4686" s="231"/>
      <c r="I4686" s="229"/>
      <c r="J4686" s="232"/>
      <c r="K4686" s="229"/>
      <c r="L4686" s="229"/>
      <c r="M4686" s="229"/>
      <c r="N4686" s="229"/>
      <c r="O4686" s="229"/>
      <c r="P4686" s="229"/>
      <c r="Q4686" s="229"/>
      <c r="R4686" s="229"/>
    </row>
    <row r="4687" spans="3:18">
      <c r="C4687" s="229"/>
      <c r="D4687" s="230"/>
      <c r="E4687" s="229"/>
      <c r="F4687" s="229"/>
      <c r="G4687" s="229"/>
      <c r="H4687" s="231"/>
      <c r="I4687" s="229"/>
      <c r="J4687" s="232"/>
      <c r="K4687" s="229"/>
      <c r="L4687" s="229"/>
      <c r="M4687" s="229"/>
      <c r="N4687" s="229"/>
      <c r="O4687" s="229"/>
      <c r="P4687" s="229"/>
      <c r="Q4687" s="229"/>
      <c r="R4687" s="229"/>
    </row>
    <row r="4688" spans="3:18">
      <c r="C4688" s="229"/>
      <c r="D4688" s="230"/>
      <c r="E4688" s="229"/>
      <c r="F4688" s="229"/>
      <c r="G4688" s="229"/>
      <c r="H4688" s="231"/>
      <c r="I4688" s="229"/>
      <c r="J4688" s="232"/>
      <c r="K4688" s="229"/>
      <c r="L4688" s="229"/>
      <c r="M4688" s="229"/>
      <c r="N4688" s="229"/>
      <c r="O4688" s="229"/>
      <c r="P4688" s="229"/>
      <c r="Q4688" s="229"/>
      <c r="R4688" s="229"/>
    </row>
    <row r="4689" spans="3:18">
      <c r="C4689" s="229"/>
      <c r="D4689" s="230"/>
      <c r="E4689" s="229"/>
      <c r="F4689" s="229"/>
      <c r="G4689" s="229"/>
      <c r="H4689" s="231"/>
      <c r="I4689" s="229"/>
      <c r="J4689" s="232"/>
      <c r="K4689" s="229"/>
      <c r="L4689" s="229"/>
      <c r="M4689" s="229"/>
      <c r="N4689" s="229"/>
      <c r="O4689" s="229"/>
      <c r="P4689" s="229"/>
      <c r="Q4689" s="229"/>
      <c r="R4689" s="229"/>
    </row>
    <row r="4690" spans="3:18">
      <c r="C4690" s="229"/>
      <c r="D4690" s="230"/>
      <c r="E4690" s="229"/>
      <c r="F4690" s="229"/>
      <c r="G4690" s="229"/>
      <c r="H4690" s="231"/>
      <c r="I4690" s="229"/>
      <c r="J4690" s="232"/>
      <c r="K4690" s="229"/>
      <c r="L4690" s="229"/>
      <c r="M4690" s="229"/>
      <c r="N4690" s="229"/>
      <c r="O4690" s="229"/>
      <c r="P4690" s="229"/>
      <c r="Q4690" s="229"/>
      <c r="R4690" s="229"/>
    </row>
    <row r="4691" spans="3:18">
      <c r="C4691" s="229"/>
      <c r="D4691" s="230"/>
      <c r="E4691" s="229"/>
      <c r="F4691" s="229"/>
      <c r="G4691" s="229"/>
      <c r="H4691" s="231"/>
      <c r="I4691" s="229"/>
      <c r="J4691" s="232"/>
      <c r="K4691" s="229"/>
      <c r="L4691" s="229"/>
      <c r="M4691" s="229"/>
      <c r="N4691" s="229"/>
      <c r="O4691" s="229"/>
      <c r="P4691" s="229"/>
      <c r="Q4691" s="229"/>
      <c r="R4691" s="229"/>
    </row>
    <row r="4692" spans="3:18">
      <c r="C4692" s="229"/>
      <c r="D4692" s="230"/>
      <c r="E4692" s="229"/>
      <c r="F4692" s="229"/>
      <c r="G4692" s="229"/>
      <c r="H4692" s="231"/>
      <c r="I4692" s="229"/>
      <c r="J4692" s="232"/>
      <c r="K4692" s="229"/>
      <c r="L4692" s="229"/>
      <c r="M4692" s="229"/>
      <c r="N4692" s="229"/>
      <c r="O4692" s="229"/>
      <c r="P4692" s="229"/>
      <c r="Q4692" s="229"/>
      <c r="R4692" s="229"/>
    </row>
    <row r="4693" spans="3:18">
      <c r="C4693" s="229"/>
      <c r="D4693" s="230"/>
      <c r="E4693" s="229"/>
      <c r="F4693" s="229"/>
      <c r="G4693" s="229"/>
      <c r="H4693" s="231"/>
      <c r="I4693" s="229"/>
      <c r="J4693" s="232"/>
      <c r="K4693" s="229"/>
      <c r="L4693" s="229"/>
      <c r="M4693" s="229"/>
      <c r="N4693" s="229"/>
      <c r="O4693" s="229"/>
      <c r="P4693" s="229"/>
      <c r="Q4693" s="229"/>
      <c r="R4693" s="229"/>
    </row>
    <row r="4694" spans="3:18">
      <c r="C4694" s="229"/>
      <c r="D4694" s="230"/>
      <c r="E4694" s="229"/>
      <c r="F4694" s="229"/>
      <c r="G4694" s="229"/>
      <c r="H4694" s="231"/>
      <c r="I4694" s="229"/>
      <c r="J4694" s="232"/>
      <c r="K4694" s="229"/>
      <c r="L4694" s="229"/>
      <c r="M4694" s="229"/>
      <c r="N4694" s="229"/>
      <c r="O4694" s="229"/>
      <c r="P4694" s="229"/>
      <c r="Q4694" s="229"/>
      <c r="R4694" s="229"/>
    </row>
    <row r="4695" spans="3:18">
      <c r="C4695" s="229"/>
      <c r="D4695" s="230"/>
      <c r="E4695" s="229"/>
      <c r="F4695" s="229"/>
      <c r="G4695" s="229"/>
      <c r="H4695" s="231"/>
      <c r="I4695" s="229"/>
      <c r="J4695" s="232"/>
      <c r="K4695" s="229"/>
      <c r="L4695" s="229"/>
      <c r="M4695" s="229"/>
      <c r="N4695" s="229"/>
      <c r="O4695" s="229"/>
      <c r="P4695" s="229"/>
      <c r="Q4695" s="229"/>
      <c r="R4695" s="229"/>
    </row>
    <row r="4696" spans="3:18">
      <c r="C4696" s="229"/>
      <c r="D4696" s="230"/>
      <c r="E4696" s="229"/>
      <c r="F4696" s="229"/>
      <c r="G4696" s="229"/>
      <c r="H4696" s="231"/>
      <c r="I4696" s="229"/>
      <c r="J4696" s="232"/>
      <c r="K4696" s="229"/>
      <c r="L4696" s="229"/>
      <c r="M4696" s="229"/>
      <c r="N4696" s="229"/>
      <c r="O4696" s="229"/>
      <c r="P4696" s="229"/>
      <c r="Q4696" s="229"/>
      <c r="R4696" s="229"/>
    </row>
    <row r="4697" spans="3:18">
      <c r="C4697" s="229"/>
      <c r="D4697" s="230"/>
      <c r="E4697" s="229"/>
      <c r="F4697" s="229"/>
      <c r="G4697" s="229"/>
      <c r="H4697" s="231"/>
      <c r="I4697" s="229"/>
      <c r="J4697" s="232"/>
      <c r="K4697" s="229"/>
      <c r="L4697" s="229"/>
      <c r="M4697" s="229"/>
      <c r="N4697" s="229"/>
      <c r="O4697" s="229"/>
      <c r="P4697" s="229"/>
      <c r="Q4697" s="229"/>
      <c r="R4697" s="229"/>
    </row>
    <row r="4698" spans="3:18">
      <c r="C4698" s="229"/>
      <c r="D4698" s="230"/>
      <c r="E4698" s="229"/>
      <c r="F4698" s="229"/>
      <c r="G4698" s="229"/>
      <c r="H4698" s="231"/>
      <c r="I4698" s="229"/>
      <c r="J4698" s="232"/>
      <c r="K4698" s="229"/>
      <c r="L4698" s="229"/>
      <c r="M4698" s="229"/>
      <c r="N4698" s="229"/>
      <c r="O4698" s="229"/>
      <c r="P4698" s="229"/>
      <c r="Q4698" s="229"/>
      <c r="R4698" s="229"/>
    </row>
    <row r="4699" spans="3:18">
      <c r="C4699" s="229"/>
      <c r="D4699" s="230"/>
      <c r="E4699" s="229"/>
      <c r="F4699" s="229"/>
      <c r="G4699" s="229"/>
      <c r="H4699" s="231"/>
      <c r="I4699" s="229"/>
      <c r="J4699" s="232"/>
      <c r="K4699" s="229"/>
      <c r="L4699" s="229"/>
      <c r="M4699" s="229"/>
      <c r="N4699" s="229"/>
      <c r="O4699" s="229"/>
      <c r="P4699" s="229"/>
      <c r="Q4699" s="229"/>
      <c r="R4699" s="229"/>
    </row>
    <row r="4700" spans="3:18">
      <c r="C4700" s="229"/>
      <c r="D4700" s="230"/>
      <c r="E4700" s="229"/>
      <c r="F4700" s="229"/>
      <c r="G4700" s="229"/>
      <c r="H4700" s="231"/>
      <c r="I4700" s="229"/>
      <c r="J4700" s="232"/>
      <c r="K4700" s="229"/>
      <c r="L4700" s="229"/>
      <c r="M4700" s="229"/>
      <c r="N4700" s="229"/>
      <c r="O4700" s="229"/>
      <c r="P4700" s="229"/>
      <c r="Q4700" s="229"/>
      <c r="R4700" s="229"/>
    </row>
    <row r="4701" spans="3:18">
      <c r="C4701" s="229"/>
      <c r="D4701" s="230"/>
      <c r="E4701" s="229"/>
      <c r="F4701" s="229"/>
      <c r="G4701" s="229"/>
      <c r="H4701" s="231"/>
      <c r="I4701" s="229"/>
      <c r="J4701" s="232"/>
      <c r="K4701" s="229"/>
      <c r="L4701" s="229"/>
      <c r="M4701" s="229"/>
      <c r="N4701" s="229"/>
      <c r="O4701" s="229"/>
      <c r="P4701" s="229"/>
      <c r="Q4701" s="229"/>
      <c r="R4701" s="229"/>
    </row>
    <row r="4702" spans="3:18">
      <c r="C4702" s="229"/>
      <c r="D4702" s="230"/>
      <c r="E4702" s="229"/>
      <c r="F4702" s="229"/>
      <c r="G4702" s="229"/>
      <c r="H4702" s="231"/>
      <c r="I4702" s="229"/>
      <c r="J4702" s="232"/>
      <c r="K4702" s="229"/>
      <c r="L4702" s="229"/>
      <c r="M4702" s="229"/>
      <c r="N4702" s="229"/>
      <c r="O4702" s="229"/>
      <c r="P4702" s="229"/>
      <c r="Q4702" s="229"/>
      <c r="R4702" s="229"/>
    </row>
    <row r="4703" spans="3:18">
      <c r="C4703" s="229"/>
      <c r="D4703" s="230"/>
      <c r="E4703" s="229"/>
      <c r="F4703" s="229"/>
      <c r="G4703" s="229"/>
      <c r="H4703" s="231"/>
      <c r="I4703" s="229"/>
      <c r="J4703" s="232"/>
      <c r="K4703" s="229"/>
      <c r="L4703" s="229"/>
      <c r="M4703" s="229"/>
      <c r="N4703" s="229"/>
      <c r="O4703" s="229"/>
      <c r="P4703" s="229"/>
      <c r="Q4703" s="229"/>
      <c r="R4703" s="229"/>
    </row>
    <row r="4704" spans="3:18">
      <c r="C4704" s="229"/>
      <c r="D4704" s="230"/>
      <c r="E4704" s="229"/>
      <c r="F4704" s="229"/>
      <c r="G4704" s="229"/>
      <c r="H4704" s="231"/>
      <c r="I4704" s="229"/>
      <c r="J4704" s="232"/>
      <c r="K4704" s="229"/>
      <c r="L4704" s="229"/>
      <c r="M4704" s="229"/>
      <c r="N4704" s="229"/>
      <c r="O4704" s="229"/>
      <c r="P4704" s="229"/>
      <c r="Q4704" s="229"/>
      <c r="R4704" s="229"/>
    </row>
    <row r="4705" spans="3:18">
      <c r="C4705" s="229"/>
      <c r="D4705" s="230"/>
      <c r="E4705" s="229"/>
      <c r="F4705" s="229"/>
      <c r="G4705" s="229"/>
      <c r="H4705" s="231"/>
      <c r="I4705" s="229"/>
      <c r="J4705" s="232"/>
      <c r="K4705" s="229"/>
      <c r="L4705" s="229"/>
      <c r="M4705" s="229"/>
      <c r="N4705" s="229"/>
      <c r="O4705" s="229"/>
      <c r="P4705" s="229"/>
      <c r="Q4705" s="229"/>
      <c r="R4705" s="229"/>
    </row>
    <row r="4706" spans="3:18">
      <c r="C4706" s="229"/>
      <c r="D4706" s="230"/>
      <c r="E4706" s="229"/>
      <c r="F4706" s="229"/>
      <c r="G4706" s="229"/>
      <c r="H4706" s="231"/>
      <c r="I4706" s="229"/>
      <c r="J4706" s="232"/>
      <c r="K4706" s="229"/>
      <c r="L4706" s="229"/>
      <c r="M4706" s="229"/>
      <c r="N4706" s="229"/>
      <c r="O4706" s="229"/>
      <c r="P4706" s="229"/>
      <c r="Q4706" s="229"/>
      <c r="R4706" s="229"/>
    </row>
    <row r="4707" spans="3:18">
      <c r="C4707" s="229"/>
      <c r="D4707" s="230"/>
      <c r="E4707" s="229"/>
      <c r="F4707" s="229"/>
      <c r="G4707" s="229"/>
      <c r="H4707" s="231"/>
      <c r="I4707" s="229"/>
      <c r="J4707" s="232"/>
      <c r="K4707" s="229"/>
      <c r="L4707" s="229"/>
      <c r="M4707" s="229"/>
      <c r="N4707" s="229"/>
      <c r="O4707" s="229"/>
      <c r="P4707" s="229"/>
      <c r="Q4707" s="229"/>
      <c r="R4707" s="229"/>
    </row>
    <row r="4708" spans="3:18">
      <c r="C4708" s="229"/>
      <c r="D4708" s="230"/>
      <c r="E4708" s="229"/>
      <c r="F4708" s="229"/>
      <c r="G4708" s="229"/>
      <c r="H4708" s="231"/>
      <c r="I4708" s="229"/>
      <c r="J4708" s="232"/>
      <c r="K4708" s="229"/>
      <c r="L4708" s="229"/>
      <c r="M4708" s="229"/>
      <c r="N4708" s="229"/>
      <c r="O4708" s="229"/>
      <c r="P4708" s="229"/>
      <c r="Q4708" s="229"/>
      <c r="R4708" s="229"/>
    </row>
    <row r="4709" spans="3:18">
      <c r="C4709" s="229"/>
      <c r="D4709" s="230"/>
      <c r="E4709" s="229"/>
      <c r="F4709" s="229"/>
      <c r="G4709" s="229"/>
      <c r="H4709" s="231"/>
      <c r="I4709" s="229"/>
      <c r="J4709" s="232"/>
      <c r="K4709" s="229"/>
      <c r="L4709" s="229"/>
      <c r="M4709" s="229"/>
      <c r="N4709" s="229"/>
      <c r="O4709" s="229"/>
      <c r="P4709" s="229"/>
      <c r="Q4709" s="229"/>
      <c r="R4709" s="229"/>
    </row>
    <row r="4710" spans="3:18">
      <c r="C4710" s="229"/>
      <c r="D4710" s="230"/>
      <c r="E4710" s="229"/>
      <c r="F4710" s="229"/>
      <c r="G4710" s="229"/>
      <c r="H4710" s="231"/>
      <c r="I4710" s="229"/>
      <c r="J4710" s="232"/>
      <c r="K4710" s="229"/>
      <c r="L4710" s="229"/>
      <c r="M4710" s="229"/>
      <c r="N4710" s="229"/>
      <c r="O4710" s="229"/>
      <c r="P4710" s="229"/>
      <c r="Q4710" s="229"/>
      <c r="R4710" s="229"/>
    </row>
    <row r="4711" spans="3:18">
      <c r="C4711" s="229"/>
      <c r="D4711" s="230"/>
      <c r="E4711" s="229"/>
      <c r="F4711" s="229"/>
      <c r="G4711" s="229"/>
      <c r="H4711" s="231"/>
      <c r="I4711" s="229"/>
      <c r="J4711" s="232"/>
      <c r="K4711" s="229"/>
      <c r="L4711" s="229"/>
      <c r="M4711" s="229"/>
      <c r="N4711" s="229"/>
      <c r="O4711" s="229"/>
      <c r="P4711" s="229"/>
      <c r="Q4711" s="229"/>
      <c r="R4711" s="229"/>
    </row>
    <row r="4712" spans="3:18">
      <c r="C4712" s="229"/>
      <c r="D4712" s="230"/>
      <c r="E4712" s="229"/>
      <c r="F4712" s="229"/>
      <c r="G4712" s="229"/>
      <c r="H4712" s="231"/>
      <c r="I4712" s="229"/>
      <c r="J4712" s="232"/>
      <c r="K4712" s="229"/>
      <c r="L4712" s="229"/>
      <c r="M4712" s="229"/>
      <c r="N4712" s="229"/>
      <c r="O4712" s="229"/>
      <c r="P4712" s="229"/>
      <c r="Q4712" s="229"/>
      <c r="R4712" s="229"/>
    </row>
    <row r="4713" spans="3:18">
      <c r="C4713" s="229"/>
      <c r="D4713" s="230"/>
      <c r="E4713" s="229"/>
      <c r="F4713" s="229"/>
      <c r="G4713" s="229"/>
      <c r="H4713" s="231"/>
      <c r="I4713" s="229"/>
      <c r="J4713" s="232"/>
      <c r="K4713" s="229"/>
      <c r="L4713" s="229"/>
      <c r="M4713" s="229"/>
      <c r="N4713" s="229"/>
      <c r="O4713" s="229"/>
      <c r="P4713" s="229"/>
      <c r="Q4713" s="229"/>
      <c r="R4713" s="229"/>
    </row>
    <row r="4714" spans="3:18">
      <c r="C4714" s="229"/>
      <c r="D4714" s="230"/>
      <c r="E4714" s="229"/>
      <c r="F4714" s="229"/>
      <c r="G4714" s="229"/>
      <c r="H4714" s="231"/>
      <c r="I4714" s="229"/>
      <c r="J4714" s="232"/>
      <c r="K4714" s="229"/>
      <c r="L4714" s="229"/>
      <c r="M4714" s="229"/>
      <c r="N4714" s="229"/>
      <c r="O4714" s="229"/>
      <c r="P4714" s="229"/>
      <c r="Q4714" s="229"/>
      <c r="R4714" s="229"/>
    </row>
    <row r="4715" spans="3:18">
      <c r="C4715" s="229"/>
      <c r="D4715" s="230"/>
      <c r="E4715" s="229"/>
      <c r="F4715" s="229"/>
      <c r="G4715" s="229"/>
      <c r="H4715" s="231"/>
      <c r="I4715" s="229"/>
      <c r="J4715" s="232"/>
      <c r="K4715" s="229"/>
      <c r="L4715" s="229"/>
      <c r="M4715" s="229"/>
      <c r="N4715" s="229"/>
      <c r="O4715" s="229"/>
      <c r="P4715" s="229"/>
      <c r="Q4715" s="229"/>
      <c r="R4715" s="229"/>
    </row>
    <row r="4716" spans="3:18">
      <c r="C4716" s="229"/>
      <c r="D4716" s="230"/>
      <c r="E4716" s="229"/>
      <c r="F4716" s="229"/>
      <c r="G4716" s="229"/>
      <c r="H4716" s="231"/>
      <c r="I4716" s="229"/>
      <c r="J4716" s="232"/>
      <c r="K4716" s="229"/>
      <c r="L4716" s="229"/>
      <c r="M4716" s="229"/>
      <c r="N4716" s="229"/>
      <c r="O4716" s="229"/>
      <c r="P4716" s="229"/>
      <c r="Q4716" s="229"/>
      <c r="R4716" s="229"/>
    </row>
    <row r="4717" spans="3:18">
      <c r="C4717" s="229"/>
      <c r="D4717" s="230"/>
      <c r="E4717" s="229"/>
      <c r="F4717" s="229"/>
      <c r="G4717" s="229"/>
      <c r="H4717" s="231"/>
      <c r="I4717" s="229"/>
      <c r="J4717" s="232"/>
      <c r="K4717" s="229"/>
      <c r="L4717" s="229"/>
      <c r="M4717" s="229"/>
      <c r="N4717" s="229"/>
      <c r="O4717" s="229"/>
      <c r="P4717" s="229"/>
      <c r="Q4717" s="229"/>
      <c r="R4717" s="229"/>
    </row>
    <row r="4718" spans="3:18">
      <c r="C4718" s="229"/>
      <c r="D4718" s="230"/>
      <c r="E4718" s="229"/>
      <c r="F4718" s="229"/>
      <c r="G4718" s="229"/>
      <c r="H4718" s="231"/>
      <c r="I4718" s="229"/>
      <c r="J4718" s="232"/>
      <c r="K4718" s="229"/>
      <c r="L4718" s="229"/>
      <c r="M4718" s="229"/>
      <c r="N4718" s="229"/>
      <c r="O4718" s="229"/>
      <c r="P4718" s="229"/>
      <c r="Q4718" s="229"/>
      <c r="R4718" s="229"/>
    </row>
    <row r="4719" spans="3:18">
      <c r="C4719" s="229"/>
      <c r="D4719" s="230"/>
      <c r="E4719" s="229"/>
      <c r="F4719" s="229"/>
      <c r="G4719" s="229"/>
      <c r="H4719" s="231"/>
      <c r="I4719" s="229"/>
      <c r="J4719" s="232"/>
      <c r="K4719" s="229"/>
      <c r="L4719" s="229"/>
      <c r="M4719" s="229"/>
      <c r="N4719" s="229"/>
      <c r="O4719" s="229"/>
      <c r="P4719" s="229"/>
      <c r="Q4719" s="229"/>
      <c r="R4719" s="229"/>
    </row>
    <row r="4720" spans="3:18">
      <c r="C4720" s="229"/>
      <c r="D4720" s="230"/>
      <c r="E4720" s="229"/>
      <c r="F4720" s="229"/>
      <c r="G4720" s="229"/>
      <c r="H4720" s="231"/>
      <c r="I4720" s="229"/>
      <c r="J4720" s="232"/>
      <c r="K4720" s="229"/>
      <c r="L4720" s="229"/>
      <c r="M4720" s="229"/>
      <c r="N4720" s="229"/>
      <c r="O4720" s="229"/>
      <c r="P4720" s="229"/>
      <c r="Q4720" s="229"/>
      <c r="R4720" s="229"/>
    </row>
    <row r="4721" spans="3:18">
      <c r="C4721" s="229"/>
      <c r="D4721" s="230"/>
      <c r="E4721" s="229"/>
      <c r="F4721" s="229"/>
      <c r="G4721" s="229"/>
      <c r="H4721" s="231"/>
      <c r="I4721" s="229"/>
      <c r="J4721" s="232"/>
      <c r="K4721" s="229"/>
      <c r="L4721" s="229"/>
      <c r="M4721" s="229"/>
      <c r="N4721" s="229"/>
      <c r="O4721" s="229"/>
      <c r="P4721" s="229"/>
      <c r="Q4721" s="229"/>
      <c r="R4721" s="229"/>
    </row>
    <row r="4722" spans="3:18">
      <c r="C4722" s="229"/>
      <c r="D4722" s="230"/>
      <c r="E4722" s="229"/>
      <c r="F4722" s="229"/>
      <c r="G4722" s="229"/>
      <c r="H4722" s="231"/>
      <c r="I4722" s="229"/>
      <c r="J4722" s="232"/>
      <c r="K4722" s="229"/>
      <c r="L4722" s="229"/>
      <c r="M4722" s="229"/>
      <c r="N4722" s="229"/>
      <c r="O4722" s="229"/>
      <c r="P4722" s="229"/>
      <c r="Q4722" s="229"/>
      <c r="R4722" s="229"/>
    </row>
    <row r="4723" spans="3:18">
      <c r="C4723" s="229"/>
      <c r="D4723" s="230"/>
      <c r="E4723" s="229"/>
      <c r="F4723" s="229"/>
      <c r="G4723" s="229"/>
      <c r="H4723" s="231"/>
      <c r="I4723" s="229"/>
      <c r="J4723" s="232"/>
      <c r="K4723" s="229"/>
      <c r="L4723" s="229"/>
      <c r="M4723" s="229"/>
      <c r="N4723" s="229"/>
      <c r="O4723" s="229"/>
      <c r="P4723" s="229"/>
      <c r="Q4723" s="229"/>
      <c r="R4723" s="229"/>
    </row>
    <row r="4724" spans="3:18">
      <c r="C4724" s="229"/>
      <c r="D4724" s="230"/>
      <c r="E4724" s="229"/>
      <c r="F4724" s="229"/>
      <c r="G4724" s="229"/>
      <c r="H4724" s="231"/>
      <c r="I4724" s="229"/>
      <c r="J4724" s="232"/>
      <c r="K4724" s="229"/>
      <c r="L4724" s="229"/>
      <c r="M4724" s="229"/>
      <c r="N4724" s="229"/>
      <c r="O4724" s="229"/>
      <c r="P4724" s="229"/>
      <c r="Q4724" s="229"/>
      <c r="R4724" s="229"/>
    </row>
    <row r="4725" spans="3:18">
      <c r="C4725" s="229"/>
      <c r="D4725" s="230"/>
      <c r="E4725" s="229"/>
      <c r="F4725" s="229"/>
      <c r="G4725" s="229"/>
      <c r="H4725" s="231"/>
      <c r="I4725" s="229"/>
      <c r="J4725" s="232"/>
      <c r="K4725" s="229"/>
      <c r="L4725" s="229"/>
      <c r="M4725" s="229"/>
      <c r="N4725" s="229"/>
      <c r="O4725" s="229"/>
      <c r="P4725" s="229"/>
      <c r="Q4725" s="229"/>
      <c r="R4725" s="229"/>
    </row>
    <row r="4726" spans="3:18">
      <c r="C4726" s="229"/>
      <c r="D4726" s="230"/>
      <c r="E4726" s="229"/>
      <c r="F4726" s="229"/>
      <c r="G4726" s="229"/>
      <c r="H4726" s="231"/>
      <c r="I4726" s="229"/>
      <c r="J4726" s="232"/>
      <c r="K4726" s="229"/>
      <c r="L4726" s="229"/>
      <c r="M4726" s="229"/>
      <c r="N4726" s="229"/>
      <c r="O4726" s="229"/>
      <c r="P4726" s="229"/>
      <c r="Q4726" s="229"/>
      <c r="R4726" s="229"/>
    </row>
    <row r="4727" spans="3:18">
      <c r="C4727" s="229"/>
      <c r="D4727" s="230"/>
      <c r="E4727" s="229"/>
      <c r="F4727" s="229"/>
      <c r="G4727" s="229"/>
      <c r="H4727" s="231"/>
      <c r="I4727" s="229"/>
      <c r="J4727" s="232"/>
      <c r="K4727" s="229"/>
      <c r="L4727" s="229"/>
      <c r="M4727" s="229"/>
      <c r="N4727" s="229"/>
      <c r="O4727" s="229"/>
      <c r="P4727" s="229"/>
      <c r="Q4727" s="229"/>
      <c r="R4727" s="229"/>
    </row>
    <row r="4728" spans="3:18">
      <c r="C4728" s="229"/>
      <c r="D4728" s="230"/>
      <c r="E4728" s="229"/>
      <c r="F4728" s="229"/>
      <c r="G4728" s="229"/>
      <c r="H4728" s="231"/>
      <c r="I4728" s="229"/>
      <c r="J4728" s="232"/>
      <c r="K4728" s="229"/>
      <c r="L4728" s="229"/>
      <c r="M4728" s="229"/>
      <c r="N4728" s="229"/>
      <c r="O4728" s="229"/>
      <c r="P4728" s="229"/>
      <c r="Q4728" s="229"/>
      <c r="R4728" s="229"/>
    </row>
    <row r="4729" spans="3:18">
      <c r="C4729" s="229"/>
      <c r="D4729" s="230"/>
      <c r="E4729" s="229"/>
      <c r="F4729" s="229"/>
      <c r="G4729" s="229"/>
      <c r="H4729" s="231"/>
      <c r="I4729" s="229"/>
      <c r="J4729" s="232"/>
      <c r="K4729" s="229"/>
      <c r="L4729" s="229"/>
      <c r="M4729" s="229"/>
      <c r="N4729" s="229"/>
      <c r="O4729" s="229"/>
      <c r="P4729" s="229"/>
      <c r="Q4729" s="229"/>
      <c r="R4729" s="229"/>
    </row>
    <row r="4730" spans="3:18">
      <c r="C4730" s="229"/>
      <c r="D4730" s="230"/>
      <c r="E4730" s="229"/>
      <c r="F4730" s="229"/>
      <c r="G4730" s="229"/>
      <c r="H4730" s="231"/>
      <c r="I4730" s="229"/>
      <c r="J4730" s="232"/>
      <c r="K4730" s="229"/>
      <c r="L4730" s="229"/>
      <c r="M4730" s="229"/>
      <c r="N4730" s="229"/>
      <c r="O4730" s="229"/>
      <c r="P4730" s="229"/>
      <c r="Q4730" s="229"/>
      <c r="R4730" s="229"/>
    </row>
    <row r="4731" spans="3:18">
      <c r="C4731" s="229"/>
      <c r="D4731" s="230"/>
      <c r="E4731" s="229"/>
      <c r="F4731" s="229"/>
      <c r="G4731" s="229"/>
      <c r="H4731" s="231"/>
      <c r="I4731" s="229"/>
      <c r="J4731" s="232"/>
      <c r="K4731" s="229"/>
      <c r="L4731" s="229"/>
      <c r="M4731" s="229"/>
      <c r="N4731" s="229"/>
      <c r="O4731" s="229"/>
      <c r="P4731" s="229"/>
      <c r="Q4731" s="229"/>
      <c r="R4731" s="229"/>
    </row>
    <row r="4732" spans="3:18">
      <c r="C4732" s="229"/>
      <c r="D4732" s="230"/>
      <c r="E4732" s="229"/>
      <c r="F4732" s="229"/>
      <c r="G4732" s="229"/>
      <c r="H4732" s="231"/>
      <c r="I4732" s="229"/>
      <c r="J4732" s="232"/>
      <c r="K4732" s="229"/>
      <c r="L4732" s="229"/>
      <c r="M4732" s="229"/>
      <c r="N4732" s="229"/>
      <c r="O4732" s="229"/>
      <c r="P4732" s="229"/>
      <c r="Q4732" s="229"/>
      <c r="R4732" s="229"/>
    </row>
    <row r="4733" spans="3:18">
      <c r="C4733" s="229"/>
      <c r="D4733" s="230"/>
      <c r="E4733" s="229"/>
      <c r="F4733" s="229"/>
      <c r="G4733" s="229"/>
      <c r="H4733" s="231"/>
      <c r="I4733" s="229"/>
      <c r="J4733" s="232"/>
      <c r="K4733" s="229"/>
      <c r="L4733" s="229"/>
      <c r="M4733" s="229"/>
      <c r="N4733" s="229"/>
      <c r="O4733" s="229"/>
      <c r="P4733" s="229"/>
      <c r="Q4733" s="229"/>
      <c r="R4733" s="229"/>
    </row>
    <row r="4734" spans="3:18">
      <c r="C4734" s="229"/>
      <c r="D4734" s="230"/>
      <c r="E4734" s="229"/>
      <c r="F4734" s="229"/>
      <c r="G4734" s="229"/>
      <c r="H4734" s="231"/>
      <c r="I4734" s="229"/>
      <c r="J4734" s="232"/>
      <c r="K4734" s="229"/>
      <c r="L4734" s="229"/>
      <c r="M4734" s="229"/>
      <c r="N4734" s="229"/>
      <c r="O4734" s="229"/>
      <c r="P4734" s="229"/>
      <c r="Q4734" s="229"/>
    </row>
    <row r="4735" spans="3:18">
      <c r="C4735" s="229"/>
      <c r="D4735" s="230"/>
      <c r="E4735" s="229"/>
      <c r="F4735" s="229"/>
      <c r="G4735" s="229"/>
      <c r="H4735" s="231"/>
      <c r="I4735" s="229"/>
      <c r="J4735" s="232"/>
      <c r="K4735" s="229"/>
      <c r="L4735" s="229"/>
      <c r="M4735" s="229"/>
      <c r="N4735" s="229"/>
      <c r="O4735" s="229"/>
      <c r="P4735" s="229"/>
      <c r="Q4735" s="229"/>
    </row>
    <row r="4736" spans="3:18">
      <c r="C4736" s="229"/>
      <c r="D4736" s="230"/>
      <c r="E4736" s="229"/>
      <c r="F4736" s="229"/>
      <c r="G4736" s="229"/>
      <c r="H4736" s="231"/>
      <c r="I4736" s="229"/>
      <c r="J4736" s="232"/>
      <c r="K4736" s="229"/>
      <c r="L4736" s="229"/>
      <c r="M4736" s="229"/>
      <c r="N4736" s="229"/>
      <c r="O4736" s="229"/>
      <c r="P4736" s="229"/>
      <c r="Q4736" s="229"/>
    </row>
    <row r="4737" spans="3:17">
      <c r="C4737" s="229"/>
      <c r="D4737" s="230"/>
      <c r="E4737" s="229"/>
      <c r="F4737" s="229"/>
      <c r="G4737" s="229"/>
      <c r="H4737" s="231"/>
      <c r="I4737" s="229"/>
      <c r="J4737" s="232"/>
      <c r="K4737" s="229"/>
      <c r="L4737" s="229"/>
      <c r="M4737" s="229"/>
      <c r="N4737" s="229"/>
      <c r="O4737" s="229"/>
      <c r="P4737" s="229"/>
      <c r="Q4737" s="229"/>
    </row>
    <row r="4738" spans="3:17">
      <c r="C4738" s="229"/>
      <c r="D4738" s="230"/>
      <c r="E4738" s="229"/>
      <c r="F4738" s="229"/>
      <c r="G4738" s="229"/>
      <c r="H4738" s="231"/>
      <c r="I4738" s="229"/>
      <c r="J4738" s="232"/>
      <c r="K4738" s="229"/>
      <c r="L4738" s="229"/>
      <c r="M4738" s="229"/>
      <c r="N4738" s="229"/>
      <c r="O4738" s="229"/>
      <c r="P4738" s="229"/>
      <c r="Q4738" s="229"/>
    </row>
    <row r="4739" spans="3:17">
      <c r="C4739" s="229"/>
      <c r="D4739" s="230"/>
      <c r="E4739" s="229"/>
      <c r="F4739" s="229"/>
      <c r="G4739" s="229"/>
      <c r="H4739" s="231"/>
      <c r="I4739" s="229"/>
      <c r="J4739" s="232"/>
      <c r="K4739" s="229"/>
      <c r="L4739" s="229"/>
      <c r="M4739" s="229"/>
      <c r="N4739" s="229"/>
      <c r="O4739" s="229"/>
      <c r="P4739" s="229"/>
      <c r="Q4739" s="229"/>
    </row>
    <row r="4740" spans="3:17">
      <c r="C4740" s="229"/>
      <c r="D4740" s="230"/>
      <c r="E4740" s="229"/>
      <c r="F4740" s="229"/>
      <c r="G4740" s="229"/>
      <c r="H4740" s="231"/>
      <c r="I4740" s="229"/>
      <c r="J4740" s="232"/>
      <c r="K4740" s="229"/>
      <c r="L4740" s="229"/>
      <c r="M4740" s="229"/>
      <c r="N4740" s="229"/>
      <c r="O4740" s="229"/>
      <c r="P4740" s="229"/>
      <c r="Q4740" s="229"/>
    </row>
    <row r="4741" spans="3:17">
      <c r="C4741" s="229"/>
      <c r="D4741" s="230"/>
      <c r="E4741" s="229"/>
      <c r="F4741" s="229"/>
      <c r="G4741" s="229"/>
      <c r="H4741" s="231"/>
      <c r="I4741" s="229"/>
      <c r="J4741" s="232"/>
      <c r="K4741" s="229"/>
      <c r="L4741" s="229"/>
      <c r="M4741" s="229"/>
      <c r="N4741" s="229"/>
      <c r="O4741" s="229"/>
      <c r="P4741" s="229"/>
      <c r="Q4741" s="229"/>
    </row>
    <row r="4742" spans="3:17">
      <c r="C4742" s="229"/>
      <c r="D4742" s="230"/>
      <c r="E4742" s="229"/>
      <c r="F4742" s="229"/>
      <c r="G4742" s="229"/>
      <c r="H4742" s="231"/>
      <c r="I4742" s="229"/>
      <c r="J4742" s="232"/>
      <c r="K4742" s="229"/>
      <c r="L4742" s="229"/>
      <c r="M4742" s="229"/>
      <c r="N4742" s="229"/>
      <c r="O4742" s="229"/>
      <c r="P4742" s="229"/>
      <c r="Q4742" s="229"/>
    </row>
    <row r="4743" spans="3:17">
      <c r="C4743" s="229"/>
      <c r="D4743" s="230"/>
      <c r="E4743" s="229"/>
      <c r="F4743" s="229"/>
      <c r="G4743" s="229"/>
      <c r="H4743" s="231"/>
      <c r="I4743" s="229"/>
      <c r="J4743" s="232"/>
      <c r="K4743" s="229"/>
      <c r="L4743" s="229"/>
      <c r="M4743" s="229"/>
      <c r="N4743" s="229"/>
      <c r="O4743" s="229"/>
      <c r="P4743" s="229"/>
      <c r="Q4743" s="229"/>
    </row>
    <row r="4744" spans="3:17">
      <c r="C4744" s="229"/>
      <c r="D4744" s="230"/>
      <c r="E4744" s="229"/>
      <c r="F4744" s="229"/>
      <c r="G4744" s="229"/>
      <c r="H4744" s="231"/>
      <c r="I4744" s="229"/>
      <c r="J4744" s="232"/>
      <c r="K4744" s="229"/>
      <c r="L4744" s="229"/>
      <c r="M4744" s="229"/>
      <c r="N4744" s="229"/>
      <c r="O4744" s="229"/>
      <c r="P4744" s="229"/>
      <c r="Q4744" s="229"/>
    </row>
    <row r="4745" spans="3:17">
      <c r="C4745" s="229"/>
      <c r="D4745" s="230"/>
      <c r="E4745" s="229"/>
      <c r="F4745" s="229"/>
      <c r="G4745" s="229"/>
      <c r="H4745" s="231"/>
      <c r="I4745" s="229"/>
      <c r="J4745" s="232"/>
      <c r="K4745" s="229"/>
      <c r="L4745" s="229"/>
      <c r="M4745" s="229"/>
      <c r="N4745" s="229"/>
      <c r="O4745" s="229"/>
      <c r="P4745" s="229"/>
      <c r="Q4745" s="229"/>
    </row>
    <row r="4746" spans="3:17">
      <c r="C4746" s="229"/>
      <c r="D4746" s="230"/>
      <c r="E4746" s="229"/>
      <c r="F4746" s="229"/>
      <c r="G4746" s="229"/>
      <c r="H4746" s="231"/>
      <c r="I4746" s="229"/>
      <c r="J4746" s="232"/>
      <c r="K4746" s="229"/>
      <c r="L4746" s="229"/>
      <c r="M4746" s="229"/>
      <c r="N4746" s="229"/>
      <c r="O4746" s="229"/>
      <c r="P4746" s="229"/>
      <c r="Q4746" s="229"/>
    </row>
    <row r="4747" spans="3:17">
      <c r="C4747" s="229"/>
      <c r="D4747" s="230"/>
      <c r="E4747" s="229"/>
      <c r="F4747" s="229"/>
      <c r="G4747" s="229"/>
      <c r="H4747" s="231"/>
      <c r="I4747" s="229"/>
      <c r="J4747" s="232"/>
      <c r="K4747" s="229"/>
      <c r="L4747" s="229"/>
      <c r="M4747" s="229"/>
      <c r="N4747" s="229"/>
      <c r="O4747" s="229"/>
      <c r="P4747" s="229"/>
      <c r="Q4747" s="229"/>
    </row>
    <row r="4748" spans="3:17">
      <c r="C4748" s="229"/>
      <c r="D4748" s="230"/>
      <c r="E4748" s="229"/>
      <c r="F4748" s="229"/>
      <c r="G4748" s="229"/>
      <c r="H4748" s="231"/>
      <c r="I4748" s="229"/>
      <c r="J4748" s="232"/>
      <c r="K4748" s="229"/>
      <c r="L4748" s="229"/>
      <c r="M4748" s="229"/>
      <c r="N4748" s="229"/>
      <c r="O4748" s="229"/>
      <c r="P4748" s="229"/>
      <c r="Q4748" s="229"/>
    </row>
    <row r="4749" spans="3:17">
      <c r="C4749" s="229"/>
      <c r="D4749" s="230"/>
      <c r="E4749" s="229"/>
      <c r="F4749" s="229"/>
      <c r="G4749" s="229"/>
      <c r="H4749" s="231"/>
      <c r="I4749" s="229"/>
      <c r="J4749" s="232"/>
      <c r="K4749" s="229"/>
      <c r="L4749" s="229"/>
      <c r="M4749" s="229"/>
      <c r="N4749" s="229"/>
      <c r="O4749" s="229"/>
      <c r="P4749" s="229"/>
      <c r="Q4749" s="229"/>
    </row>
    <row r="4750" spans="3:17">
      <c r="C4750" s="229"/>
      <c r="D4750" s="230"/>
      <c r="E4750" s="229"/>
      <c r="F4750" s="229"/>
      <c r="G4750" s="229"/>
      <c r="H4750" s="231"/>
      <c r="I4750" s="229"/>
      <c r="J4750" s="232"/>
      <c r="K4750" s="229"/>
      <c r="L4750" s="229"/>
      <c r="M4750" s="229"/>
      <c r="N4750" s="229"/>
      <c r="O4750" s="229"/>
      <c r="P4750" s="229"/>
      <c r="Q4750" s="229"/>
    </row>
    <row r="4751" spans="3:17">
      <c r="C4751" s="229"/>
      <c r="D4751" s="230"/>
      <c r="E4751" s="229"/>
      <c r="F4751" s="229"/>
      <c r="G4751" s="229"/>
      <c r="H4751" s="231"/>
      <c r="I4751" s="229"/>
      <c r="J4751" s="232"/>
      <c r="K4751" s="229"/>
      <c r="L4751" s="229"/>
      <c r="M4751" s="229"/>
      <c r="N4751" s="229"/>
      <c r="O4751" s="229"/>
      <c r="P4751" s="229"/>
      <c r="Q4751" s="229"/>
    </row>
    <row r="4752" spans="3:17">
      <c r="C4752" s="229"/>
      <c r="D4752" s="230"/>
      <c r="E4752" s="229"/>
      <c r="F4752" s="229"/>
      <c r="G4752" s="229"/>
      <c r="H4752" s="231"/>
      <c r="I4752" s="229"/>
      <c r="J4752" s="232"/>
      <c r="K4752" s="229"/>
      <c r="L4752" s="229"/>
      <c r="M4752" s="229"/>
      <c r="N4752" s="229"/>
      <c r="O4752" s="229"/>
      <c r="P4752" s="229"/>
      <c r="Q4752" s="229"/>
    </row>
    <row r="4753" spans="3:17">
      <c r="C4753" s="229"/>
      <c r="D4753" s="230"/>
      <c r="E4753" s="229"/>
      <c r="F4753" s="229"/>
      <c r="G4753" s="229"/>
      <c r="H4753" s="231"/>
      <c r="I4753" s="229"/>
      <c r="J4753" s="232"/>
      <c r="K4753" s="229"/>
      <c r="L4753" s="229"/>
      <c r="M4753" s="229"/>
      <c r="N4753" s="229"/>
      <c r="O4753" s="229"/>
      <c r="P4753" s="229"/>
      <c r="Q4753" s="229"/>
    </row>
    <row r="4754" spans="3:17">
      <c r="C4754" s="229"/>
      <c r="D4754" s="230"/>
      <c r="E4754" s="229"/>
      <c r="F4754" s="229"/>
      <c r="G4754" s="229"/>
      <c r="H4754" s="231"/>
      <c r="I4754" s="229"/>
      <c r="J4754" s="232"/>
      <c r="K4754" s="229"/>
      <c r="L4754" s="229"/>
      <c r="M4754" s="229"/>
      <c r="N4754" s="229"/>
      <c r="O4754" s="229"/>
      <c r="P4754" s="229"/>
      <c r="Q4754" s="229"/>
    </row>
    <row r="4755" spans="3:17">
      <c r="C4755" s="229"/>
      <c r="D4755" s="230"/>
      <c r="E4755" s="229"/>
      <c r="F4755" s="229"/>
      <c r="G4755" s="229"/>
      <c r="H4755" s="231"/>
      <c r="I4755" s="229"/>
      <c r="J4755" s="232"/>
      <c r="K4755" s="229"/>
      <c r="L4755" s="229"/>
      <c r="M4755" s="229"/>
      <c r="N4755" s="229"/>
      <c r="O4755" s="229"/>
      <c r="P4755" s="229"/>
      <c r="Q4755" s="229"/>
    </row>
    <row r="4756" spans="3:17">
      <c r="C4756" s="229"/>
      <c r="D4756" s="230"/>
      <c r="E4756" s="229"/>
      <c r="F4756" s="229"/>
      <c r="G4756" s="229"/>
      <c r="H4756" s="231"/>
      <c r="I4756" s="229"/>
      <c r="J4756" s="232"/>
      <c r="K4756" s="229"/>
      <c r="L4756" s="229"/>
      <c r="M4756" s="229"/>
      <c r="N4756" s="229"/>
      <c r="O4756" s="229"/>
      <c r="P4756" s="229"/>
      <c r="Q4756" s="229"/>
    </row>
    <row r="4757" spans="3:17">
      <c r="C4757" s="229"/>
      <c r="D4757" s="230"/>
      <c r="E4757" s="229"/>
      <c r="F4757" s="229"/>
      <c r="G4757" s="229"/>
      <c r="H4757" s="231"/>
      <c r="I4757" s="229"/>
      <c r="J4757" s="232"/>
      <c r="K4757" s="229"/>
      <c r="L4757" s="229"/>
      <c r="M4757" s="229"/>
      <c r="N4757" s="229"/>
      <c r="O4757" s="229"/>
      <c r="P4757" s="229"/>
      <c r="Q4757" s="229"/>
    </row>
    <row r="4758" spans="3:17">
      <c r="C4758" s="229"/>
      <c r="D4758" s="230"/>
      <c r="E4758" s="229"/>
      <c r="F4758" s="229"/>
      <c r="G4758" s="229"/>
      <c r="H4758" s="231"/>
      <c r="I4758" s="229"/>
      <c r="J4758" s="232"/>
      <c r="K4758" s="229"/>
      <c r="L4758" s="229"/>
      <c r="M4758" s="229"/>
      <c r="N4758" s="229"/>
      <c r="O4758" s="229"/>
      <c r="P4758" s="229"/>
      <c r="Q4758" s="229"/>
    </row>
    <row r="4759" spans="3:17">
      <c r="C4759" s="229"/>
      <c r="D4759" s="230"/>
      <c r="E4759" s="229"/>
      <c r="F4759" s="229"/>
      <c r="G4759" s="229"/>
      <c r="H4759" s="231"/>
      <c r="I4759" s="229"/>
      <c r="J4759" s="232"/>
      <c r="K4759" s="229"/>
      <c r="L4759" s="229"/>
      <c r="M4759" s="229"/>
      <c r="N4759" s="229"/>
      <c r="O4759" s="229"/>
      <c r="P4759" s="229"/>
      <c r="Q4759" s="229"/>
    </row>
    <row r="4760" spans="3:17">
      <c r="C4760" s="229"/>
      <c r="D4760" s="230"/>
      <c r="E4760" s="229"/>
      <c r="F4760" s="229"/>
      <c r="G4760" s="229"/>
      <c r="H4760" s="231"/>
      <c r="I4760" s="229"/>
      <c r="J4760" s="232"/>
      <c r="K4760" s="229"/>
      <c r="L4760" s="229"/>
      <c r="M4760" s="229"/>
      <c r="N4760" s="229"/>
      <c r="O4760" s="229"/>
      <c r="P4760" s="229"/>
      <c r="Q4760" s="229"/>
    </row>
    <row r="4761" spans="3:17">
      <c r="C4761" s="229"/>
      <c r="D4761" s="230"/>
      <c r="E4761" s="229"/>
      <c r="F4761" s="229"/>
      <c r="G4761" s="229"/>
      <c r="H4761" s="231"/>
      <c r="I4761" s="229"/>
      <c r="J4761" s="232"/>
      <c r="K4761" s="229"/>
      <c r="L4761" s="229"/>
      <c r="M4761" s="229"/>
      <c r="N4761" s="229"/>
      <c r="O4761" s="229"/>
      <c r="P4761" s="229"/>
      <c r="Q4761" s="229"/>
    </row>
    <row r="4762" spans="3:17">
      <c r="C4762" s="229"/>
      <c r="D4762" s="230"/>
      <c r="E4762" s="229"/>
      <c r="F4762" s="229"/>
      <c r="G4762" s="229"/>
      <c r="H4762" s="231"/>
      <c r="I4762" s="229"/>
      <c r="J4762" s="232"/>
      <c r="K4762" s="229"/>
      <c r="L4762" s="229"/>
      <c r="M4762" s="229"/>
      <c r="N4762" s="229"/>
      <c r="O4762" s="229"/>
      <c r="P4762" s="229"/>
      <c r="Q4762" s="229"/>
    </row>
    <row r="4763" spans="3:17">
      <c r="C4763" s="229"/>
      <c r="D4763" s="230"/>
      <c r="E4763" s="229"/>
      <c r="F4763" s="229"/>
      <c r="G4763" s="229"/>
      <c r="H4763" s="231"/>
      <c r="I4763" s="229"/>
      <c r="J4763" s="232"/>
      <c r="K4763" s="229"/>
      <c r="L4763" s="229"/>
      <c r="M4763" s="229"/>
      <c r="N4763" s="229"/>
      <c r="O4763" s="229"/>
      <c r="P4763" s="229"/>
      <c r="Q4763" s="229"/>
    </row>
    <row r="4764" spans="3:17">
      <c r="C4764" s="229"/>
      <c r="D4764" s="230"/>
      <c r="E4764" s="229"/>
      <c r="F4764" s="229"/>
      <c r="G4764" s="229"/>
      <c r="H4764" s="231"/>
      <c r="I4764" s="229"/>
      <c r="J4764" s="232"/>
      <c r="K4764" s="229"/>
      <c r="L4764" s="229"/>
      <c r="M4764" s="229"/>
      <c r="N4764" s="229"/>
      <c r="O4764" s="229"/>
      <c r="P4764" s="229"/>
      <c r="Q4764" s="229"/>
    </row>
    <row r="4765" spans="3:17">
      <c r="C4765" s="229"/>
      <c r="D4765" s="230"/>
      <c r="E4765" s="229"/>
      <c r="F4765" s="229"/>
      <c r="G4765" s="229"/>
      <c r="H4765" s="231"/>
      <c r="I4765" s="229"/>
      <c r="J4765" s="232"/>
      <c r="K4765" s="229"/>
      <c r="L4765" s="229"/>
      <c r="M4765" s="229"/>
      <c r="N4765" s="229"/>
      <c r="O4765" s="229"/>
      <c r="P4765" s="229"/>
      <c r="Q4765" s="229"/>
    </row>
    <row r="4766" spans="3:17">
      <c r="C4766" s="229"/>
      <c r="D4766" s="230"/>
      <c r="E4766" s="229"/>
      <c r="F4766" s="229"/>
      <c r="G4766" s="229"/>
      <c r="H4766" s="231"/>
      <c r="I4766" s="229"/>
      <c r="J4766" s="232"/>
      <c r="K4766" s="229"/>
      <c r="L4766" s="229"/>
      <c r="M4766" s="229"/>
      <c r="N4766" s="229"/>
      <c r="O4766" s="229"/>
      <c r="P4766" s="229"/>
      <c r="Q4766" s="229"/>
    </row>
    <row r="4767" spans="3:17">
      <c r="C4767" s="229"/>
      <c r="D4767" s="230"/>
      <c r="E4767" s="229"/>
      <c r="F4767" s="229"/>
      <c r="G4767" s="229"/>
      <c r="H4767" s="231"/>
      <c r="I4767" s="229"/>
      <c r="J4767" s="232"/>
      <c r="K4767" s="229"/>
      <c r="L4767" s="229"/>
      <c r="M4767" s="229"/>
      <c r="N4767" s="229"/>
      <c r="O4767" s="229"/>
      <c r="P4767" s="229"/>
      <c r="Q4767" s="229"/>
    </row>
    <row r="4768" spans="3:17">
      <c r="C4768" s="229"/>
      <c r="D4768" s="230"/>
      <c r="E4768" s="229"/>
      <c r="F4768" s="229"/>
      <c r="G4768" s="229"/>
      <c r="H4768" s="231"/>
      <c r="I4768" s="229"/>
      <c r="J4768" s="232"/>
      <c r="K4768" s="229"/>
      <c r="L4768" s="229"/>
      <c r="M4768" s="229"/>
      <c r="N4768" s="229"/>
      <c r="O4768" s="229"/>
      <c r="P4768" s="229"/>
      <c r="Q4768" s="229"/>
    </row>
    <row r="4769" spans="3:17">
      <c r="C4769" s="229"/>
      <c r="D4769" s="230"/>
      <c r="E4769" s="229"/>
      <c r="F4769" s="229"/>
      <c r="G4769" s="229"/>
      <c r="H4769" s="231"/>
      <c r="I4769" s="229"/>
      <c r="J4769" s="232"/>
      <c r="K4769" s="229"/>
      <c r="L4769" s="229"/>
      <c r="M4769" s="229"/>
      <c r="N4769" s="229"/>
      <c r="O4769" s="229"/>
      <c r="P4769" s="229"/>
      <c r="Q4769" s="229"/>
    </row>
    <row r="4770" spans="3:17">
      <c r="C4770" s="229"/>
      <c r="D4770" s="230"/>
      <c r="E4770" s="229"/>
      <c r="F4770" s="229"/>
      <c r="G4770" s="229"/>
      <c r="H4770" s="231"/>
      <c r="I4770" s="229"/>
      <c r="J4770" s="232"/>
      <c r="K4770" s="229"/>
      <c r="L4770" s="229"/>
      <c r="M4770" s="229"/>
      <c r="N4770" s="229"/>
      <c r="O4770" s="229"/>
      <c r="P4770" s="229"/>
      <c r="Q4770" s="229"/>
    </row>
    <row r="4771" spans="3:17">
      <c r="C4771" s="229"/>
      <c r="D4771" s="230"/>
      <c r="E4771" s="229"/>
      <c r="F4771" s="229"/>
      <c r="G4771" s="229"/>
      <c r="H4771" s="231"/>
      <c r="I4771" s="229"/>
      <c r="J4771" s="232"/>
      <c r="K4771" s="229"/>
      <c r="L4771" s="229"/>
      <c r="M4771" s="229"/>
      <c r="N4771" s="229"/>
      <c r="O4771" s="229"/>
      <c r="P4771" s="229"/>
      <c r="Q4771" s="229"/>
    </row>
    <row r="4772" spans="3:17">
      <c r="C4772" s="229"/>
      <c r="D4772" s="230"/>
      <c r="E4772" s="229"/>
      <c r="F4772" s="229"/>
      <c r="G4772" s="229"/>
      <c r="H4772" s="231"/>
      <c r="I4772" s="229"/>
      <c r="J4772" s="232"/>
      <c r="K4772" s="229"/>
      <c r="L4772" s="229"/>
      <c r="M4772" s="229"/>
      <c r="N4772" s="229"/>
      <c r="O4772" s="229"/>
      <c r="P4772" s="229"/>
      <c r="Q4772" s="229"/>
    </row>
    <row r="4773" spans="3:17">
      <c r="C4773" s="229"/>
      <c r="D4773" s="230"/>
      <c r="E4773" s="229"/>
      <c r="F4773" s="229"/>
      <c r="G4773" s="229"/>
      <c r="H4773" s="231"/>
      <c r="I4773" s="229"/>
      <c r="J4773" s="232"/>
      <c r="K4773" s="229"/>
      <c r="L4773" s="229"/>
      <c r="M4773" s="229"/>
      <c r="N4773" s="229"/>
      <c r="O4773" s="229"/>
      <c r="P4773" s="229"/>
      <c r="Q4773" s="229"/>
    </row>
    <row r="4774" spans="3:17">
      <c r="C4774" s="229"/>
      <c r="D4774" s="230"/>
      <c r="E4774" s="229"/>
      <c r="F4774" s="229"/>
      <c r="G4774" s="229"/>
      <c r="H4774" s="231"/>
      <c r="I4774" s="229"/>
      <c r="J4774" s="232"/>
      <c r="K4774" s="229"/>
      <c r="L4774" s="229"/>
      <c r="M4774" s="229"/>
      <c r="N4774" s="229"/>
      <c r="O4774" s="229"/>
      <c r="P4774" s="229"/>
      <c r="Q4774" s="229"/>
    </row>
    <row r="4775" spans="3:17">
      <c r="C4775" s="229"/>
      <c r="D4775" s="230"/>
      <c r="E4775" s="229"/>
      <c r="F4775" s="229"/>
      <c r="G4775" s="229"/>
      <c r="H4775" s="231"/>
      <c r="I4775" s="229"/>
      <c r="J4775" s="232"/>
      <c r="K4775" s="229"/>
      <c r="L4775" s="229"/>
      <c r="M4775" s="229"/>
      <c r="N4775" s="229"/>
      <c r="O4775" s="229"/>
      <c r="P4775" s="229"/>
      <c r="Q4775" s="229"/>
    </row>
    <row r="4776" spans="3:17">
      <c r="C4776" s="229"/>
      <c r="D4776" s="230"/>
      <c r="E4776" s="229"/>
      <c r="F4776" s="229"/>
      <c r="G4776" s="229"/>
      <c r="H4776" s="231"/>
      <c r="I4776" s="229"/>
      <c r="J4776" s="232"/>
      <c r="K4776" s="229"/>
      <c r="L4776" s="229"/>
      <c r="M4776" s="229"/>
      <c r="N4776" s="229"/>
      <c r="O4776" s="229"/>
      <c r="P4776" s="229"/>
      <c r="Q4776" s="229"/>
    </row>
    <row r="4777" spans="3:17">
      <c r="C4777" s="229"/>
      <c r="D4777" s="230"/>
      <c r="E4777" s="229"/>
      <c r="F4777" s="229"/>
      <c r="G4777" s="229"/>
      <c r="H4777" s="231"/>
      <c r="I4777" s="229"/>
      <c r="J4777" s="232"/>
      <c r="K4777" s="229"/>
      <c r="L4777" s="229"/>
      <c r="M4777" s="229"/>
      <c r="N4777" s="229"/>
      <c r="O4777" s="229"/>
      <c r="P4777" s="229"/>
      <c r="Q4777" s="229"/>
    </row>
    <row r="4778" spans="3:17">
      <c r="C4778" s="229"/>
      <c r="D4778" s="230"/>
      <c r="E4778" s="229"/>
      <c r="F4778" s="229"/>
      <c r="G4778" s="229"/>
      <c r="H4778" s="231"/>
      <c r="I4778" s="229"/>
      <c r="J4778" s="232"/>
      <c r="K4778" s="229"/>
      <c r="L4778" s="229"/>
      <c r="M4778" s="229"/>
      <c r="N4778" s="229"/>
      <c r="O4778" s="229"/>
      <c r="P4778" s="229"/>
      <c r="Q4778" s="229"/>
    </row>
    <row r="4779" spans="3:17">
      <c r="C4779" s="229"/>
      <c r="D4779" s="230"/>
      <c r="E4779" s="229"/>
      <c r="F4779" s="229"/>
      <c r="G4779" s="229"/>
      <c r="H4779" s="231"/>
      <c r="I4779" s="229"/>
      <c r="J4779" s="232"/>
      <c r="K4779" s="229"/>
      <c r="L4779" s="229"/>
      <c r="M4779" s="229"/>
      <c r="N4779" s="229"/>
      <c r="O4779" s="229"/>
      <c r="P4779" s="229"/>
      <c r="Q4779" s="229"/>
    </row>
    <row r="4780" spans="3:17">
      <c r="C4780" s="229"/>
      <c r="D4780" s="230"/>
      <c r="E4780" s="229"/>
      <c r="F4780" s="229"/>
      <c r="G4780" s="229"/>
      <c r="H4780" s="231"/>
      <c r="I4780" s="229"/>
      <c r="J4780" s="232"/>
      <c r="K4780" s="229"/>
      <c r="L4780" s="229"/>
      <c r="M4780" s="229"/>
      <c r="N4780" s="229"/>
      <c r="O4780" s="229"/>
      <c r="P4780" s="229"/>
      <c r="Q4780" s="229"/>
    </row>
    <row r="4781" spans="3:17">
      <c r="C4781" s="229"/>
      <c r="D4781" s="230"/>
      <c r="E4781" s="229"/>
      <c r="F4781" s="229"/>
      <c r="G4781" s="229"/>
      <c r="H4781" s="231"/>
      <c r="I4781" s="229"/>
      <c r="J4781" s="232"/>
      <c r="K4781" s="229"/>
      <c r="L4781" s="229"/>
      <c r="M4781" s="229"/>
      <c r="N4781" s="229"/>
      <c r="O4781" s="229"/>
      <c r="P4781" s="229"/>
      <c r="Q4781" s="229"/>
    </row>
    <row r="4782" spans="3:17">
      <c r="C4782" s="229"/>
      <c r="D4782" s="230"/>
      <c r="E4782" s="229"/>
      <c r="F4782" s="229"/>
      <c r="G4782" s="229"/>
      <c r="H4782" s="231"/>
      <c r="I4782" s="229"/>
      <c r="J4782" s="232"/>
      <c r="K4782" s="229"/>
      <c r="L4782" s="229"/>
      <c r="M4782" s="229"/>
      <c r="N4782" s="229"/>
      <c r="O4782" s="229"/>
      <c r="P4782" s="229"/>
      <c r="Q4782" s="229"/>
    </row>
    <row r="4783" spans="3:17">
      <c r="C4783" s="229"/>
      <c r="D4783" s="230"/>
      <c r="E4783" s="229"/>
      <c r="F4783" s="229"/>
      <c r="G4783" s="229"/>
      <c r="H4783" s="231"/>
      <c r="I4783" s="229"/>
      <c r="J4783" s="232"/>
      <c r="K4783" s="229"/>
      <c r="L4783" s="229"/>
      <c r="M4783" s="229"/>
      <c r="N4783" s="229"/>
      <c r="O4783" s="229"/>
      <c r="P4783" s="229"/>
      <c r="Q4783" s="229"/>
    </row>
    <row r="4784" spans="3:17">
      <c r="C4784" s="229"/>
      <c r="D4784" s="230"/>
      <c r="E4784" s="229"/>
      <c r="F4784" s="229"/>
      <c r="G4784" s="229"/>
      <c r="H4784" s="231"/>
      <c r="I4784" s="229"/>
      <c r="J4784" s="232"/>
      <c r="K4784" s="229"/>
      <c r="L4784" s="229"/>
      <c r="M4784" s="229"/>
      <c r="N4784" s="229"/>
      <c r="O4784" s="229"/>
      <c r="P4784" s="229"/>
      <c r="Q4784" s="229"/>
    </row>
    <row r="4785" spans="3:17">
      <c r="C4785" s="229"/>
      <c r="D4785" s="230"/>
      <c r="E4785" s="229"/>
      <c r="F4785" s="229"/>
      <c r="G4785" s="229"/>
      <c r="H4785" s="231"/>
      <c r="I4785" s="229"/>
      <c r="J4785" s="232"/>
      <c r="K4785" s="229"/>
      <c r="L4785" s="229"/>
      <c r="M4785" s="229"/>
      <c r="N4785" s="229"/>
      <c r="O4785" s="229"/>
      <c r="P4785" s="229"/>
      <c r="Q4785" s="229"/>
    </row>
    <row r="4786" spans="3:17">
      <c r="C4786" s="229"/>
      <c r="D4786" s="230"/>
      <c r="E4786" s="229"/>
      <c r="F4786" s="229"/>
      <c r="G4786" s="229"/>
      <c r="H4786" s="231"/>
      <c r="I4786" s="229"/>
      <c r="J4786" s="232"/>
      <c r="K4786" s="229"/>
      <c r="L4786" s="229"/>
      <c r="M4786" s="229"/>
      <c r="N4786" s="229"/>
      <c r="O4786" s="229"/>
      <c r="P4786" s="229"/>
      <c r="Q4786" s="229"/>
    </row>
    <row r="4787" spans="3:17">
      <c r="C4787" s="229"/>
      <c r="D4787" s="230"/>
      <c r="E4787" s="229"/>
      <c r="F4787" s="229"/>
      <c r="G4787" s="229"/>
      <c r="H4787" s="231"/>
      <c r="I4787" s="229"/>
      <c r="J4787" s="232"/>
      <c r="K4787" s="229"/>
      <c r="L4787" s="229"/>
      <c r="M4787" s="229"/>
      <c r="N4787" s="229"/>
      <c r="O4787" s="229"/>
      <c r="P4787" s="229"/>
      <c r="Q4787" s="229"/>
    </row>
    <row r="4788" spans="3:17">
      <c r="C4788" s="229"/>
      <c r="D4788" s="230"/>
      <c r="E4788" s="229"/>
      <c r="F4788" s="229"/>
      <c r="G4788" s="229"/>
      <c r="H4788" s="231"/>
      <c r="I4788" s="229"/>
      <c r="J4788" s="232"/>
      <c r="K4788" s="229"/>
      <c r="L4788" s="229"/>
      <c r="M4788" s="229"/>
      <c r="N4788" s="229"/>
      <c r="O4788" s="229"/>
      <c r="P4788" s="229"/>
      <c r="Q4788" s="229"/>
    </row>
    <row r="4789" spans="3:17">
      <c r="C4789" s="229"/>
      <c r="D4789" s="230"/>
      <c r="E4789" s="229"/>
      <c r="F4789" s="229"/>
      <c r="G4789" s="229"/>
      <c r="H4789" s="231"/>
      <c r="I4789" s="229"/>
      <c r="J4789" s="232"/>
      <c r="K4789" s="229"/>
      <c r="L4789" s="229"/>
      <c r="M4789" s="229"/>
      <c r="N4789" s="229"/>
      <c r="O4789" s="229"/>
      <c r="P4789" s="229"/>
      <c r="Q4789" s="229"/>
    </row>
    <row r="4790" spans="3:17">
      <c r="C4790" s="229"/>
      <c r="D4790" s="230"/>
      <c r="E4790" s="229"/>
      <c r="F4790" s="229"/>
      <c r="G4790" s="229"/>
      <c r="H4790" s="231"/>
      <c r="I4790" s="229"/>
      <c r="J4790" s="232"/>
      <c r="K4790" s="229"/>
      <c r="L4790" s="229"/>
      <c r="M4790" s="229"/>
      <c r="N4790" s="229"/>
      <c r="O4790" s="229"/>
      <c r="P4790" s="229"/>
      <c r="Q4790" s="229"/>
    </row>
    <row r="4791" spans="3:17">
      <c r="C4791" s="229"/>
      <c r="D4791" s="230"/>
      <c r="E4791" s="229"/>
      <c r="F4791" s="229"/>
      <c r="G4791" s="229"/>
      <c r="H4791" s="231"/>
      <c r="I4791" s="229"/>
      <c r="J4791" s="232"/>
      <c r="K4791" s="229"/>
      <c r="L4791" s="229"/>
      <c r="M4791" s="229"/>
      <c r="N4791" s="229"/>
      <c r="O4791" s="229"/>
      <c r="P4791" s="229"/>
      <c r="Q4791" s="229"/>
    </row>
    <row r="4792" spans="3:17">
      <c r="C4792" s="229"/>
      <c r="D4792" s="230"/>
      <c r="E4792" s="229"/>
      <c r="F4792" s="229"/>
      <c r="G4792" s="229"/>
      <c r="H4792" s="231"/>
      <c r="I4792" s="229"/>
      <c r="J4792" s="232"/>
      <c r="K4792" s="229"/>
      <c r="L4792" s="229"/>
      <c r="M4792" s="229"/>
      <c r="N4792" s="229"/>
      <c r="O4792" s="229"/>
      <c r="P4792" s="229"/>
      <c r="Q4792" s="229"/>
    </row>
    <row r="4793" spans="3:17">
      <c r="C4793" s="229"/>
      <c r="D4793" s="230"/>
      <c r="E4793" s="229"/>
      <c r="F4793" s="229"/>
      <c r="G4793" s="229"/>
      <c r="H4793" s="231"/>
      <c r="I4793" s="229"/>
      <c r="J4793" s="232"/>
      <c r="K4793" s="229"/>
      <c r="L4793" s="229"/>
      <c r="M4793" s="229"/>
      <c r="N4793" s="229"/>
      <c r="O4793" s="229"/>
      <c r="P4793" s="229"/>
      <c r="Q4793" s="229"/>
    </row>
    <row r="4794" spans="3:17">
      <c r="C4794" s="229"/>
      <c r="D4794" s="230"/>
      <c r="E4794" s="229"/>
      <c r="F4794" s="229"/>
      <c r="G4794" s="229"/>
      <c r="H4794" s="231"/>
      <c r="I4794" s="229"/>
      <c r="J4794" s="232"/>
      <c r="K4794" s="229"/>
      <c r="L4794" s="229"/>
      <c r="M4794" s="229"/>
      <c r="N4794" s="229"/>
      <c r="O4794" s="229"/>
      <c r="P4794" s="229"/>
      <c r="Q4794" s="229"/>
    </row>
    <row r="4795" spans="3:17">
      <c r="C4795" s="229"/>
      <c r="D4795" s="230"/>
      <c r="E4795" s="229"/>
      <c r="F4795" s="229"/>
      <c r="G4795" s="229"/>
      <c r="H4795" s="231"/>
      <c r="I4795" s="229"/>
      <c r="J4795" s="232"/>
      <c r="K4795" s="229"/>
      <c r="L4795" s="229"/>
      <c r="M4795" s="229"/>
      <c r="N4795" s="229"/>
      <c r="O4795" s="229"/>
      <c r="P4795" s="229"/>
      <c r="Q4795" s="229"/>
    </row>
    <row r="4796" spans="3:17">
      <c r="C4796" s="229"/>
      <c r="D4796" s="230"/>
      <c r="E4796" s="229"/>
      <c r="F4796" s="229"/>
      <c r="G4796" s="229"/>
      <c r="H4796" s="231"/>
      <c r="I4796" s="229"/>
      <c r="J4796" s="232"/>
      <c r="K4796" s="229"/>
      <c r="L4796" s="229"/>
      <c r="M4796" s="229"/>
      <c r="N4796" s="229"/>
      <c r="O4796" s="229"/>
      <c r="P4796" s="229"/>
      <c r="Q4796" s="229"/>
    </row>
    <row r="4797" spans="3:17">
      <c r="C4797" s="229"/>
      <c r="D4797" s="230"/>
      <c r="E4797" s="229"/>
      <c r="F4797" s="229"/>
      <c r="G4797" s="229"/>
      <c r="H4797" s="231"/>
      <c r="I4797" s="229"/>
      <c r="J4797" s="232"/>
      <c r="K4797" s="229"/>
      <c r="L4797" s="229"/>
      <c r="M4797" s="229"/>
      <c r="N4797" s="229"/>
      <c r="O4797" s="229"/>
      <c r="P4797" s="229"/>
      <c r="Q4797" s="229"/>
    </row>
    <row r="4798" spans="3:17">
      <c r="C4798" s="229"/>
      <c r="D4798" s="230"/>
      <c r="E4798" s="229"/>
      <c r="F4798" s="229"/>
      <c r="G4798" s="229"/>
      <c r="H4798" s="231"/>
      <c r="I4798" s="229"/>
      <c r="J4798" s="232"/>
      <c r="K4798" s="229"/>
      <c r="L4798" s="229"/>
      <c r="M4798" s="229"/>
      <c r="N4798" s="229"/>
      <c r="O4798" s="229"/>
      <c r="P4798" s="229"/>
      <c r="Q4798" s="229"/>
    </row>
    <row r="4799" spans="3:17">
      <c r="C4799" s="229"/>
      <c r="D4799" s="230"/>
      <c r="E4799" s="229"/>
      <c r="F4799" s="229"/>
      <c r="G4799" s="229"/>
      <c r="H4799" s="231"/>
      <c r="I4799" s="229"/>
      <c r="J4799" s="232"/>
      <c r="K4799" s="229"/>
      <c r="L4799" s="229"/>
      <c r="M4799" s="229"/>
      <c r="N4799" s="229"/>
      <c r="O4799" s="229"/>
      <c r="P4799" s="229"/>
      <c r="Q4799" s="229"/>
    </row>
    <row r="4800" spans="3:17">
      <c r="C4800" s="229"/>
      <c r="D4800" s="230"/>
      <c r="E4800" s="229"/>
      <c r="F4800" s="229"/>
      <c r="G4800" s="229"/>
      <c r="H4800" s="231"/>
      <c r="I4800" s="229"/>
      <c r="J4800" s="232"/>
      <c r="K4800" s="229"/>
      <c r="L4800" s="229"/>
      <c r="M4800" s="229"/>
      <c r="N4800" s="229"/>
      <c r="O4800" s="229"/>
      <c r="P4800" s="229"/>
      <c r="Q4800" s="229"/>
    </row>
    <row r="4801" spans="3:17">
      <c r="C4801" s="229"/>
      <c r="D4801" s="230"/>
      <c r="E4801" s="229"/>
      <c r="F4801" s="229"/>
      <c r="G4801" s="229"/>
      <c r="H4801" s="231"/>
      <c r="I4801" s="229"/>
      <c r="J4801" s="232"/>
      <c r="K4801" s="229"/>
      <c r="L4801" s="229"/>
      <c r="M4801" s="229"/>
      <c r="N4801" s="229"/>
      <c r="O4801" s="229"/>
      <c r="P4801" s="229"/>
      <c r="Q4801" s="229"/>
    </row>
    <row r="4802" spans="3:17">
      <c r="C4802" s="229"/>
      <c r="D4802" s="230"/>
      <c r="E4802" s="229"/>
      <c r="F4802" s="229"/>
      <c r="G4802" s="229"/>
      <c r="H4802" s="231"/>
      <c r="I4802" s="229"/>
      <c r="J4802" s="232"/>
      <c r="K4802" s="229"/>
      <c r="L4802" s="229"/>
      <c r="M4802" s="229"/>
      <c r="N4802" s="229"/>
      <c r="O4802" s="229"/>
      <c r="P4802" s="229"/>
      <c r="Q4802" s="229"/>
    </row>
    <row r="4803" spans="3:17">
      <c r="C4803" s="229"/>
      <c r="D4803" s="230"/>
      <c r="E4803" s="229"/>
      <c r="F4803" s="229"/>
      <c r="G4803" s="229"/>
      <c r="H4803" s="231"/>
      <c r="I4803" s="229"/>
      <c r="J4803" s="232"/>
      <c r="K4803" s="229"/>
      <c r="L4803" s="229"/>
      <c r="M4803" s="229"/>
      <c r="N4803" s="229"/>
      <c r="O4803" s="229"/>
      <c r="P4803" s="229"/>
      <c r="Q4803" s="229"/>
    </row>
    <row r="4804" spans="3:17">
      <c r="C4804" s="229"/>
      <c r="D4804" s="230"/>
      <c r="E4804" s="229"/>
      <c r="F4804" s="229"/>
      <c r="G4804" s="229"/>
      <c r="H4804" s="231"/>
      <c r="I4804" s="229"/>
      <c r="J4804" s="232"/>
      <c r="K4804" s="229"/>
      <c r="L4804" s="229"/>
      <c r="M4804" s="229"/>
      <c r="N4804" s="229"/>
      <c r="O4804" s="229"/>
      <c r="P4804" s="229"/>
      <c r="Q4804" s="229"/>
    </row>
    <row r="4805" spans="3:17">
      <c r="C4805" s="229"/>
      <c r="D4805" s="230"/>
      <c r="E4805" s="229"/>
      <c r="F4805" s="229"/>
      <c r="G4805" s="229"/>
      <c r="H4805" s="231"/>
      <c r="I4805" s="229"/>
      <c r="J4805" s="232"/>
      <c r="K4805" s="229"/>
      <c r="L4805" s="229"/>
      <c r="M4805" s="229"/>
      <c r="N4805" s="229"/>
      <c r="O4805" s="229"/>
      <c r="P4805" s="229"/>
      <c r="Q4805" s="229"/>
    </row>
    <row r="4806" spans="3:17">
      <c r="C4806" s="229"/>
      <c r="D4806" s="230"/>
      <c r="E4806" s="229"/>
      <c r="F4806" s="229"/>
      <c r="G4806" s="229"/>
      <c r="H4806" s="231"/>
      <c r="I4806" s="229"/>
      <c r="J4806" s="232"/>
      <c r="K4806" s="229"/>
      <c r="L4806" s="229"/>
      <c r="M4806" s="229"/>
      <c r="N4806" s="229"/>
      <c r="O4806" s="229"/>
      <c r="P4806" s="229"/>
      <c r="Q4806" s="229"/>
    </row>
    <row r="4807" spans="3:17">
      <c r="C4807" s="229"/>
      <c r="D4807" s="230"/>
      <c r="E4807" s="229"/>
      <c r="F4807" s="229"/>
      <c r="G4807" s="229"/>
      <c r="H4807" s="231"/>
      <c r="I4807" s="229"/>
      <c r="J4807" s="232"/>
      <c r="K4807" s="229"/>
      <c r="L4807" s="229"/>
      <c r="M4807" s="229"/>
      <c r="N4807" s="229"/>
      <c r="O4807" s="229"/>
      <c r="P4807" s="229"/>
      <c r="Q4807" s="229"/>
    </row>
    <row r="4808" spans="3:17">
      <c r="C4808" s="229"/>
      <c r="D4808" s="230"/>
      <c r="E4808" s="229"/>
      <c r="F4808" s="229"/>
      <c r="G4808" s="229"/>
      <c r="H4808" s="231"/>
      <c r="I4808" s="229"/>
      <c r="J4808" s="232"/>
      <c r="K4808" s="229"/>
      <c r="L4808" s="229"/>
      <c r="M4808" s="229"/>
      <c r="N4808" s="229"/>
      <c r="O4808" s="229"/>
      <c r="P4808" s="229"/>
      <c r="Q4808" s="229"/>
    </row>
    <row r="4809" spans="3:17">
      <c r="C4809" s="229"/>
      <c r="D4809" s="230"/>
      <c r="E4809" s="229"/>
      <c r="F4809" s="229"/>
      <c r="G4809" s="229"/>
      <c r="H4809" s="231"/>
      <c r="I4809" s="229"/>
      <c r="J4809" s="232"/>
      <c r="K4809" s="229"/>
      <c r="L4809" s="229"/>
      <c r="M4809" s="229"/>
      <c r="N4809" s="229"/>
      <c r="O4809" s="229"/>
      <c r="P4809" s="229"/>
      <c r="Q4809" s="229"/>
    </row>
    <row r="4810" spans="3:17">
      <c r="C4810" s="229"/>
      <c r="D4810" s="230"/>
      <c r="E4810" s="229"/>
      <c r="F4810" s="229"/>
      <c r="G4810" s="229"/>
      <c r="H4810" s="231"/>
      <c r="I4810" s="229"/>
      <c r="J4810" s="232"/>
      <c r="K4810" s="229"/>
      <c r="L4810" s="229"/>
      <c r="M4810" s="229"/>
      <c r="N4810" s="229"/>
      <c r="O4810" s="229"/>
      <c r="P4810" s="229"/>
      <c r="Q4810" s="229"/>
    </row>
    <row r="4811" spans="3:17">
      <c r="C4811" s="229"/>
      <c r="D4811" s="230"/>
      <c r="E4811" s="229"/>
      <c r="F4811" s="229"/>
      <c r="G4811" s="229"/>
      <c r="H4811" s="231"/>
      <c r="I4811" s="229"/>
      <c r="J4811" s="232"/>
      <c r="K4811" s="229"/>
      <c r="L4811" s="229"/>
      <c r="M4811" s="229"/>
      <c r="N4811" s="229"/>
      <c r="O4811" s="229"/>
      <c r="P4811" s="229"/>
      <c r="Q4811" s="229"/>
    </row>
    <row r="4812" spans="3:17">
      <c r="C4812" s="229"/>
      <c r="D4812" s="230"/>
      <c r="E4812" s="229"/>
      <c r="F4812" s="229"/>
      <c r="G4812" s="229"/>
      <c r="H4812" s="231"/>
      <c r="I4812" s="229"/>
      <c r="J4812" s="232"/>
      <c r="K4812" s="229"/>
      <c r="L4812" s="229"/>
      <c r="M4812" s="229"/>
      <c r="N4812" s="229"/>
      <c r="O4812" s="229"/>
      <c r="P4812" s="229"/>
      <c r="Q4812" s="229"/>
    </row>
    <row r="4813" spans="3:17">
      <c r="C4813" s="229"/>
      <c r="D4813" s="230"/>
      <c r="E4813" s="229"/>
      <c r="F4813" s="229"/>
      <c r="G4813" s="229"/>
      <c r="H4813" s="231"/>
      <c r="I4813" s="229"/>
      <c r="J4813" s="232"/>
      <c r="K4813" s="229"/>
      <c r="L4813" s="229"/>
      <c r="M4813" s="229"/>
      <c r="N4813" s="229"/>
      <c r="O4813" s="229"/>
      <c r="P4813" s="229"/>
      <c r="Q4813" s="229"/>
    </row>
    <row r="4814" spans="3:17">
      <c r="C4814" s="229"/>
      <c r="D4814" s="230"/>
      <c r="E4814" s="229"/>
      <c r="F4814" s="229"/>
      <c r="G4814" s="229"/>
      <c r="H4814" s="231"/>
      <c r="I4814" s="229"/>
      <c r="J4814" s="232"/>
      <c r="K4814" s="229"/>
      <c r="L4814" s="229"/>
      <c r="M4814" s="229"/>
      <c r="N4814" s="229"/>
      <c r="O4814" s="229"/>
      <c r="P4814" s="229"/>
      <c r="Q4814" s="229"/>
    </row>
    <row r="4815" spans="3:17">
      <c r="C4815" s="229"/>
      <c r="D4815" s="230"/>
      <c r="E4815" s="229"/>
      <c r="F4815" s="229"/>
      <c r="G4815" s="229"/>
      <c r="H4815" s="231"/>
      <c r="I4815" s="229"/>
      <c r="J4815" s="232"/>
      <c r="K4815" s="229"/>
      <c r="L4815" s="229"/>
      <c r="M4815" s="229"/>
      <c r="N4815" s="229"/>
      <c r="O4815" s="229"/>
      <c r="P4815" s="229"/>
      <c r="Q4815" s="229"/>
    </row>
    <row r="4816" spans="3:17">
      <c r="C4816" s="229"/>
      <c r="D4816" s="230"/>
      <c r="E4816" s="229"/>
      <c r="F4816" s="229"/>
      <c r="G4816" s="229"/>
      <c r="H4816" s="231"/>
      <c r="I4816" s="229"/>
      <c r="J4816" s="232"/>
      <c r="K4816" s="229"/>
      <c r="L4816" s="229"/>
      <c r="M4816" s="229"/>
      <c r="N4816" s="229"/>
      <c r="O4816" s="229"/>
      <c r="P4816" s="229"/>
      <c r="Q4816" s="229"/>
    </row>
    <row r="4817" spans="3:17">
      <c r="C4817" s="229"/>
      <c r="D4817" s="230"/>
      <c r="E4817" s="229"/>
      <c r="F4817" s="229"/>
      <c r="G4817" s="229"/>
      <c r="H4817" s="231"/>
      <c r="I4817" s="229"/>
      <c r="J4817" s="232"/>
      <c r="K4817" s="229"/>
      <c r="L4817" s="229"/>
      <c r="M4817" s="229"/>
      <c r="N4817" s="229"/>
      <c r="O4817" s="229"/>
      <c r="P4817" s="229"/>
      <c r="Q4817" s="229"/>
    </row>
    <row r="4818" spans="3:17">
      <c r="C4818" s="229"/>
      <c r="D4818" s="230"/>
      <c r="E4818" s="229"/>
      <c r="F4818" s="229"/>
      <c r="G4818" s="229"/>
      <c r="H4818" s="231"/>
      <c r="I4818" s="229"/>
      <c r="J4818" s="232"/>
      <c r="K4818" s="229"/>
      <c r="L4818" s="229"/>
      <c r="M4818" s="229"/>
      <c r="N4818" s="229"/>
      <c r="O4818" s="229"/>
      <c r="P4818" s="229"/>
      <c r="Q4818" s="229"/>
    </row>
    <row r="4819" spans="3:17">
      <c r="C4819" s="229"/>
      <c r="D4819" s="230"/>
      <c r="E4819" s="229"/>
      <c r="F4819" s="229"/>
      <c r="G4819" s="229"/>
      <c r="H4819" s="231"/>
      <c r="I4819" s="229"/>
      <c r="J4819" s="232"/>
      <c r="K4819" s="229"/>
      <c r="L4819" s="229"/>
      <c r="M4819" s="229"/>
      <c r="N4819" s="229"/>
      <c r="O4819" s="229"/>
      <c r="P4819" s="229"/>
      <c r="Q4819" s="229"/>
    </row>
    <row r="4820" spans="3:17">
      <c r="C4820" s="229"/>
      <c r="D4820" s="230"/>
      <c r="E4820" s="229"/>
      <c r="F4820" s="229"/>
      <c r="G4820" s="229"/>
      <c r="H4820" s="231"/>
      <c r="I4820" s="229"/>
      <c r="J4820" s="232"/>
      <c r="K4820" s="229"/>
      <c r="L4820" s="229"/>
      <c r="M4820" s="229"/>
      <c r="N4820" s="229"/>
      <c r="O4820" s="229"/>
      <c r="P4820" s="229"/>
      <c r="Q4820" s="229"/>
    </row>
    <row r="4821" spans="3:17">
      <c r="C4821" s="229"/>
      <c r="D4821" s="230"/>
      <c r="E4821" s="229"/>
      <c r="F4821" s="229"/>
      <c r="G4821" s="229"/>
      <c r="H4821" s="231"/>
      <c r="I4821" s="229"/>
      <c r="J4821" s="232"/>
      <c r="K4821" s="229"/>
      <c r="L4821" s="229"/>
      <c r="M4821" s="229"/>
      <c r="N4821" s="229"/>
      <c r="O4821" s="229"/>
      <c r="P4821" s="229"/>
      <c r="Q4821" s="229"/>
    </row>
    <row r="4822" spans="3:17">
      <c r="C4822" s="229"/>
      <c r="D4822" s="230"/>
      <c r="E4822" s="229"/>
      <c r="F4822" s="229"/>
      <c r="G4822" s="229"/>
      <c r="H4822" s="231"/>
      <c r="I4822" s="229"/>
      <c r="J4822" s="232"/>
      <c r="K4822" s="229"/>
      <c r="L4822" s="229"/>
      <c r="M4822" s="229"/>
      <c r="N4822" s="229"/>
      <c r="O4822" s="229"/>
      <c r="P4822" s="229"/>
      <c r="Q4822" s="229"/>
    </row>
    <row r="4823" spans="3:17">
      <c r="C4823" s="229"/>
      <c r="D4823" s="230"/>
      <c r="E4823" s="229"/>
      <c r="F4823" s="229"/>
      <c r="G4823" s="229"/>
      <c r="H4823" s="231"/>
      <c r="I4823" s="229"/>
      <c r="J4823" s="232"/>
      <c r="K4823" s="229"/>
      <c r="L4823" s="229"/>
      <c r="M4823" s="229"/>
      <c r="N4823" s="229"/>
      <c r="O4823" s="229"/>
      <c r="P4823" s="229"/>
      <c r="Q4823" s="229"/>
    </row>
    <row r="4824" spans="3:17">
      <c r="C4824" s="229"/>
      <c r="D4824" s="230"/>
      <c r="E4824" s="229"/>
      <c r="F4824" s="229"/>
      <c r="G4824" s="229"/>
      <c r="H4824" s="231"/>
      <c r="I4824" s="229"/>
      <c r="J4824" s="232"/>
      <c r="K4824" s="229"/>
      <c r="L4824" s="229"/>
      <c r="M4824" s="229"/>
      <c r="N4824" s="229"/>
      <c r="O4824" s="229"/>
      <c r="P4824" s="229"/>
      <c r="Q4824" s="229"/>
    </row>
    <row r="4825" spans="3:17">
      <c r="C4825" s="229"/>
      <c r="D4825" s="230"/>
      <c r="E4825" s="229"/>
      <c r="F4825" s="229"/>
      <c r="G4825" s="229"/>
      <c r="H4825" s="231"/>
      <c r="I4825" s="229"/>
      <c r="J4825" s="232"/>
      <c r="K4825" s="229"/>
      <c r="L4825" s="229"/>
      <c r="M4825" s="229"/>
      <c r="N4825" s="229"/>
      <c r="O4825" s="229"/>
      <c r="P4825" s="229"/>
      <c r="Q4825" s="229"/>
    </row>
    <row r="4826" spans="3:17">
      <c r="C4826" s="229"/>
      <c r="D4826" s="230"/>
      <c r="E4826" s="229"/>
      <c r="F4826" s="229"/>
      <c r="G4826" s="229"/>
      <c r="H4826" s="231"/>
      <c r="I4826" s="229"/>
      <c r="J4826" s="232"/>
      <c r="K4826" s="229"/>
      <c r="L4826" s="229"/>
      <c r="M4826" s="229"/>
      <c r="N4826" s="229"/>
      <c r="O4826" s="229"/>
      <c r="P4826" s="229"/>
      <c r="Q4826" s="229"/>
    </row>
    <row r="4827" spans="3:17">
      <c r="C4827" s="229"/>
      <c r="D4827" s="230"/>
      <c r="E4827" s="229"/>
      <c r="F4827" s="229"/>
      <c r="G4827" s="229"/>
      <c r="H4827" s="231"/>
      <c r="I4827" s="229"/>
      <c r="J4827" s="232"/>
      <c r="K4827" s="229"/>
      <c r="L4827" s="229"/>
      <c r="M4827" s="229"/>
      <c r="N4827" s="229"/>
      <c r="O4827" s="229"/>
      <c r="P4827" s="229"/>
      <c r="Q4827" s="229"/>
    </row>
    <row r="4828" spans="3:17">
      <c r="C4828" s="229"/>
      <c r="D4828" s="230"/>
      <c r="E4828" s="229"/>
      <c r="F4828" s="229"/>
      <c r="G4828" s="229"/>
      <c r="H4828" s="231"/>
      <c r="I4828" s="229"/>
      <c r="J4828" s="232"/>
      <c r="K4828" s="229"/>
      <c r="L4828" s="229"/>
      <c r="M4828" s="229"/>
      <c r="N4828" s="229"/>
      <c r="O4828" s="229"/>
      <c r="P4828" s="229"/>
      <c r="Q4828" s="229"/>
    </row>
    <row r="4829" spans="3:17">
      <c r="C4829" s="229"/>
      <c r="D4829" s="230"/>
      <c r="E4829" s="229"/>
      <c r="F4829" s="229"/>
      <c r="G4829" s="229"/>
      <c r="H4829" s="231"/>
      <c r="I4829" s="229"/>
      <c r="J4829" s="232"/>
      <c r="K4829" s="229"/>
      <c r="L4829" s="229"/>
      <c r="M4829" s="229"/>
      <c r="N4829" s="229"/>
      <c r="O4829" s="229"/>
      <c r="P4829" s="229"/>
      <c r="Q4829" s="229"/>
    </row>
    <row r="4830" spans="3:17">
      <c r="C4830" s="229"/>
      <c r="D4830" s="230"/>
      <c r="E4830" s="229"/>
      <c r="F4830" s="229"/>
      <c r="G4830" s="229"/>
      <c r="H4830" s="231"/>
      <c r="I4830" s="229"/>
      <c r="J4830" s="232"/>
      <c r="K4830" s="229"/>
      <c r="L4830" s="229"/>
      <c r="M4830" s="229"/>
      <c r="N4830" s="229"/>
      <c r="O4830" s="229"/>
      <c r="P4830" s="229"/>
      <c r="Q4830" s="229"/>
    </row>
    <row r="4831" spans="3:17">
      <c r="C4831" s="229"/>
      <c r="D4831" s="230"/>
      <c r="E4831" s="229"/>
      <c r="F4831" s="229"/>
      <c r="G4831" s="229"/>
      <c r="H4831" s="231"/>
      <c r="I4831" s="229"/>
      <c r="J4831" s="232"/>
      <c r="K4831" s="229"/>
      <c r="L4831" s="229"/>
      <c r="M4831" s="229"/>
      <c r="N4831" s="229"/>
      <c r="O4831" s="229"/>
      <c r="P4831" s="229"/>
      <c r="Q4831" s="229"/>
    </row>
    <row r="4832" spans="3:17">
      <c r="C4832" s="229"/>
      <c r="D4832" s="230"/>
      <c r="E4832" s="229"/>
      <c r="F4832" s="229"/>
      <c r="G4832" s="229"/>
      <c r="H4832" s="231"/>
      <c r="I4832" s="229"/>
      <c r="J4832" s="232"/>
      <c r="K4832" s="229"/>
      <c r="L4832" s="229"/>
      <c r="M4832" s="229"/>
      <c r="N4832" s="229"/>
      <c r="O4832" s="229"/>
      <c r="P4832" s="229"/>
      <c r="Q4832" s="229"/>
    </row>
    <row r="4833" spans="3:17">
      <c r="C4833" s="229"/>
      <c r="D4833" s="230"/>
      <c r="E4833" s="229"/>
      <c r="F4833" s="229"/>
      <c r="G4833" s="229"/>
      <c r="H4833" s="231"/>
      <c r="I4833" s="229"/>
      <c r="J4833" s="232"/>
      <c r="K4833" s="229"/>
      <c r="L4833" s="229"/>
      <c r="M4833" s="229"/>
      <c r="N4833" s="229"/>
      <c r="O4833" s="229"/>
      <c r="P4833" s="229"/>
      <c r="Q4833" s="229"/>
    </row>
    <row r="4834" spans="3:17">
      <c r="C4834" s="229"/>
      <c r="D4834" s="230"/>
      <c r="E4834" s="229"/>
      <c r="F4834" s="229"/>
      <c r="G4834" s="229"/>
      <c r="H4834" s="231"/>
      <c r="I4834" s="229"/>
      <c r="J4834" s="232"/>
      <c r="K4834" s="229"/>
      <c r="L4834" s="229"/>
      <c r="M4834" s="229"/>
      <c r="N4834" s="229"/>
      <c r="O4834" s="229"/>
      <c r="P4834" s="229"/>
      <c r="Q4834" s="229"/>
    </row>
    <row r="4835" spans="3:17">
      <c r="C4835" s="229"/>
      <c r="D4835" s="230"/>
      <c r="E4835" s="229"/>
      <c r="F4835" s="229"/>
      <c r="G4835" s="229"/>
      <c r="H4835" s="231"/>
      <c r="I4835" s="229"/>
      <c r="J4835" s="232"/>
      <c r="K4835" s="229"/>
      <c r="L4835" s="229"/>
      <c r="M4835" s="229"/>
      <c r="N4835" s="229"/>
      <c r="O4835" s="229"/>
      <c r="P4835" s="229"/>
      <c r="Q4835" s="229"/>
    </row>
    <row r="4836" spans="3:17">
      <c r="C4836" s="229"/>
      <c r="D4836" s="230"/>
      <c r="E4836" s="229"/>
      <c r="F4836" s="229"/>
      <c r="G4836" s="229"/>
      <c r="H4836" s="231"/>
      <c r="I4836" s="229"/>
      <c r="J4836" s="232"/>
      <c r="K4836" s="229"/>
      <c r="L4836" s="229"/>
      <c r="M4836" s="229"/>
      <c r="N4836" s="229"/>
      <c r="O4836" s="229"/>
      <c r="P4836" s="229"/>
      <c r="Q4836" s="229"/>
    </row>
    <row r="4837" spans="3:17">
      <c r="C4837" s="229"/>
      <c r="D4837" s="230"/>
      <c r="E4837" s="229"/>
      <c r="F4837" s="229"/>
      <c r="G4837" s="229"/>
      <c r="H4837" s="231"/>
      <c r="I4837" s="229"/>
      <c r="J4837" s="232"/>
      <c r="K4837" s="229"/>
      <c r="L4837" s="229"/>
      <c r="M4837" s="229"/>
      <c r="N4837" s="229"/>
      <c r="O4837" s="229"/>
      <c r="P4837" s="229"/>
      <c r="Q4837" s="229"/>
    </row>
    <row r="4838" spans="3:17">
      <c r="C4838" s="229"/>
      <c r="D4838" s="230"/>
      <c r="E4838" s="229"/>
      <c r="F4838" s="229"/>
      <c r="G4838" s="229"/>
      <c r="H4838" s="231"/>
      <c r="I4838" s="229"/>
      <c r="J4838" s="232"/>
      <c r="K4838" s="229"/>
      <c r="L4838" s="229"/>
      <c r="M4838" s="229"/>
      <c r="N4838" s="229"/>
      <c r="O4838" s="229"/>
      <c r="P4838" s="229"/>
      <c r="Q4838" s="229"/>
    </row>
    <row r="4839" spans="3:17">
      <c r="C4839" s="229"/>
      <c r="D4839" s="230"/>
      <c r="E4839" s="229"/>
      <c r="F4839" s="229"/>
      <c r="G4839" s="229"/>
      <c r="H4839" s="231"/>
      <c r="I4839" s="229"/>
      <c r="J4839" s="232"/>
      <c r="K4839" s="229"/>
      <c r="L4839" s="229"/>
      <c r="M4839" s="229"/>
      <c r="N4839" s="229"/>
      <c r="O4839" s="229"/>
      <c r="P4839" s="229"/>
      <c r="Q4839" s="229"/>
    </row>
    <row r="4840" spans="3:17">
      <c r="C4840" s="229"/>
      <c r="D4840" s="230"/>
      <c r="E4840" s="229"/>
      <c r="F4840" s="229"/>
      <c r="G4840" s="229"/>
      <c r="H4840" s="231"/>
      <c r="I4840" s="229"/>
      <c r="J4840" s="232"/>
      <c r="K4840" s="229"/>
      <c r="L4840" s="229"/>
      <c r="M4840" s="229"/>
      <c r="N4840" s="229"/>
      <c r="O4840" s="229"/>
      <c r="P4840" s="229"/>
      <c r="Q4840" s="229"/>
    </row>
    <row r="4841" spans="3:17">
      <c r="C4841" s="229"/>
      <c r="D4841" s="230"/>
      <c r="E4841" s="229"/>
      <c r="F4841" s="229"/>
      <c r="G4841" s="229"/>
      <c r="H4841" s="231"/>
      <c r="I4841" s="229"/>
      <c r="J4841" s="232"/>
      <c r="K4841" s="229"/>
      <c r="L4841" s="229"/>
      <c r="M4841" s="229"/>
      <c r="N4841" s="229"/>
      <c r="O4841" s="229"/>
      <c r="P4841" s="229"/>
      <c r="Q4841" s="229"/>
    </row>
    <row r="4842" spans="3:17">
      <c r="C4842" s="229"/>
      <c r="D4842" s="230"/>
      <c r="E4842" s="229"/>
      <c r="F4842" s="229"/>
      <c r="G4842" s="229"/>
      <c r="H4842" s="231"/>
      <c r="I4842" s="229"/>
      <c r="J4842" s="232"/>
      <c r="K4842" s="229"/>
      <c r="L4842" s="229"/>
      <c r="M4842" s="229"/>
      <c r="N4842" s="229"/>
      <c r="O4842" s="229"/>
      <c r="P4842" s="229"/>
      <c r="Q4842" s="229"/>
    </row>
    <row r="4843" spans="3:17">
      <c r="C4843" s="229"/>
      <c r="D4843" s="230"/>
      <c r="E4843" s="229"/>
      <c r="F4843" s="229"/>
      <c r="G4843" s="229"/>
      <c r="H4843" s="231"/>
      <c r="I4843" s="229"/>
      <c r="J4843" s="232"/>
      <c r="K4843" s="229"/>
      <c r="L4843" s="229"/>
      <c r="M4843" s="229"/>
      <c r="N4843" s="229"/>
      <c r="O4843" s="229"/>
      <c r="P4843" s="229"/>
      <c r="Q4843" s="229"/>
    </row>
    <row r="4844" spans="3:17">
      <c r="C4844" s="229"/>
      <c r="D4844" s="230"/>
      <c r="E4844" s="229"/>
      <c r="F4844" s="229"/>
      <c r="G4844" s="229"/>
      <c r="H4844" s="231"/>
      <c r="I4844" s="229"/>
      <c r="J4844" s="232"/>
      <c r="K4844" s="229"/>
      <c r="L4844" s="229"/>
      <c r="M4844" s="229"/>
      <c r="N4844" s="229"/>
      <c r="O4844" s="229"/>
      <c r="P4844" s="229"/>
      <c r="Q4844" s="229"/>
    </row>
    <row r="4845" spans="3:17">
      <c r="C4845" s="229"/>
      <c r="D4845" s="230"/>
      <c r="E4845" s="229"/>
      <c r="F4845" s="229"/>
      <c r="G4845" s="229"/>
      <c r="H4845" s="231"/>
      <c r="I4845" s="229"/>
      <c r="J4845" s="232"/>
      <c r="K4845" s="229"/>
      <c r="L4845" s="229"/>
      <c r="M4845" s="229"/>
      <c r="N4845" s="229"/>
      <c r="O4845" s="229"/>
      <c r="P4845" s="229"/>
      <c r="Q4845" s="229"/>
    </row>
    <row r="4846" spans="3:17">
      <c r="C4846" s="229"/>
      <c r="D4846" s="230"/>
      <c r="E4846" s="229"/>
      <c r="F4846" s="229"/>
      <c r="G4846" s="229"/>
      <c r="H4846" s="231"/>
      <c r="I4846" s="229"/>
      <c r="J4846" s="232"/>
      <c r="K4846" s="229"/>
      <c r="L4846" s="229"/>
      <c r="M4846" s="229"/>
      <c r="N4846" s="229"/>
      <c r="O4846" s="229"/>
      <c r="P4846" s="229"/>
      <c r="Q4846" s="229"/>
    </row>
    <row r="4847" spans="3:17">
      <c r="C4847" s="229"/>
      <c r="D4847" s="230"/>
      <c r="E4847" s="229"/>
      <c r="F4847" s="229"/>
      <c r="G4847" s="229"/>
      <c r="H4847" s="231"/>
      <c r="I4847" s="229"/>
      <c r="J4847" s="232"/>
      <c r="K4847" s="229"/>
      <c r="L4847" s="229"/>
      <c r="M4847" s="229"/>
      <c r="N4847" s="229"/>
      <c r="O4847" s="229"/>
      <c r="P4847" s="229"/>
      <c r="Q4847" s="229"/>
    </row>
    <row r="4848" spans="3:17">
      <c r="C4848" s="229"/>
      <c r="D4848" s="230"/>
      <c r="E4848" s="229"/>
      <c r="F4848" s="229"/>
      <c r="G4848" s="229"/>
      <c r="H4848" s="231"/>
      <c r="I4848" s="229"/>
      <c r="J4848" s="232"/>
      <c r="K4848" s="229"/>
      <c r="L4848" s="229"/>
      <c r="M4848" s="229"/>
      <c r="N4848" s="229"/>
      <c r="O4848" s="229"/>
      <c r="P4848" s="229"/>
      <c r="Q4848" s="229"/>
    </row>
    <row r="4849" spans="3:17">
      <c r="C4849" s="229"/>
      <c r="D4849" s="230"/>
      <c r="E4849" s="229"/>
      <c r="F4849" s="229"/>
      <c r="G4849" s="229"/>
      <c r="H4849" s="231"/>
      <c r="I4849" s="229"/>
      <c r="J4849" s="232"/>
      <c r="K4849" s="229"/>
      <c r="L4849" s="229"/>
      <c r="M4849" s="229"/>
      <c r="N4849" s="229"/>
      <c r="O4849" s="229"/>
      <c r="P4849" s="229"/>
      <c r="Q4849" s="229"/>
    </row>
    <row r="4850" spans="3:17">
      <c r="C4850" s="229"/>
      <c r="D4850" s="230"/>
      <c r="E4850" s="229"/>
      <c r="F4850" s="229"/>
      <c r="G4850" s="229"/>
      <c r="H4850" s="231"/>
      <c r="I4850" s="229"/>
      <c r="J4850" s="232"/>
      <c r="K4850" s="229"/>
      <c r="L4850" s="229"/>
      <c r="M4850" s="229"/>
      <c r="N4850" s="229"/>
      <c r="O4850" s="229"/>
      <c r="P4850" s="229"/>
      <c r="Q4850" s="229"/>
    </row>
    <row r="4851" spans="3:17">
      <c r="C4851" s="229"/>
      <c r="D4851" s="230"/>
      <c r="E4851" s="229"/>
      <c r="F4851" s="229"/>
      <c r="G4851" s="229"/>
      <c r="H4851" s="231"/>
      <c r="I4851" s="229"/>
      <c r="J4851" s="232"/>
      <c r="K4851" s="229"/>
      <c r="L4851" s="229"/>
      <c r="M4851" s="229"/>
      <c r="N4851" s="229"/>
      <c r="O4851" s="229"/>
      <c r="P4851" s="229"/>
      <c r="Q4851" s="229"/>
    </row>
    <row r="4852" spans="3:17">
      <c r="C4852" s="229"/>
      <c r="D4852" s="230"/>
      <c r="E4852" s="229"/>
      <c r="F4852" s="229"/>
      <c r="G4852" s="229"/>
      <c r="H4852" s="231"/>
      <c r="I4852" s="229"/>
      <c r="J4852" s="232"/>
      <c r="K4852" s="229"/>
      <c r="L4852" s="229"/>
      <c r="M4852" s="229"/>
      <c r="N4852" s="229"/>
      <c r="O4852" s="229"/>
      <c r="P4852" s="229"/>
      <c r="Q4852" s="229"/>
    </row>
    <row r="4853" spans="3:17">
      <c r="C4853" s="229"/>
      <c r="D4853" s="230"/>
      <c r="E4853" s="229"/>
      <c r="F4853" s="229"/>
      <c r="G4853" s="229"/>
      <c r="H4853" s="231"/>
      <c r="I4853" s="229"/>
      <c r="J4853" s="232"/>
      <c r="K4853" s="229"/>
      <c r="L4853" s="229"/>
      <c r="M4853" s="229"/>
      <c r="N4853" s="229"/>
      <c r="O4853" s="229"/>
      <c r="P4853" s="229"/>
      <c r="Q4853" s="229"/>
    </row>
    <row r="4854" spans="3:17">
      <c r="C4854" s="229"/>
      <c r="D4854" s="230"/>
      <c r="E4854" s="229"/>
      <c r="F4854" s="229"/>
      <c r="G4854" s="229"/>
      <c r="H4854" s="231"/>
      <c r="I4854" s="229"/>
      <c r="J4854" s="232"/>
      <c r="K4854" s="229"/>
      <c r="L4854" s="229"/>
      <c r="M4854" s="229"/>
      <c r="N4854" s="229"/>
      <c r="O4854" s="229"/>
      <c r="P4854" s="229"/>
      <c r="Q4854" s="229"/>
    </row>
    <row r="4855" spans="3:17">
      <c r="C4855" s="229"/>
      <c r="D4855" s="230"/>
      <c r="E4855" s="229"/>
      <c r="F4855" s="229"/>
      <c r="G4855" s="229"/>
      <c r="H4855" s="231"/>
      <c r="I4855" s="229"/>
      <c r="J4855" s="232"/>
      <c r="K4855" s="229"/>
      <c r="L4855" s="229"/>
      <c r="M4855" s="229"/>
      <c r="N4855" s="229"/>
      <c r="O4855" s="229"/>
      <c r="P4855" s="229"/>
      <c r="Q4855" s="229"/>
    </row>
    <row r="4856" spans="3:17">
      <c r="C4856" s="229"/>
      <c r="D4856" s="230"/>
      <c r="E4856" s="229"/>
      <c r="F4856" s="229"/>
      <c r="G4856" s="229"/>
      <c r="H4856" s="231"/>
      <c r="I4856" s="229"/>
      <c r="J4856" s="232"/>
      <c r="K4856" s="229"/>
      <c r="L4856" s="229"/>
      <c r="M4856" s="229"/>
      <c r="N4856" s="229"/>
      <c r="O4856" s="229"/>
      <c r="P4856" s="229"/>
      <c r="Q4856" s="229"/>
    </row>
    <row r="4857" spans="3:17">
      <c r="C4857" s="229"/>
      <c r="D4857" s="230"/>
      <c r="E4857" s="229"/>
      <c r="F4857" s="229"/>
      <c r="G4857" s="229"/>
      <c r="H4857" s="231"/>
      <c r="I4857" s="229"/>
      <c r="J4857" s="232"/>
      <c r="K4857" s="229"/>
      <c r="L4857" s="229"/>
      <c r="M4857" s="229"/>
      <c r="N4857" s="229"/>
      <c r="O4857" s="229"/>
      <c r="P4857" s="229"/>
      <c r="Q4857" s="229"/>
    </row>
    <row r="4858" spans="3:17">
      <c r="C4858" s="229"/>
      <c r="D4858" s="230"/>
      <c r="E4858" s="229"/>
      <c r="F4858" s="229"/>
      <c r="G4858" s="229"/>
      <c r="H4858" s="231"/>
      <c r="I4858" s="229"/>
      <c r="J4858" s="232"/>
      <c r="K4858" s="229"/>
      <c r="L4858" s="229"/>
      <c r="M4858" s="229"/>
      <c r="N4858" s="229"/>
      <c r="O4858" s="229"/>
      <c r="P4858" s="229"/>
      <c r="Q4858" s="229"/>
    </row>
    <row r="4859" spans="3:17">
      <c r="C4859" s="229"/>
      <c r="D4859" s="230"/>
      <c r="E4859" s="229"/>
      <c r="F4859" s="229"/>
      <c r="G4859" s="229"/>
      <c r="H4859" s="231"/>
      <c r="I4859" s="229"/>
      <c r="J4859" s="232"/>
      <c r="K4859" s="229"/>
      <c r="L4859" s="229"/>
      <c r="M4859" s="229"/>
      <c r="N4859" s="229"/>
      <c r="O4859" s="229"/>
      <c r="P4859" s="229"/>
      <c r="Q4859" s="229"/>
    </row>
    <row r="4860" spans="3:17">
      <c r="C4860" s="229"/>
      <c r="D4860" s="230"/>
      <c r="E4860" s="229"/>
      <c r="F4860" s="229"/>
      <c r="G4860" s="229"/>
      <c r="H4860" s="231"/>
      <c r="I4860" s="229"/>
      <c r="J4860" s="232"/>
      <c r="K4860" s="229"/>
      <c r="L4860" s="229"/>
      <c r="M4860" s="229"/>
      <c r="N4860" s="229"/>
      <c r="O4860" s="229"/>
      <c r="P4860" s="229"/>
      <c r="Q4860" s="229"/>
    </row>
    <row r="4861" spans="3:17">
      <c r="C4861" s="229"/>
      <c r="D4861" s="230"/>
      <c r="E4861" s="229"/>
      <c r="F4861" s="229"/>
      <c r="G4861" s="229"/>
      <c r="H4861" s="231"/>
      <c r="I4861" s="229"/>
      <c r="J4861" s="232"/>
      <c r="K4861" s="229"/>
      <c r="L4861" s="229"/>
      <c r="M4861" s="229"/>
      <c r="N4861" s="229"/>
      <c r="O4861" s="229"/>
      <c r="P4861" s="229"/>
      <c r="Q4861" s="229"/>
    </row>
    <row r="4862" spans="3:17">
      <c r="C4862" s="229"/>
      <c r="D4862" s="230"/>
      <c r="E4862" s="229"/>
      <c r="F4862" s="229"/>
      <c r="G4862" s="229"/>
      <c r="H4862" s="231"/>
      <c r="I4862" s="229"/>
      <c r="J4862" s="232"/>
      <c r="K4862" s="229"/>
      <c r="L4862" s="229"/>
      <c r="M4862" s="229"/>
      <c r="N4862" s="229"/>
      <c r="O4862" s="229"/>
      <c r="P4862" s="229"/>
      <c r="Q4862" s="229"/>
    </row>
    <row r="4863" spans="3:17">
      <c r="C4863" s="229"/>
      <c r="D4863" s="230"/>
      <c r="E4863" s="229"/>
      <c r="F4863" s="229"/>
      <c r="G4863" s="229"/>
      <c r="H4863" s="231"/>
      <c r="I4863" s="229"/>
      <c r="J4863" s="232"/>
      <c r="K4863" s="229"/>
      <c r="L4863" s="229"/>
      <c r="M4863" s="229"/>
      <c r="N4863" s="229"/>
      <c r="O4863" s="229"/>
      <c r="P4863" s="229"/>
      <c r="Q4863" s="229"/>
    </row>
    <row r="4864" spans="3:17">
      <c r="C4864" s="229"/>
      <c r="D4864" s="230"/>
      <c r="E4864" s="229"/>
      <c r="F4864" s="229"/>
      <c r="G4864" s="229"/>
      <c r="H4864" s="231"/>
      <c r="I4864" s="229"/>
      <c r="J4864" s="232"/>
      <c r="K4864" s="229"/>
      <c r="L4864" s="229"/>
      <c r="M4864" s="229"/>
      <c r="N4864" s="229"/>
      <c r="O4864" s="229"/>
      <c r="P4864" s="229"/>
      <c r="Q4864" s="229"/>
    </row>
    <row r="4865" spans="3:17">
      <c r="C4865" s="229"/>
      <c r="D4865" s="230"/>
      <c r="E4865" s="229"/>
      <c r="F4865" s="229"/>
      <c r="G4865" s="229"/>
      <c r="H4865" s="231"/>
      <c r="I4865" s="229"/>
      <c r="J4865" s="232"/>
      <c r="K4865" s="229"/>
      <c r="L4865" s="229"/>
      <c r="M4865" s="229"/>
      <c r="N4865" s="229"/>
      <c r="O4865" s="229"/>
      <c r="P4865" s="229"/>
      <c r="Q4865" s="229"/>
    </row>
    <row r="4866" spans="3:17">
      <c r="C4866" s="229"/>
      <c r="D4866" s="230"/>
      <c r="E4866" s="229"/>
      <c r="F4866" s="229"/>
      <c r="G4866" s="229"/>
      <c r="H4866" s="231"/>
      <c r="I4866" s="229"/>
      <c r="J4866" s="232"/>
      <c r="K4866" s="229"/>
      <c r="L4866" s="229"/>
      <c r="M4866" s="229"/>
      <c r="N4866" s="229"/>
      <c r="O4866" s="229"/>
      <c r="P4866" s="229"/>
      <c r="Q4866" s="229"/>
    </row>
    <row r="4867" spans="3:17">
      <c r="C4867" s="229"/>
      <c r="D4867" s="230"/>
      <c r="E4867" s="229"/>
      <c r="F4867" s="229"/>
      <c r="G4867" s="229"/>
      <c r="H4867" s="231"/>
      <c r="I4867" s="229"/>
      <c r="J4867" s="232"/>
      <c r="K4867" s="229"/>
      <c r="L4867" s="229"/>
      <c r="M4867" s="229"/>
      <c r="N4867" s="229"/>
      <c r="O4867" s="229"/>
      <c r="P4867" s="229"/>
      <c r="Q4867" s="229"/>
    </row>
    <row r="4868" spans="3:17">
      <c r="C4868" s="229"/>
      <c r="D4868" s="230"/>
      <c r="E4868" s="229"/>
      <c r="F4868" s="229"/>
      <c r="G4868" s="229"/>
      <c r="H4868" s="231"/>
      <c r="I4868" s="229"/>
      <c r="J4868" s="232"/>
      <c r="K4868" s="229"/>
      <c r="L4868" s="229"/>
      <c r="M4868" s="229"/>
      <c r="N4868" s="229"/>
      <c r="O4868" s="229"/>
      <c r="P4868" s="229"/>
      <c r="Q4868" s="229"/>
    </row>
    <row r="4869" spans="3:17">
      <c r="C4869" s="229"/>
      <c r="D4869" s="230"/>
      <c r="E4869" s="229"/>
      <c r="F4869" s="229"/>
      <c r="G4869" s="229"/>
      <c r="H4869" s="231"/>
      <c r="I4869" s="229"/>
      <c r="J4869" s="232"/>
      <c r="K4869" s="229"/>
      <c r="L4869" s="229"/>
      <c r="M4869" s="229"/>
      <c r="N4869" s="229"/>
      <c r="O4869" s="229"/>
      <c r="P4869" s="229"/>
      <c r="Q4869" s="229"/>
    </row>
    <row r="4870" spans="3:17">
      <c r="C4870" s="229"/>
      <c r="D4870" s="230"/>
      <c r="E4870" s="229"/>
      <c r="F4870" s="229"/>
      <c r="G4870" s="229"/>
      <c r="H4870" s="231"/>
      <c r="I4870" s="229"/>
      <c r="J4870" s="232"/>
      <c r="K4870" s="229"/>
      <c r="L4870" s="229"/>
      <c r="M4870" s="229"/>
      <c r="N4870" s="229"/>
      <c r="O4870" s="229"/>
      <c r="P4870" s="229"/>
      <c r="Q4870" s="229"/>
    </row>
    <row r="4871" spans="3:17">
      <c r="C4871" s="229"/>
      <c r="D4871" s="230"/>
      <c r="E4871" s="229"/>
      <c r="F4871" s="229"/>
      <c r="G4871" s="229"/>
      <c r="H4871" s="231"/>
      <c r="I4871" s="229"/>
      <c r="J4871" s="232"/>
      <c r="K4871" s="229"/>
      <c r="L4871" s="229"/>
      <c r="M4871" s="229"/>
      <c r="N4871" s="229"/>
      <c r="O4871" s="229"/>
      <c r="P4871" s="229"/>
      <c r="Q4871" s="229"/>
    </row>
    <row r="4872" spans="3:17">
      <c r="C4872" s="229"/>
      <c r="D4872" s="230"/>
      <c r="E4872" s="229"/>
      <c r="F4872" s="229"/>
      <c r="G4872" s="229"/>
      <c r="H4872" s="231"/>
      <c r="I4872" s="229"/>
      <c r="J4872" s="232"/>
      <c r="K4872" s="229"/>
      <c r="L4872" s="229"/>
      <c r="M4872" s="229"/>
      <c r="N4872" s="229"/>
      <c r="O4872" s="229"/>
      <c r="P4872" s="229"/>
      <c r="Q4872" s="229"/>
    </row>
    <row r="4873" spans="3:17">
      <c r="C4873" s="229"/>
      <c r="D4873" s="230"/>
      <c r="E4873" s="229"/>
      <c r="F4873" s="229"/>
      <c r="G4873" s="229"/>
      <c r="H4873" s="231"/>
      <c r="I4873" s="229"/>
      <c r="J4873" s="232"/>
      <c r="K4873" s="229"/>
      <c r="L4873" s="229"/>
      <c r="M4873" s="229"/>
      <c r="N4873" s="229"/>
      <c r="O4873" s="229"/>
      <c r="P4873" s="229"/>
      <c r="Q4873" s="229"/>
    </row>
    <row r="4874" spans="3:17">
      <c r="C4874" s="229"/>
      <c r="D4874" s="230"/>
      <c r="E4874" s="229"/>
      <c r="F4874" s="229"/>
      <c r="G4874" s="229"/>
      <c r="H4874" s="231"/>
      <c r="I4874" s="229"/>
      <c r="J4874" s="232"/>
      <c r="K4874" s="229"/>
      <c r="L4874" s="229"/>
      <c r="M4874" s="229"/>
      <c r="N4874" s="229"/>
      <c r="O4874" s="229"/>
      <c r="P4874" s="229"/>
      <c r="Q4874" s="229"/>
    </row>
    <row r="4875" spans="3:17">
      <c r="C4875" s="229"/>
      <c r="D4875" s="230"/>
      <c r="E4875" s="229"/>
      <c r="F4875" s="229"/>
      <c r="G4875" s="229"/>
      <c r="H4875" s="231"/>
      <c r="I4875" s="229"/>
      <c r="J4875" s="232"/>
      <c r="K4875" s="229"/>
      <c r="L4875" s="229"/>
      <c r="M4875" s="229"/>
      <c r="N4875" s="229"/>
      <c r="O4875" s="229"/>
      <c r="P4875" s="229"/>
      <c r="Q4875" s="229"/>
    </row>
    <row r="4876" spans="3:17">
      <c r="C4876" s="229"/>
      <c r="D4876" s="230"/>
      <c r="E4876" s="229"/>
      <c r="F4876" s="229"/>
      <c r="G4876" s="229"/>
      <c r="H4876" s="231"/>
      <c r="I4876" s="229"/>
      <c r="J4876" s="232"/>
      <c r="K4876" s="229"/>
      <c r="L4876" s="229"/>
      <c r="M4876" s="229"/>
      <c r="N4876" s="229"/>
      <c r="O4876" s="229"/>
      <c r="P4876" s="229"/>
      <c r="Q4876" s="229"/>
    </row>
    <row r="4877" spans="3:17">
      <c r="C4877" s="229"/>
      <c r="D4877" s="230"/>
      <c r="E4877" s="229"/>
      <c r="F4877" s="229"/>
      <c r="G4877" s="229"/>
      <c r="H4877" s="231"/>
      <c r="I4877" s="229"/>
      <c r="J4877" s="232"/>
      <c r="K4877" s="229"/>
      <c r="L4877" s="229"/>
      <c r="M4877" s="229"/>
      <c r="N4877" s="229"/>
      <c r="O4877" s="229"/>
      <c r="P4877" s="229"/>
      <c r="Q4877" s="229"/>
    </row>
    <row r="4878" spans="3:17">
      <c r="C4878" s="229"/>
      <c r="D4878" s="230"/>
      <c r="E4878" s="229"/>
      <c r="F4878" s="229"/>
      <c r="G4878" s="229"/>
      <c r="H4878" s="231"/>
      <c r="I4878" s="229"/>
      <c r="J4878" s="232"/>
      <c r="K4878" s="229"/>
      <c r="L4878" s="229"/>
      <c r="M4878" s="229"/>
      <c r="N4878" s="229"/>
      <c r="O4878" s="229"/>
      <c r="P4878" s="229"/>
      <c r="Q4878" s="229"/>
    </row>
    <row r="4879" spans="3:17">
      <c r="C4879" s="229"/>
      <c r="D4879" s="230"/>
      <c r="E4879" s="229"/>
      <c r="F4879" s="229"/>
      <c r="G4879" s="229"/>
      <c r="H4879" s="231"/>
      <c r="I4879" s="229"/>
      <c r="J4879" s="232"/>
      <c r="K4879" s="229"/>
      <c r="L4879" s="229"/>
      <c r="M4879" s="229"/>
      <c r="N4879" s="229"/>
      <c r="O4879" s="229"/>
      <c r="P4879" s="229"/>
      <c r="Q4879" s="229"/>
    </row>
    <row r="4880" spans="3:17">
      <c r="C4880" s="229"/>
      <c r="D4880" s="230"/>
      <c r="E4880" s="229"/>
      <c r="F4880" s="229"/>
      <c r="G4880" s="229"/>
      <c r="H4880" s="231"/>
      <c r="I4880" s="229"/>
      <c r="J4880" s="232"/>
      <c r="K4880" s="229"/>
      <c r="L4880" s="229"/>
      <c r="M4880" s="229"/>
      <c r="N4880" s="229"/>
      <c r="O4880" s="229"/>
      <c r="P4880" s="229"/>
      <c r="Q4880" s="229"/>
    </row>
    <row r="4881" spans="3:17">
      <c r="C4881" s="229"/>
      <c r="D4881" s="230"/>
      <c r="E4881" s="229"/>
      <c r="F4881" s="229"/>
      <c r="G4881" s="229"/>
      <c r="H4881" s="231"/>
      <c r="I4881" s="229"/>
      <c r="J4881" s="232"/>
      <c r="K4881" s="229"/>
      <c r="L4881" s="229"/>
      <c r="M4881" s="229"/>
      <c r="N4881" s="229"/>
      <c r="O4881" s="229"/>
      <c r="P4881" s="229"/>
      <c r="Q4881" s="229"/>
    </row>
    <row r="4882" spans="3:17">
      <c r="C4882" s="229"/>
      <c r="D4882" s="230"/>
      <c r="E4882" s="229"/>
      <c r="F4882" s="229"/>
      <c r="G4882" s="229"/>
      <c r="H4882" s="231"/>
      <c r="I4882" s="229"/>
      <c r="J4882" s="232"/>
      <c r="K4882" s="229"/>
      <c r="L4882" s="229"/>
      <c r="M4882" s="229"/>
      <c r="N4882" s="229"/>
      <c r="O4882" s="229"/>
      <c r="P4882" s="229"/>
      <c r="Q4882" s="229"/>
    </row>
    <row r="4883" spans="3:17">
      <c r="C4883" s="229"/>
      <c r="D4883" s="230"/>
      <c r="E4883" s="229"/>
      <c r="F4883" s="229"/>
      <c r="G4883" s="229"/>
      <c r="H4883" s="231"/>
      <c r="I4883" s="229"/>
      <c r="J4883" s="232"/>
      <c r="K4883" s="229"/>
      <c r="L4883" s="229"/>
      <c r="M4883" s="229"/>
      <c r="N4883" s="229"/>
      <c r="O4883" s="229"/>
      <c r="P4883" s="229"/>
      <c r="Q4883" s="229"/>
    </row>
    <row r="4884" spans="3:17">
      <c r="C4884" s="229"/>
      <c r="D4884" s="230"/>
      <c r="E4884" s="229"/>
      <c r="F4884" s="229"/>
      <c r="G4884" s="229"/>
      <c r="H4884" s="231"/>
      <c r="I4884" s="229"/>
      <c r="J4884" s="232"/>
      <c r="K4884" s="229"/>
      <c r="L4884" s="229"/>
      <c r="M4884" s="229"/>
      <c r="N4884" s="229"/>
      <c r="O4884" s="229"/>
      <c r="P4884" s="229"/>
      <c r="Q4884" s="229"/>
    </row>
    <row r="4885" spans="3:17">
      <c r="C4885" s="229"/>
      <c r="D4885" s="230"/>
      <c r="E4885" s="229"/>
      <c r="F4885" s="229"/>
      <c r="G4885" s="229"/>
      <c r="H4885" s="231"/>
      <c r="I4885" s="229"/>
      <c r="J4885" s="232"/>
      <c r="K4885" s="229"/>
      <c r="L4885" s="229"/>
      <c r="M4885" s="229"/>
      <c r="N4885" s="229"/>
      <c r="O4885" s="229"/>
      <c r="P4885" s="229"/>
      <c r="Q4885" s="229"/>
    </row>
    <row r="4886" spans="3:17">
      <c r="C4886" s="229"/>
      <c r="D4886" s="230"/>
      <c r="E4886" s="229"/>
      <c r="F4886" s="229"/>
      <c r="G4886" s="229"/>
      <c r="H4886" s="231"/>
      <c r="I4886" s="229"/>
      <c r="J4886" s="232"/>
      <c r="K4886" s="229"/>
      <c r="L4886" s="229"/>
      <c r="M4886" s="229"/>
      <c r="N4886" s="229"/>
      <c r="O4886" s="229"/>
      <c r="P4886" s="229"/>
      <c r="Q4886" s="229"/>
    </row>
    <row r="4887" spans="3:17">
      <c r="C4887" s="229"/>
      <c r="D4887" s="230"/>
      <c r="E4887" s="229"/>
      <c r="F4887" s="229"/>
      <c r="G4887" s="229"/>
      <c r="H4887" s="231"/>
      <c r="I4887" s="229"/>
      <c r="J4887" s="232"/>
      <c r="K4887" s="229"/>
      <c r="L4887" s="229"/>
      <c r="M4887" s="229"/>
      <c r="N4887" s="229"/>
      <c r="O4887" s="229"/>
      <c r="P4887" s="229"/>
      <c r="Q4887" s="229"/>
    </row>
    <row r="4888" spans="3:17">
      <c r="C4888" s="229"/>
      <c r="D4888" s="230"/>
      <c r="E4888" s="229"/>
      <c r="F4888" s="229"/>
      <c r="G4888" s="229"/>
      <c r="H4888" s="231"/>
      <c r="I4888" s="229"/>
      <c r="J4888" s="232"/>
      <c r="K4888" s="229"/>
      <c r="L4888" s="229"/>
      <c r="M4888" s="229"/>
      <c r="N4888" s="229"/>
      <c r="O4888" s="229"/>
      <c r="P4888" s="229"/>
      <c r="Q4888" s="229"/>
    </row>
    <row r="4889" spans="3:17">
      <c r="C4889" s="229"/>
      <c r="D4889" s="230"/>
      <c r="E4889" s="229"/>
      <c r="F4889" s="229"/>
      <c r="G4889" s="229"/>
      <c r="H4889" s="231"/>
      <c r="I4889" s="229"/>
      <c r="J4889" s="232"/>
      <c r="K4889" s="229"/>
      <c r="L4889" s="229"/>
      <c r="M4889" s="229"/>
      <c r="N4889" s="229"/>
      <c r="O4889" s="229"/>
      <c r="P4889" s="229"/>
      <c r="Q4889" s="229"/>
    </row>
    <row r="4890" spans="3:17">
      <c r="C4890" s="229"/>
      <c r="D4890" s="230"/>
      <c r="E4890" s="229"/>
      <c r="F4890" s="229"/>
      <c r="G4890" s="229"/>
      <c r="H4890" s="231"/>
      <c r="I4890" s="229"/>
      <c r="J4890" s="232"/>
      <c r="K4890" s="229"/>
      <c r="L4890" s="229"/>
      <c r="M4890" s="229"/>
      <c r="N4890" s="229"/>
      <c r="O4890" s="229"/>
      <c r="P4890" s="229"/>
      <c r="Q4890" s="229"/>
    </row>
    <row r="4891" spans="3:17">
      <c r="C4891" s="229"/>
      <c r="D4891" s="230"/>
      <c r="E4891" s="229"/>
      <c r="F4891" s="229"/>
      <c r="G4891" s="229"/>
      <c r="H4891" s="231"/>
      <c r="I4891" s="229"/>
      <c r="J4891" s="232"/>
      <c r="K4891" s="229"/>
      <c r="L4891" s="229"/>
      <c r="M4891" s="229"/>
      <c r="N4891" s="229"/>
      <c r="O4891" s="229"/>
      <c r="P4891" s="229"/>
      <c r="Q4891" s="229"/>
    </row>
  </sheetData>
  <phoneticPr fontId="0" type="noConversion"/>
  <conditionalFormatting sqref="C17:C72">
    <cfRule type="cellIs" dxfId="3" priority="1" stopIfTrue="1" operator="equal">
      <formula>$I$10</formula>
    </cfRule>
  </conditionalFormatting>
  <conditionalFormatting sqref="C99:C154">
    <cfRule type="cellIs" dxfId="2"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8"/>
  <dimension ref="A1:BI4891"/>
  <sheetViews>
    <sheetView zoomScaleNormal="100" workbookViewId="0">
      <selection activeCell="I10" sqref="I10"/>
    </sheetView>
  </sheetViews>
  <sheetFormatPr defaultRowHeight="12.5"/>
  <cols>
    <col min="1" max="1" width="4.7265625" customWidth="1"/>
    <col min="2" max="2" width="6.7265625" customWidth="1"/>
    <col min="3" max="3" width="23.26953125" customWidth="1"/>
    <col min="4" max="4" width="17.7265625" style="9" customWidth="1"/>
    <col min="5" max="7" width="17.7265625" customWidth="1"/>
    <col min="8" max="8" width="17.7265625" style="10" customWidth="1"/>
    <col min="9" max="9" width="20.453125" customWidth="1"/>
    <col min="10" max="10" width="16.453125" style="7" customWidth="1"/>
    <col min="11" max="11" width="17.7265625" customWidth="1"/>
    <col min="12" max="12" width="16.1796875" customWidth="1"/>
    <col min="13" max="13" width="17.7265625" customWidth="1"/>
    <col min="14" max="14" width="16.7265625" customWidth="1"/>
    <col min="15" max="15" width="16.81640625" customWidth="1"/>
    <col min="16" max="16" width="24.453125" customWidth="1"/>
    <col min="17" max="17" width="4.7265625" customWidth="1"/>
    <col min="23" max="23" width="14.26953125" customWidth="1"/>
  </cols>
  <sheetData>
    <row r="1" spans="1:61" ht="20">
      <c r="A1" s="115" t="s">
        <v>191</v>
      </c>
      <c r="B1" s="1"/>
      <c r="C1" s="11"/>
      <c r="D1" s="2"/>
      <c r="E1" s="1"/>
      <c r="F1" s="16"/>
      <c r="G1" s="1"/>
      <c r="H1" s="3"/>
      <c r="K1" s="21"/>
      <c r="L1" s="21"/>
      <c r="M1" s="21"/>
      <c r="P1" s="120" t="str">
        <f ca="1">"SWT Project "&amp;RIGHT(MID(CELL("filename",$A$1),FIND("]",CELL("filename",$A$1))+1,256),1)&amp;" of "&amp;COUNT('SWT.001:SWT.xyz - blank'!$P$3)-1</f>
        <v>SWT Project k of 1</v>
      </c>
      <c r="Q1" s="20"/>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7.5">
      <c r="B2" s="1"/>
      <c r="C2" s="1"/>
      <c r="D2" s="2"/>
      <c r="E2" s="1"/>
      <c r="F2" s="1"/>
      <c r="G2" s="1"/>
      <c r="H2" s="3"/>
      <c r="I2" s="1"/>
      <c r="J2" s="4"/>
      <c r="K2" s="1"/>
      <c r="L2" s="1"/>
      <c r="M2" s="1"/>
      <c r="N2" s="1"/>
      <c r="P2" s="121" t="s">
        <v>134</v>
      </c>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ht="18">
      <c r="B3" s="5" t="s">
        <v>43</v>
      </c>
      <c r="C3" s="15" t="s">
        <v>44</v>
      </c>
      <c r="D3" s="2"/>
      <c r="E3" s="1"/>
      <c r="F3" s="1"/>
      <c r="G3" s="1"/>
      <c r="H3" s="3"/>
      <c r="I3" s="3"/>
      <c r="J3" s="22"/>
      <c r="K3" s="3"/>
      <c r="L3" s="3"/>
      <c r="M3" s="3"/>
      <c r="N3" s="3"/>
      <c r="O3" s="1"/>
      <c r="P3" s="113">
        <v>1</v>
      </c>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row>
    <row r="4" spans="1:61" ht="16" thickBot="1">
      <c r="C4" s="14"/>
      <c r="D4" s="2"/>
      <c r="E4" s="1"/>
      <c r="F4" s="1"/>
      <c r="G4" s="1"/>
      <c r="H4" s="3"/>
      <c r="I4" s="3"/>
      <c r="J4" s="22"/>
      <c r="K4" s="3"/>
      <c r="L4" s="3"/>
      <c r="M4" s="3"/>
      <c r="N4" s="3"/>
      <c r="O4" s="1"/>
      <c r="P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row>
    <row r="5" spans="1:61" ht="15.5">
      <c r="C5" s="23" t="s">
        <v>45</v>
      </c>
      <c r="D5" s="2"/>
      <c r="E5" s="1"/>
      <c r="F5" s="1"/>
      <c r="G5" s="24"/>
      <c r="H5" s="1" t="s">
        <v>46</v>
      </c>
      <c r="I5" s="1"/>
      <c r="J5" s="4"/>
      <c r="K5" s="25" t="s">
        <v>228</v>
      </c>
      <c r="L5" s="26"/>
      <c r="M5" s="27"/>
      <c r="N5" s="28">
        <f>VLOOKUP(I10,C17:I72,5)</f>
        <v>0</v>
      </c>
      <c r="P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5">
      <c r="C6" s="8"/>
      <c r="D6" s="2"/>
      <c r="E6" s="1"/>
      <c r="F6" s="1"/>
      <c r="G6" s="1"/>
      <c r="H6" s="29"/>
      <c r="I6" s="29"/>
      <c r="J6" s="30"/>
      <c r="K6" s="31" t="s">
        <v>229</v>
      </c>
      <c r="L6" s="32"/>
      <c r="M6" s="4"/>
      <c r="N6" s="33">
        <f>VLOOKUP(I10,C17:I72,6)</f>
        <v>0</v>
      </c>
      <c r="O6" s="1"/>
      <c r="P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row>
    <row r="7" spans="1:61" ht="13.5" thickBot="1">
      <c r="C7" s="34" t="s">
        <v>47</v>
      </c>
      <c r="D7" s="109" t="s">
        <v>100</v>
      </c>
      <c r="E7" s="1"/>
      <c r="F7" s="1"/>
      <c r="G7" s="1"/>
      <c r="H7" s="3"/>
      <c r="I7" s="3"/>
      <c r="J7" s="22"/>
      <c r="K7" s="35" t="s">
        <v>48</v>
      </c>
      <c r="L7" s="36"/>
      <c r="M7" s="36"/>
      <c r="N7" s="37">
        <f>+N6-N5</f>
        <v>0</v>
      </c>
      <c r="O7" s="1"/>
      <c r="P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row>
    <row r="8" spans="1:61" ht="13.5" thickBot="1">
      <c r="C8" s="38"/>
      <c r="D8" s="150" t="s">
        <v>206</v>
      </c>
      <c r="E8" s="39"/>
      <c r="F8" s="39"/>
      <c r="G8" s="39"/>
      <c r="H8" s="39"/>
      <c r="I8" s="39"/>
      <c r="J8" s="17"/>
      <c r="K8" s="39"/>
      <c r="L8" s="39"/>
      <c r="M8" s="39"/>
      <c r="N8" s="39"/>
      <c r="O8" s="17"/>
      <c r="P8" s="1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row>
    <row r="9" spans="1:61" ht="13.5" thickBot="1">
      <c r="C9" s="40" t="s">
        <v>49</v>
      </c>
      <c r="D9" s="111" t="s">
        <v>81</v>
      </c>
      <c r="E9" s="41"/>
      <c r="F9" s="41"/>
      <c r="G9" s="41"/>
      <c r="H9" s="41"/>
      <c r="I9" s="42"/>
      <c r="J9" s="43"/>
      <c r="O9" s="44"/>
      <c r="P9" s="4"/>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row>
    <row r="10" spans="1:61" ht="13">
      <c r="C10" s="45" t="s">
        <v>50</v>
      </c>
      <c r="D10" s="46"/>
      <c r="E10" s="13" t="s">
        <v>51</v>
      </c>
      <c r="F10" s="44"/>
      <c r="G10" s="47"/>
      <c r="H10" s="47"/>
      <c r="I10" s="440">
        <f>+'SWT.WS.F.BPU.ATRR.Projected'!L19</f>
        <v>2024</v>
      </c>
      <c r="J10" s="43"/>
      <c r="K10" s="22" t="s">
        <v>52</v>
      </c>
      <c r="O10" s="4"/>
      <c r="P10" s="4"/>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c r="C11" s="49" t="s">
        <v>53</v>
      </c>
      <c r="D11" s="50">
        <v>2015</v>
      </c>
      <c r="E11" s="49" t="s">
        <v>54</v>
      </c>
      <c r="F11" s="47"/>
      <c r="G11" s="7"/>
      <c r="H11" s="7"/>
      <c r="I11" s="51">
        <f>IF(G5="",0,'SWT.WS.F.BPU.ATRR.Projected'!F$13)</f>
        <v>0</v>
      </c>
      <c r="J11" s="52"/>
      <c r="K11" t="str">
        <f>"          INPUT PROJECTED ARR (WITH &amp; WITHOUT INCENTIVES) FROM EACH PRIOR YEAR"</f>
        <v xml:space="preserve">          INPUT PROJECTED ARR (WITH &amp; WITHOUT INCENTIVES) FROM EACH PRIOR YEAR</v>
      </c>
      <c r="O11" s="4"/>
      <c r="P11" s="4"/>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row>
    <row r="12" spans="1:61">
      <c r="C12" s="49" t="s">
        <v>55</v>
      </c>
      <c r="D12" s="46">
        <v>4</v>
      </c>
      <c r="E12" s="49" t="s">
        <v>56</v>
      </c>
      <c r="F12" s="47"/>
      <c r="G12" s="7"/>
      <c r="H12" s="7"/>
      <c r="I12" s="53">
        <f>'SWT.WS.F.BPU.ATRR.Projected'!$F$79</f>
        <v>0.12389253361641489</v>
      </c>
      <c r="J12" s="54"/>
      <c r="K12" t="s">
        <v>57</v>
      </c>
      <c r="O12" s="4"/>
      <c r="P12" s="4"/>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c r="C13" s="49" t="s">
        <v>58</v>
      </c>
      <c r="D13" s="51">
        <f>+'SWT.WS.F.BPU.ATRR.Projected'!F$91</f>
        <v>42.346528303569301</v>
      </c>
      <c r="E13" s="49" t="s">
        <v>59</v>
      </c>
      <c r="F13" s="47"/>
      <c r="G13" s="7"/>
      <c r="H13" s="7"/>
      <c r="I13" s="53">
        <f>IF(G5="",I12,'SWT.WS.F.BPU.ATRR.Projected'!$F$78)</f>
        <v>0.12389253361641489</v>
      </c>
      <c r="J13" s="54"/>
      <c r="K13" s="22" t="s">
        <v>60</v>
      </c>
      <c r="L13" s="12"/>
      <c r="M13" s="12"/>
      <c r="N13" s="12"/>
      <c r="O13" s="4"/>
      <c r="P13" s="4"/>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row>
    <row r="14" spans="1:61" ht="13" thickBot="1">
      <c r="C14" s="49" t="s">
        <v>61</v>
      </c>
      <c r="D14" s="50" t="s">
        <v>62</v>
      </c>
      <c r="E14" s="4" t="s">
        <v>63</v>
      </c>
      <c r="F14" s="47"/>
      <c r="G14" s="7"/>
      <c r="H14" s="7"/>
      <c r="I14" s="55">
        <f>IF(D10=0,0,D10/D13)</f>
        <v>0</v>
      </c>
      <c r="J14" s="22"/>
      <c r="K14" s="22"/>
      <c r="L14" s="22"/>
      <c r="M14" s="22"/>
      <c r="N14" s="22"/>
      <c r="O14" s="4"/>
      <c r="P14" s="4"/>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ht="39">
      <c r="C15" s="56" t="s">
        <v>50</v>
      </c>
      <c r="D15" s="141" t="s">
        <v>188</v>
      </c>
      <c r="E15" s="57" t="s">
        <v>64</v>
      </c>
      <c r="F15" s="57" t="s">
        <v>65</v>
      </c>
      <c r="G15" s="134" t="s">
        <v>66</v>
      </c>
      <c r="H15" s="58" t="s">
        <v>67</v>
      </c>
      <c r="I15" s="56" t="s">
        <v>68</v>
      </c>
      <c r="J15" s="59"/>
      <c r="K15" s="141" t="s">
        <v>180</v>
      </c>
      <c r="L15" s="142" t="s">
        <v>69</v>
      </c>
      <c r="M15" s="141" t="s">
        <v>180</v>
      </c>
      <c r="N15" s="142" t="s">
        <v>69</v>
      </c>
      <c r="O15" s="60" t="s">
        <v>70</v>
      </c>
      <c r="P15" s="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row>
    <row r="16" spans="1:61" ht="13.5" thickBot="1">
      <c r="C16" s="61" t="s">
        <v>71</v>
      </c>
      <c r="D16" s="148" t="s">
        <v>72</v>
      </c>
      <c r="E16" s="61" t="s">
        <v>73</v>
      </c>
      <c r="F16" s="61" t="s">
        <v>72</v>
      </c>
      <c r="G16" s="135" t="s">
        <v>74</v>
      </c>
      <c r="H16" s="62" t="s">
        <v>75</v>
      </c>
      <c r="I16" s="63" t="s">
        <v>96</v>
      </c>
      <c r="J16" s="64" t="s">
        <v>76</v>
      </c>
      <c r="K16" s="65" t="s">
        <v>77</v>
      </c>
      <c r="L16" s="143" t="s">
        <v>77</v>
      </c>
      <c r="M16" s="65" t="s">
        <v>97</v>
      </c>
      <c r="N16" s="144" t="s">
        <v>97</v>
      </c>
      <c r="O16" s="65" t="s">
        <v>97</v>
      </c>
      <c r="P16" s="4"/>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3:61">
      <c r="C17" s="66">
        <f>IF(D11= "","-",D11)</f>
        <v>2015</v>
      </c>
      <c r="D17" s="67">
        <f>IF(D10&lt;100000,0,D10)</f>
        <v>0</v>
      </c>
      <c r="E17" s="68">
        <f>IF(D10&gt;=100000,I14/12*(12-D12),0)</f>
        <v>0</v>
      </c>
      <c r="F17" s="67">
        <f t="shared" ref="F17:F48" si="0">+D17-E17</f>
        <v>0</v>
      </c>
      <c r="G17" s="68">
        <f>+I12*F17*(13-D12)/12+E17</f>
        <v>0</v>
      </c>
      <c r="H17" s="55">
        <f>+I13*F17*(13-D12)/12+E17</f>
        <v>0</v>
      </c>
      <c r="I17" s="69">
        <f t="shared" ref="I17:I48" si="1">H17-G17</f>
        <v>0</v>
      </c>
      <c r="J17" s="69"/>
      <c r="K17" s="140"/>
      <c r="L17" s="70">
        <f t="shared" ref="L17:L48" si="2">IF(K17&lt;&gt;0,+G17-K17,0)</f>
        <v>0</v>
      </c>
      <c r="M17" s="140"/>
      <c r="N17" s="70">
        <f t="shared" ref="N17:N48" si="3">IF(M17&lt;&gt;0,+H17-M17,0)</f>
        <v>0</v>
      </c>
      <c r="O17" s="71">
        <f t="shared" ref="O17:O48" si="4">+N17-L17</f>
        <v>0</v>
      </c>
      <c r="P17" s="4"/>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3:61">
      <c r="C18" s="66">
        <f>IF(D11="","-",+C17+1)</f>
        <v>2016</v>
      </c>
      <c r="D18" s="72">
        <f t="shared" ref="D18:D49" si="5">F17</f>
        <v>0</v>
      </c>
      <c r="E18" s="73">
        <f>IF(+I14&lt;F17,I14,D18)</f>
        <v>0</v>
      </c>
      <c r="F18" s="72">
        <f t="shared" si="0"/>
        <v>0</v>
      </c>
      <c r="G18" s="74">
        <f>+I$12*F18+E18</f>
        <v>0</v>
      </c>
      <c r="H18" s="55">
        <f>+I$13*F18+E18</f>
        <v>0</v>
      </c>
      <c r="I18" s="69">
        <f t="shared" si="1"/>
        <v>0</v>
      </c>
      <c r="J18" s="69"/>
      <c r="K18" s="138"/>
      <c r="L18" s="71">
        <f t="shared" si="2"/>
        <v>0</v>
      </c>
      <c r="M18" s="138"/>
      <c r="N18" s="71">
        <f t="shared" si="3"/>
        <v>0</v>
      </c>
      <c r="O18" s="71">
        <f t="shared" si="4"/>
        <v>0</v>
      </c>
      <c r="P18" s="4"/>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3:61">
      <c r="C19" s="66">
        <f>IF(D11="","-",+C18+1)</f>
        <v>2017</v>
      </c>
      <c r="D19" s="72">
        <f t="shared" si="5"/>
        <v>0</v>
      </c>
      <c r="E19" s="73">
        <f>IF(+I14&lt;F18,I14,D19)</f>
        <v>0</v>
      </c>
      <c r="F19" s="72">
        <f t="shared" si="0"/>
        <v>0</v>
      </c>
      <c r="G19" s="74">
        <f t="shared" ref="G19:G72" si="6">+I$12*F19+E19</f>
        <v>0</v>
      </c>
      <c r="H19" s="55">
        <f t="shared" ref="H19:H72" si="7">+I$13*F19+E19</f>
        <v>0</v>
      </c>
      <c r="I19" s="69">
        <f t="shared" si="1"/>
        <v>0</v>
      </c>
      <c r="J19" s="69"/>
      <c r="K19" s="138"/>
      <c r="L19" s="71">
        <f t="shared" si="2"/>
        <v>0</v>
      </c>
      <c r="M19" s="138"/>
      <c r="N19" s="71">
        <f t="shared" si="3"/>
        <v>0</v>
      </c>
      <c r="O19" s="71">
        <f t="shared" si="4"/>
        <v>0</v>
      </c>
      <c r="P19" s="4"/>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3:61">
      <c r="C20" s="66">
        <f>IF(D11="","-",+C19+1)</f>
        <v>2018</v>
      </c>
      <c r="D20" s="72">
        <f t="shared" si="5"/>
        <v>0</v>
      </c>
      <c r="E20" s="73">
        <f>IF(+I14&lt;F19,I14,D20)</f>
        <v>0</v>
      </c>
      <c r="F20" s="72">
        <f t="shared" si="0"/>
        <v>0</v>
      </c>
      <c r="G20" s="74">
        <f t="shared" si="6"/>
        <v>0</v>
      </c>
      <c r="H20" s="55">
        <f t="shared" si="7"/>
        <v>0</v>
      </c>
      <c r="I20" s="69">
        <f t="shared" si="1"/>
        <v>0</v>
      </c>
      <c r="J20" s="69"/>
      <c r="K20" s="138"/>
      <c r="L20" s="71">
        <f t="shared" si="2"/>
        <v>0</v>
      </c>
      <c r="M20" s="138"/>
      <c r="N20" s="71">
        <f t="shared" si="3"/>
        <v>0</v>
      </c>
      <c r="O20" s="71">
        <f t="shared" si="4"/>
        <v>0</v>
      </c>
      <c r="P20" s="4"/>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3:61">
      <c r="C21" s="66">
        <f>IF(D11="","-",+C20+1)</f>
        <v>2019</v>
      </c>
      <c r="D21" s="72">
        <f t="shared" si="5"/>
        <v>0</v>
      </c>
      <c r="E21" s="73">
        <f>IF(+I14&lt;F20,I14,D21)</f>
        <v>0</v>
      </c>
      <c r="F21" s="72">
        <f t="shared" si="0"/>
        <v>0</v>
      </c>
      <c r="G21" s="74">
        <f t="shared" si="6"/>
        <v>0</v>
      </c>
      <c r="H21" s="55">
        <f t="shared" si="7"/>
        <v>0</v>
      </c>
      <c r="I21" s="69">
        <f t="shared" si="1"/>
        <v>0</v>
      </c>
      <c r="J21" s="69"/>
      <c r="K21" s="138"/>
      <c r="L21" s="71">
        <f t="shared" si="2"/>
        <v>0</v>
      </c>
      <c r="M21" s="138"/>
      <c r="N21" s="71">
        <f t="shared" si="3"/>
        <v>0</v>
      </c>
      <c r="O21" s="71">
        <f t="shared" si="4"/>
        <v>0</v>
      </c>
      <c r="P21" s="4"/>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3:61">
      <c r="C22" s="66">
        <f>IF(D11="","-",+C21+1)</f>
        <v>2020</v>
      </c>
      <c r="D22" s="72">
        <f t="shared" si="5"/>
        <v>0</v>
      </c>
      <c r="E22" s="73">
        <f>IF(+I14&lt;F21,I14,D22)</f>
        <v>0</v>
      </c>
      <c r="F22" s="72">
        <f t="shared" si="0"/>
        <v>0</v>
      </c>
      <c r="G22" s="74">
        <f t="shared" si="6"/>
        <v>0</v>
      </c>
      <c r="H22" s="55">
        <f t="shared" si="7"/>
        <v>0</v>
      </c>
      <c r="I22" s="69">
        <f t="shared" si="1"/>
        <v>0</v>
      </c>
      <c r="J22" s="69"/>
      <c r="K22" s="138"/>
      <c r="L22" s="71">
        <f t="shared" si="2"/>
        <v>0</v>
      </c>
      <c r="M22" s="138"/>
      <c r="N22" s="71">
        <f t="shared" si="3"/>
        <v>0</v>
      </c>
      <c r="O22" s="71">
        <f t="shared" si="4"/>
        <v>0</v>
      </c>
      <c r="P22" s="4"/>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3:61">
      <c r="C23" s="66">
        <f>IF(D11="","-",+C22+1)</f>
        <v>2021</v>
      </c>
      <c r="D23" s="72">
        <f t="shared" si="5"/>
        <v>0</v>
      </c>
      <c r="E23" s="73">
        <f>IF(+I14&lt;F22,I14,D23)</f>
        <v>0</v>
      </c>
      <c r="F23" s="72">
        <f t="shared" si="0"/>
        <v>0</v>
      </c>
      <c r="G23" s="74">
        <f t="shared" si="6"/>
        <v>0</v>
      </c>
      <c r="H23" s="55">
        <f t="shared" si="7"/>
        <v>0</v>
      </c>
      <c r="I23" s="69">
        <f t="shared" si="1"/>
        <v>0</v>
      </c>
      <c r="J23" s="69"/>
      <c r="K23" s="138"/>
      <c r="L23" s="71">
        <f t="shared" si="2"/>
        <v>0</v>
      </c>
      <c r="M23" s="138"/>
      <c r="N23" s="71">
        <f t="shared" si="3"/>
        <v>0</v>
      </c>
      <c r="O23" s="71">
        <f t="shared" si="4"/>
        <v>0</v>
      </c>
      <c r="P23" s="4"/>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3:61">
      <c r="C24" s="66">
        <f>IF(D11="","-",+C23+1)</f>
        <v>2022</v>
      </c>
      <c r="D24" s="72">
        <f t="shared" si="5"/>
        <v>0</v>
      </c>
      <c r="E24" s="73">
        <f>IF(+I14&lt;F23,I14,D24)</f>
        <v>0</v>
      </c>
      <c r="F24" s="72">
        <f t="shared" si="0"/>
        <v>0</v>
      </c>
      <c r="G24" s="74">
        <f t="shared" si="6"/>
        <v>0</v>
      </c>
      <c r="H24" s="55">
        <f t="shared" si="7"/>
        <v>0</v>
      </c>
      <c r="I24" s="69">
        <f t="shared" si="1"/>
        <v>0</v>
      </c>
      <c r="J24" s="69"/>
      <c r="K24" s="138"/>
      <c r="L24" s="71">
        <f t="shared" si="2"/>
        <v>0</v>
      </c>
      <c r="M24" s="138"/>
      <c r="N24" s="71">
        <f t="shared" si="3"/>
        <v>0</v>
      </c>
      <c r="O24" s="71">
        <f t="shared" si="4"/>
        <v>0</v>
      </c>
      <c r="P24" s="4"/>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3:61">
      <c r="C25" s="66">
        <f>IF(D11="","-",+C24+1)</f>
        <v>2023</v>
      </c>
      <c r="D25" s="72">
        <f t="shared" si="5"/>
        <v>0</v>
      </c>
      <c r="E25" s="73">
        <f>IF(+I14&lt;F24,I14,D25)</f>
        <v>0</v>
      </c>
      <c r="F25" s="72">
        <f t="shared" si="0"/>
        <v>0</v>
      </c>
      <c r="G25" s="74">
        <f t="shared" si="6"/>
        <v>0</v>
      </c>
      <c r="H25" s="55">
        <f t="shared" si="7"/>
        <v>0</v>
      </c>
      <c r="I25" s="69">
        <f t="shared" si="1"/>
        <v>0</v>
      </c>
      <c r="J25" s="69"/>
      <c r="K25" s="138"/>
      <c r="L25" s="71">
        <f t="shared" si="2"/>
        <v>0</v>
      </c>
      <c r="M25" s="138"/>
      <c r="N25" s="71">
        <f t="shared" si="3"/>
        <v>0</v>
      </c>
      <c r="O25" s="71">
        <f t="shared" si="4"/>
        <v>0</v>
      </c>
      <c r="P25" s="4"/>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3:61">
      <c r="C26" s="66">
        <f>IF(D11="","-",+C25+1)</f>
        <v>2024</v>
      </c>
      <c r="D26" s="72">
        <f t="shared" si="5"/>
        <v>0</v>
      </c>
      <c r="E26" s="73">
        <f>IF(+I14&lt;F25,I14,D26)</f>
        <v>0</v>
      </c>
      <c r="F26" s="72">
        <f t="shared" si="0"/>
        <v>0</v>
      </c>
      <c r="G26" s="74">
        <f t="shared" si="6"/>
        <v>0</v>
      </c>
      <c r="H26" s="55">
        <f t="shared" si="7"/>
        <v>0</v>
      </c>
      <c r="I26" s="69">
        <f t="shared" si="1"/>
        <v>0</v>
      </c>
      <c r="J26" s="69"/>
      <c r="K26" s="138"/>
      <c r="L26" s="71">
        <f t="shared" si="2"/>
        <v>0</v>
      </c>
      <c r="M26" s="138"/>
      <c r="N26" s="71">
        <f t="shared" si="3"/>
        <v>0</v>
      </c>
      <c r="O26" s="71">
        <f t="shared" si="4"/>
        <v>0</v>
      </c>
      <c r="P26" s="4"/>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3:61">
      <c r="C27" s="66">
        <f>IF(D11="","-",+C26+1)</f>
        <v>2025</v>
      </c>
      <c r="D27" s="75">
        <f t="shared" si="5"/>
        <v>0</v>
      </c>
      <c r="E27" s="73">
        <f>IF(+I14&lt;F26,I14,D27)</f>
        <v>0</v>
      </c>
      <c r="F27" s="72">
        <f t="shared" si="0"/>
        <v>0</v>
      </c>
      <c r="G27" s="74">
        <f t="shared" si="6"/>
        <v>0</v>
      </c>
      <c r="H27" s="55">
        <f t="shared" si="7"/>
        <v>0</v>
      </c>
      <c r="I27" s="69">
        <f t="shared" si="1"/>
        <v>0</v>
      </c>
      <c r="J27" s="69"/>
      <c r="K27" s="138"/>
      <c r="L27" s="71">
        <f t="shared" si="2"/>
        <v>0</v>
      </c>
      <c r="M27" s="138"/>
      <c r="N27" s="71">
        <f t="shared" si="3"/>
        <v>0</v>
      </c>
      <c r="O27" s="71">
        <f t="shared" si="4"/>
        <v>0</v>
      </c>
      <c r="P27" s="4"/>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3:61">
      <c r="C28" s="66">
        <f>IF(D11="","-",+C27+1)</f>
        <v>2026</v>
      </c>
      <c r="D28" s="72">
        <f t="shared" si="5"/>
        <v>0</v>
      </c>
      <c r="E28" s="73">
        <f>IF(+I14&lt;F27,I14,D28)</f>
        <v>0</v>
      </c>
      <c r="F28" s="72">
        <f t="shared" si="0"/>
        <v>0</v>
      </c>
      <c r="G28" s="74">
        <f t="shared" si="6"/>
        <v>0</v>
      </c>
      <c r="H28" s="55">
        <f t="shared" si="7"/>
        <v>0</v>
      </c>
      <c r="I28" s="69">
        <f t="shared" si="1"/>
        <v>0</v>
      </c>
      <c r="J28" s="69"/>
      <c r="K28" s="138"/>
      <c r="L28" s="71">
        <f t="shared" si="2"/>
        <v>0</v>
      </c>
      <c r="M28" s="138"/>
      <c r="N28" s="71">
        <f t="shared" si="3"/>
        <v>0</v>
      </c>
      <c r="O28" s="71">
        <f t="shared" si="4"/>
        <v>0</v>
      </c>
      <c r="P28" s="4"/>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3:61">
      <c r="C29" s="66">
        <f>IF(D11="","-",+C28+1)</f>
        <v>2027</v>
      </c>
      <c r="D29" s="72">
        <f t="shared" si="5"/>
        <v>0</v>
      </c>
      <c r="E29" s="73">
        <f>IF(+I14&lt;F28,I14,D29)</f>
        <v>0</v>
      </c>
      <c r="F29" s="72">
        <f t="shared" si="0"/>
        <v>0</v>
      </c>
      <c r="G29" s="74">
        <f t="shared" si="6"/>
        <v>0</v>
      </c>
      <c r="H29" s="55">
        <f t="shared" si="7"/>
        <v>0</v>
      </c>
      <c r="I29" s="69">
        <f t="shared" si="1"/>
        <v>0</v>
      </c>
      <c r="J29" s="69"/>
      <c r="K29" s="138"/>
      <c r="L29" s="71">
        <f t="shared" si="2"/>
        <v>0</v>
      </c>
      <c r="M29" s="138"/>
      <c r="N29" s="71">
        <f t="shared" si="3"/>
        <v>0</v>
      </c>
      <c r="O29" s="71">
        <f t="shared" si="4"/>
        <v>0</v>
      </c>
      <c r="P29" s="4"/>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3:61">
      <c r="C30" s="66">
        <f>IF(D11="","-",+C29+1)</f>
        <v>2028</v>
      </c>
      <c r="D30" s="72">
        <f t="shared" si="5"/>
        <v>0</v>
      </c>
      <c r="E30" s="73">
        <f>IF(+I14&lt;F29,I14,D30)</f>
        <v>0</v>
      </c>
      <c r="F30" s="72">
        <f t="shared" si="0"/>
        <v>0</v>
      </c>
      <c r="G30" s="74">
        <f t="shared" si="6"/>
        <v>0</v>
      </c>
      <c r="H30" s="55">
        <f t="shared" si="7"/>
        <v>0</v>
      </c>
      <c r="I30" s="69">
        <f t="shared" si="1"/>
        <v>0</v>
      </c>
      <c r="J30" s="69"/>
      <c r="K30" s="138"/>
      <c r="L30" s="71">
        <f t="shared" si="2"/>
        <v>0</v>
      </c>
      <c r="M30" s="138"/>
      <c r="N30" s="71">
        <f t="shared" si="3"/>
        <v>0</v>
      </c>
      <c r="O30" s="71">
        <f t="shared" si="4"/>
        <v>0</v>
      </c>
      <c r="P30" s="4"/>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3:61">
      <c r="C31" s="66">
        <f>IF(D11="","-",+C30+1)</f>
        <v>2029</v>
      </c>
      <c r="D31" s="72">
        <f t="shared" si="5"/>
        <v>0</v>
      </c>
      <c r="E31" s="73">
        <f>IF(+I14&lt;F30,I14,D31)</f>
        <v>0</v>
      </c>
      <c r="F31" s="72">
        <f t="shared" si="0"/>
        <v>0</v>
      </c>
      <c r="G31" s="74">
        <f t="shared" si="6"/>
        <v>0</v>
      </c>
      <c r="H31" s="55">
        <f t="shared" si="7"/>
        <v>0</v>
      </c>
      <c r="I31" s="69">
        <f t="shared" si="1"/>
        <v>0</v>
      </c>
      <c r="J31" s="69"/>
      <c r="K31" s="138"/>
      <c r="L31" s="71">
        <f t="shared" si="2"/>
        <v>0</v>
      </c>
      <c r="M31" s="138"/>
      <c r="N31" s="71">
        <f t="shared" si="3"/>
        <v>0</v>
      </c>
      <c r="O31" s="71">
        <f t="shared" si="4"/>
        <v>0</v>
      </c>
      <c r="P31" s="4"/>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3:61">
      <c r="C32" s="66">
        <f>IF(D11="","-",+C31+1)</f>
        <v>2030</v>
      </c>
      <c r="D32" s="72">
        <f t="shared" si="5"/>
        <v>0</v>
      </c>
      <c r="E32" s="73">
        <f>IF(+I14&lt;F31,I14,D32)</f>
        <v>0</v>
      </c>
      <c r="F32" s="72">
        <f t="shared" si="0"/>
        <v>0</v>
      </c>
      <c r="G32" s="74">
        <f t="shared" si="6"/>
        <v>0</v>
      </c>
      <c r="H32" s="55">
        <f t="shared" si="7"/>
        <v>0</v>
      </c>
      <c r="I32" s="69">
        <f t="shared" si="1"/>
        <v>0</v>
      </c>
      <c r="J32" s="69"/>
      <c r="K32" s="138"/>
      <c r="L32" s="71">
        <f t="shared" si="2"/>
        <v>0</v>
      </c>
      <c r="M32" s="138"/>
      <c r="N32" s="71">
        <f t="shared" si="3"/>
        <v>0</v>
      </c>
      <c r="O32" s="71">
        <f t="shared" si="4"/>
        <v>0</v>
      </c>
      <c r="P32" s="4"/>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3:61">
      <c r="C33" s="66">
        <f>IF(D11="","-",+C32+1)</f>
        <v>2031</v>
      </c>
      <c r="D33" s="72">
        <f t="shared" si="5"/>
        <v>0</v>
      </c>
      <c r="E33" s="73">
        <f>IF(+I14&lt;F32,I14,D33)</f>
        <v>0</v>
      </c>
      <c r="F33" s="72">
        <f t="shared" si="0"/>
        <v>0</v>
      </c>
      <c r="G33" s="74">
        <f t="shared" si="6"/>
        <v>0</v>
      </c>
      <c r="H33" s="55">
        <f t="shared" si="7"/>
        <v>0</v>
      </c>
      <c r="I33" s="69">
        <f t="shared" si="1"/>
        <v>0</v>
      </c>
      <c r="J33" s="69"/>
      <c r="K33" s="138"/>
      <c r="L33" s="71">
        <f t="shared" si="2"/>
        <v>0</v>
      </c>
      <c r="M33" s="138"/>
      <c r="N33" s="71">
        <f t="shared" si="3"/>
        <v>0</v>
      </c>
      <c r="O33" s="71">
        <f t="shared" si="4"/>
        <v>0</v>
      </c>
      <c r="P33" s="4"/>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3:61">
      <c r="C34" s="66">
        <f>IF(D11="","-",+C33+1)</f>
        <v>2032</v>
      </c>
      <c r="D34" s="72">
        <f t="shared" si="5"/>
        <v>0</v>
      </c>
      <c r="E34" s="73">
        <f>IF(+I14&lt;F33,I14,D34)</f>
        <v>0</v>
      </c>
      <c r="F34" s="72">
        <f t="shared" si="0"/>
        <v>0</v>
      </c>
      <c r="G34" s="74">
        <f t="shared" si="6"/>
        <v>0</v>
      </c>
      <c r="H34" s="55">
        <f t="shared" si="7"/>
        <v>0</v>
      </c>
      <c r="I34" s="69">
        <f t="shared" si="1"/>
        <v>0</v>
      </c>
      <c r="J34" s="69"/>
      <c r="K34" s="138"/>
      <c r="L34" s="71">
        <f t="shared" si="2"/>
        <v>0</v>
      </c>
      <c r="M34" s="138"/>
      <c r="N34" s="71">
        <f t="shared" si="3"/>
        <v>0</v>
      </c>
      <c r="O34" s="71">
        <f t="shared" si="4"/>
        <v>0</v>
      </c>
      <c r="P34" s="4"/>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3:61">
      <c r="C35" s="66">
        <f>IF(D11="","-",+C34+1)</f>
        <v>2033</v>
      </c>
      <c r="D35" s="72">
        <f t="shared" si="5"/>
        <v>0</v>
      </c>
      <c r="E35" s="73">
        <f>IF(+I14&lt;F34,I14,D35)</f>
        <v>0</v>
      </c>
      <c r="F35" s="72">
        <f t="shared" si="0"/>
        <v>0</v>
      </c>
      <c r="G35" s="74">
        <f t="shared" si="6"/>
        <v>0</v>
      </c>
      <c r="H35" s="55">
        <f t="shared" si="7"/>
        <v>0</v>
      </c>
      <c r="I35" s="69">
        <f t="shared" si="1"/>
        <v>0</v>
      </c>
      <c r="J35" s="69"/>
      <c r="K35" s="138"/>
      <c r="L35" s="71">
        <f t="shared" si="2"/>
        <v>0</v>
      </c>
      <c r="M35" s="138"/>
      <c r="N35" s="71">
        <f t="shared" si="3"/>
        <v>0</v>
      </c>
      <c r="O35" s="71">
        <f t="shared" si="4"/>
        <v>0</v>
      </c>
      <c r="P35" s="4"/>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3:61">
      <c r="C36" s="66">
        <f>IF(D11="","-",+C35+1)</f>
        <v>2034</v>
      </c>
      <c r="D36" s="72">
        <f t="shared" si="5"/>
        <v>0</v>
      </c>
      <c r="E36" s="73">
        <f>IF(+I14&lt;F35,I14,D36)</f>
        <v>0</v>
      </c>
      <c r="F36" s="72">
        <f t="shared" si="0"/>
        <v>0</v>
      </c>
      <c r="G36" s="74">
        <f t="shared" si="6"/>
        <v>0</v>
      </c>
      <c r="H36" s="55">
        <f t="shared" si="7"/>
        <v>0</v>
      </c>
      <c r="I36" s="69">
        <f t="shared" si="1"/>
        <v>0</v>
      </c>
      <c r="J36" s="69"/>
      <c r="K36" s="138"/>
      <c r="L36" s="71">
        <f t="shared" si="2"/>
        <v>0</v>
      </c>
      <c r="M36" s="138"/>
      <c r="N36" s="71">
        <f t="shared" si="3"/>
        <v>0</v>
      </c>
      <c r="O36" s="71">
        <f t="shared" si="4"/>
        <v>0</v>
      </c>
      <c r="P36" s="4"/>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3:61">
      <c r="C37" s="66">
        <f>IF(D11="","-",+C36+1)</f>
        <v>2035</v>
      </c>
      <c r="D37" s="72">
        <f t="shared" si="5"/>
        <v>0</v>
      </c>
      <c r="E37" s="73">
        <f>IF(+I14&lt;F36,I14,D37)</f>
        <v>0</v>
      </c>
      <c r="F37" s="72">
        <f t="shared" si="0"/>
        <v>0</v>
      </c>
      <c r="G37" s="74">
        <f t="shared" si="6"/>
        <v>0</v>
      </c>
      <c r="H37" s="55">
        <f t="shared" si="7"/>
        <v>0</v>
      </c>
      <c r="I37" s="69">
        <f t="shared" si="1"/>
        <v>0</v>
      </c>
      <c r="J37" s="69"/>
      <c r="K37" s="138"/>
      <c r="L37" s="71">
        <f t="shared" si="2"/>
        <v>0</v>
      </c>
      <c r="M37" s="138"/>
      <c r="N37" s="71">
        <f t="shared" si="3"/>
        <v>0</v>
      </c>
      <c r="O37" s="71">
        <f t="shared" si="4"/>
        <v>0</v>
      </c>
      <c r="P37" s="4"/>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3:61">
      <c r="C38" s="66">
        <f>IF(D11="","-",+C37+1)</f>
        <v>2036</v>
      </c>
      <c r="D38" s="72">
        <f t="shared" si="5"/>
        <v>0</v>
      </c>
      <c r="E38" s="73">
        <f>IF(+I14&lt;F37,I14,D38)</f>
        <v>0</v>
      </c>
      <c r="F38" s="72">
        <f t="shared" si="0"/>
        <v>0</v>
      </c>
      <c r="G38" s="74">
        <f t="shared" si="6"/>
        <v>0</v>
      </c>
      <c r="H38" s="55">
        <f t="shared" si="7"/>
        <v>0</v>
      </c>
      <c r="I38" s="69">
        <f t="shared" si="1"/>
        <v>0</v>
      </c>
      <c r="J38" s="69"/>
      <c r="K38" s="138"/>
      <c r="L38" s="71">
        <f t="shared" si="2"/>
        <v>0</v>
      </c>
      <c r="M38" s="138"/>
      <c r="N38" s="71">
        <f t="shared" si="3"/>
        <v>0</v>
      </c>
      <c r="O38" s="71">
        <f t="shared" si="4"/>
        <v>0</v>
      </c>
      <c r="P38" s="4"/>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3:61">
      <c r="C39" s="66">
        <f>IF(D11="","-",+C38+1)</f>
        <v>2037</v>
      </c>
      <c r="D39" s="72">
        <f t="shared" si="5"/>
        <v>0</v>
      </c>
      <c r="E39" s="73">
        <f>IF(+I14&lt;F38,I14,D39)</f>
        <v>0</v>
      </c>
      <c r="F39" s="72">
        <f t="shared" si="0"/>
        <v>0</v>
      </c>
      <c r="G39" s="74">
        <f t="shared" si="6"/>
        <v>0</v>
      </c>
      <c r="H39" s="55">
        <f t="shared" si="7"/>
        <v>0</v>
      </c>
      <c r="I39" s="69">
        <f t="shared" si="1"/>
        <v>0</v>
      </c>
      <c r="J39" s="69"/>
      <c r="K39" s="138"/>
      <c r="L39" s="71">
        <f t="shared" si="2"/>
        <v>0</v>
      </c>
      <c r="M39" s="138"/>
      <c r="N39" s="71">
        <f t="shared" si="3"/>
        <v>0</v>
      </c>
      <c r="O39" s="71">
        <f t="shared" si="4"/>
        <v>0</v>
      </c>
      <c r="P39" s="4"/>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3:61">
      <c r="C40" s="66">
        <f>IF(D11="","-",+C39+1)</f>
        <v>2038</v>
      </c>
      <c r="D40" s="72">
        <f t="shared" si="5"/>
        <v>0</v>
      </c>
      <c r="E40" s="73">
        <f>IF(+I14&lt;F39,I14,D40)</f>
        <v>0</v>
      </c>
      <c r="F40" s="72">
        <f t="shared" si="0"/>
        <v>0</v>
      </c>
      <c r="G40" s="74">
        <f t="shared" si="6"/>
        <v>0</v>
      </c>
      <c r="H40" s="55">
        <f t="shared" si="7"/>
        <v>0</v>
      </c>
      <c r="I40" s="69">
        <f t="shared" si="1"/>
        <v>0</v>
      </c>
      <c r="J40" s="69"/>
      <c r="K40" s="138"/>
      <c r="L40" s="71">
        <f t="shared" si="2"/>
        <v>0</v>
      </c>
      <c r="M40" s="138"/>
      <c r="N40" s="71">
        <f t="shared" si="3"/>
        <v>0</v>
      </c>
      <c r="O40" s="71">
        <f t="shared" si="4"/>
        <v>0</v>
      </c>
      <c r="P40" s="4"/>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3:61">
      <c r="C41" s="66">
        <f>IF(D11="","-",+C40+1)</f>
        <v>2039</v>
      </c>
      <c r="D41" s="72">
        <f t="shared" si="5"/>
        <v>0</v>
      </c>
      <c r="E41" s="73">
        <f>IF(+I14&lt;F40,I14,D41)</f>
        <v>0</v>
      </c>
      <c r="F41" s="72">
        <f t="shared" si="0"/>
        <v>0</v>
      </c>
      <c r="G41" s="74">
        <f t="shared" si="6"/>
        <v>0</v>
      </c>
      <c r="H41" s="55">
        <f t="shared" si="7"/>
        <v>0</v>
      </c>
      <c r="I41" s="69">
        <f t="shared" si="1"/>
        <v>0</v>
      </c>
      <c r="J41" s="69"/>
      <c r="K41" s="138"/>
      <c r="L41" s="71">
        <f t="shared" si="2"/>
        <v>0</v>
      </c>
      <c r="M41" s="138"/>
      <c r="N41" s="71">
        <f t="shared" si="3"/>
        <v>0</v>
      </c>
      <c r="O41" s="71">
        <f t="shared" si="4"/>
        <v>0</v>
      </c>
      <c r="P41" s="4"/>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3:61">
      <c r="C42" s="66">
        <f>IF(D11="","-",+C41+1)</f>
        <v>2040</v>
      </c>
      <c r="D42" s="72">
        <f t="shared" si="5"/>
        <v>0</v>
      </c>
      <c r="E42" s="73">
        <f>IF(+I14&lt;F41,I14,D42)</f>
        <v>0</v>
      </c>
      <c r="F42" s="72">
        <f t="shared" si="0"/>
        <v>0</v>
      </c>
      <c r="G42" s="74">
        <f t="shared" si="6"/>
        <v>0</v>
      </c>
      <c r="H42" s="55">
        <f t="shared" si="7"/>
        <v>0</v>
      </c>
      <c r="I42" s="69">
        <f t="shared" si="1"/>
        <v>0</v>
      </c>
      <c r="J42" s="69"/>
      <c r="K42" s="138"/>
      <c r="L42" s="71">
        <f t="shared" si="2"/>
        <v>0</v>
      </c>
      <c r="M42" s="138"/>
      <c r="N42" s="71">
        <f t="shared" si="3"/>
        <v>0</v>
      </c>
      <c r="O42" s="71">
        <f t="shared" si="4"/>
        <v>0</v>
      </c>
      <c r="P42" s="4"/>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3:61">
      <c r="C43" s="66">
        <f>IF(D11="","-",+C42+1)</f>
        <v>2041</v>
      </c>
      <c r="D43" s="72">
        <f t="shared" si="5"/>
        <v>0</v>
      </c>
      <c r="E43" s="73">
        <f>IF(+I14&lt;F42,I14,D43)</f>
        <v>0</v>
      </c>
      <c r="F43" s="72">
        <f t="shared" si="0"/>
        <v>0</v>
      </c>
      <c r="G43" s="74">
        <f t="shared" si="6"/>
        <v>0</v>
      </c>
      <c r="H43" s="55">
        <f t="shared" si="7"/>
        <v>0</v>
      </c>
      <c r="I43" s="69">
        <f t="shared" si="1"/>
        <v>0</v>
      </c>
      <c r="J43" s="69"/>
      <c r="K43" s="138"/>
      <c r="L43" s="71">
        <f t="shared" si="2"/>
        <v>0</v>
      </c>
      <c r="M43" s="138"/>
      <c r="N43" s="71">
        <f t="shared" si="3"/>
        <v>0</v>
      </c>
      <c r="O43" s="71">
        <f t="shared" si="4"/>
        <v>0</v>
      </c>
      <c r="P43" s="4"/>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3:61">
      <c r="C44" s="66">
        <f>IF(D11="","-",+C43+1)</f>
        <v>2042</v>
      </c>
      <c r="D44" s="72">
        <f t="shared" si="5"/>
        <v>0</v>
      </c>
      <c r="E44" s="73">
        <f>IF(+I14&lt;F43,I14,D44)</f>
        <v>0</v>
      </c>
      <c r="F44" s="72">
        <f t="shared" si="0"/>
        <v>0</v>
      </c>
      <c r="G44" s="74">
        <f t="shared" si="6"/>
        <v>0</v>
      </c>
      <c r="H44" s="55">
        <f t="shared" si="7"/>
        <v>0</v>
      </c>
      <c r="I44" s="69">
        <f t="shared" si="1"/>
        <v>0</v>
      </c>
      <c r="J44" s="69"/>
      <c r="K44" s="138"/>
      <c r="L44" s="71">
        <f t="shared" si="2"/>
        <v>0</v>
      </c>
      <c r="M44" s="138"/>
      <c r="N44" s="71">
        <f t="shared" si="3"/>
        <v>0</v>
      </c>
      <c r="O44" s="71">
        <f t="shared" si="4"/>
        <v>0</v>
      </c>
      <c r="P44" s="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3:61">
      <c r="C45" s="66">
        <f>IF(D11="","-",+C44+1)</f>
        <v>2043</v>
      </c>
      <c r="D45" s="72">
        <f t="shared" si="5"/>
        <v>0</v>
      </c>
      <c r="E45" s="73">
        <f>IF(+I14&lt;F44,I14,D45)</f>
        <v>0</v>
      </c>
      <c r="F45" s="72">
        <f t="shared" si="0"/>
        <v>0</v>
      </c>
      <c r="G45" s="74">
        <f t="shared" si="6"/>
        <v>0</v>
      </c>
      <c r="H45" s="55">
        <f t="shared" si="7"/>
        <v>0</v>
      </c>
      <c r="I45" s="69">
        <f t="shared" si="1"/>
        <v>0</v>
      </c>
      <c r="J45" s="69"/>
      <c r="K45" s="138"/>
      <c r="L45" s="71">
        <f t="shared" si="2"/>
        <v>0</v>
      </c>
      <c r="M45" s="138"/>
      <c r="N45" s="71">
        <f t="shared" si="3"/>
        <v>0</v>
      </c>
      <c r="O45" s="71">
        <f t="shared" si="4"/>
        <v>0</v>
      </c>
      <c r="P45" s="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3:61">
      <c r="C46" s="66">
        <f>IF(D11="","-",+C45+1)</f>
        <v>2044</v>
      </c>
      <c r="D46" s="72">
        <f t="shared" si="5"/>
        <v>0</v>
      </c>
      <c r="E46" s="73">
        <f>IF(+I14&lt;F45,I14,D46)</f>
        <v>0</v>
      </c>
      <c r="F46" s="72">
        <f t="shared" si="0"/>
        <v>0</v>
      </c>
      <c r="G46" s="74">
        <f t="shared" si="6"/>
        <v>0</v>
      </c>
      <c r="H46" s="55">
        <f t="shared" si="7"/>
        <v>0</v>
      </c>
      <c r="I46" s="69">
        <f t="shared" si="1"/>
        <v>0</v>
      </c>
      <c r="J46" s="69"/>
      <c r="K46" s="138"/>
      <c r="L46" s="71">
        <f t="shared" si="2"/>
        <v>0</v>
      </c>
      <c r="M46" s="138"/>
      <c r="N46" s="71">
        <f t="shared" si="3"/>
        <v>0</v>
      </c>
      <c r="O46" s="71">
        <f t="shared" si="4"/>
        <v>0</v>
      </c>
      <c r="P46" s="4"/>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3:61">
      <c r="C47" s="66">
        <f>IF(D11="","-",+C46+1)</f>
        <v>2045</v>
      </c>
      <c r="D47" s="72">
        <f t="shared" si="5"/>
        <v>0</v>
      </c>
      <c r="E47" s="73">
        <f>IF(+I14&lt;F46,I14,D47)</f>
        <v>0</v>
      </c>
      <c r="F47" s="72">
        <f t="shared" si="0"/>
        <v>0</v>
      </c>
      <c r="G47" s="74">
        <f t="shared" si="6"/>
        <v>0</v>
      </c>
      <c r="H47" s="55">
        <f t="shared" si="7"/>
        <v>0</v>
      </c>
      <c r="I47" s="69">
        <f t="shared" si="1"/>
        <v>0</v>
      </c>
      <c r="J47" s="69"/>
      <c r="K47" s="138"/>
      <c r="L47" s="71">
        <f t="shared" si="2"/>
        <v>0</v>
      </c>
      <c r="M47" s="138"/>
      <c r="N47" s="71">
        <f t="shared" si="3"/>
        <v>0</v>
      </c>
      <c r="O47" s="71">
        <f t="shared" si="4"/>
        <v>0</v>
      </c>
      <c r="P47" s="4"/>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3:61">
      <c r="C48" s="66">
        <f>IF(D11="","-",+C47+1)</f>
        <v>2046</v>
      </c>
      <c r="D48" s="72">
        <f t="shared" si="5"/>
        <v>0</v>
      </c>
      <c r="E48" s="73">
        <f>IF(+I14&lt;F47,I14,D48)</f>
        <v>0</v>
      </c>
      <c r="F48" s="72">
        <f t="shared" si="0"/>
        <v>0</v>
      </c>
      <c r="G48" s="74">
        <f t="shared" si="6"/>
        <v>0</v>
      </c>
      <c r="H48" s="55">
        <f t="shared" si="7"/>
        <v>0</v>
      </c>
      <c r="I48" s="69">
        <f t="shared" si="1"/>
        <v>0</v>
      </c>
      <c r="J48" s="69"/>
      <c r="K48" s="138"/>
      <c r="L48" s="71">
        <f t="shared" si="2"/>
        <v>0</v>
      </c>
      <c r="M48" s="138"/>
      <c r="N48" s="71">
        <f t="shared" si="3"/>
        <v>0</v>
      </c>
      <c r="O48" s="71">
        <f t="shared" si="4"/>
        <v>0</v>
      </c>
      <c r="P48" s="4"/>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3:61">
      <c r="C49" s="66">
        <f>IF(D11="","-",+C48+1)</f>
        <v>2047</v>
      </c>
      <c r="D49" s="72">
        <f t="shared" si="5"/>
        <v>0</v>
      </c>
      <c r="E49" s="73">
        <f>IF(+I14&lt;F48,I14,D49)</f>
        <v>0</v>
      </c>
      <c r="F49" s="72">
        <f t="shared" ref="F49:F72" si="8">+D49-E49</f>
        <v>0</v>
      </c>
      <c r="G49" s="74">
        <f t="shared" si="6"/>
        <v>0</v>
      </c>
      <c r="H49" s="55">
        <f t="shared" si="7"/>
        <v>0</v>
      </c>
      <c r="I49" s="69">
        <f t="shared" ref="I49:I72" si="9">H49-G49</f>
        <v>0</v>
      </c>
      <c r="J49" s="69"/>
      <c r="K49" s="138"/>
      <c r="L49" s="71">
        <f t="shared" ref="L49:L72" si="10">IF(K49&lt;&gt;0,+G49-K49,0)</f>
        <v>0</v>
      </c>
      <c r="M49" s="138"/>
      <c r="N49" s="71">
        <f t="shared" ref="N49:N72" si="11">IF(M49&lt;&gt;0,+H49-M49,0)</f>
        <v>0</v>
      </c>
      <c r="O49" s="71">
        <f t="shared" ref="O49:O72" si="12">+N49-L49</f>
        <v>0</v>
      </c>
      <c r="P49" s="4"/>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3:61">
      <c r="C50" s="66">
        <f>IF(D11="","-",+C49+1)</f>
        <v>2048</v>
      </c>
      <c r="D50" s="72">
        <f t="shared" ref="D50:D72" si="13">F49</f>
        <v>0</v>
      </c>
      <c r="E50" s="73">
        <f>IF(+I14&lt;F49,I14,D50)</f>
        <v>0</v>
      </c>
      <c r="F50" s="72">
        <f t="shared" si="8"/>
        <v>0</v>
      </c>
      <c r="G50" s="74">
        <f t="shared" si="6"/>
        <v>0</v>
      </c>
      <c r="H50" s="55">
        <f t="shared" si="7"/>
        <v>0</v>
      </c>
      <c r="I50" s="69">
        <f t="shared" si="9"/>
        <v>0</v>
      </c>
      <c r="J50" s="69"/>
      <c r="K50" s="138"/>
      <c r="L50" s="71">
        <f t="shared" si="10"/>
        <v>0</v>
      </c>
      <c r="M50" s="138"/>
      <c r="N50" s="71">
        <f t="shared" si="11"/>
        <v>0</v>
      </c>
      <c r="O50" s="71">
        <f t="shared" si="12"/>
        <v>0</v>
      </c>
      <c r="P50" s="4"/>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3:61">
      <c r="C51" s="66">
        <f>IF(D11="","-",+C50+1)</f>
        <v>2049</v>
      </c>
      <c r="D51" s="72">
        <f t="shared" si="13"/>
        <v>0</v>
      </c>
      <c r="E51" s="73">
        <f>IF(+I14&lt;F50,I14,D51)</f>
        <v>0</v>
      </c>
      <c r="F51" s="72">
        <f t="shared" si="8"/>
        <v>0</v>
      </c>
      <c r="G51" s="74">
        <f t="shared" si="6"/>
        <v>0</v>
      </c>
      <c r="H51" s="55">
        <f t="shared" si="7"/>
        <v>0</v>
      </c>
      <c r="I51" s="69">
        <f t="shared" si="9"/>
        <v>0</v>
      </c>
      <c r="J51" s="69"/>
      <c r="K51" s="138"/>
      <c r="L51" s="71">
        <f t="shared" si="10"/>
        <v>0</v>
      </c>
      <c r="M51" s="138"/>
      <c r="N51" s="71">
        <f t="shared" si="11"/>
        <v>0</v>
      </c>
      <c r="O51" s="71">
        <f t="shared" si="12"/>
        <v>0</v>
      </c>
      <c r="P51" s="4"/>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3:61">
      <c r="C52" s="66">
        <f>IF(D11="","-",+C51+1)</f>
        <v>2050</v>
      </c>
      <c r="D52" s="72">
        <f t="shared" si="13"/>
        <v>0</v>
      </c>
      <c r="E52" s="73">
        <f>IF(+I14&lt;F51,I14,D52)</f>
        <v>0</v>
      </c>
      <c r="F52" s="72">
        <f t="shared" si="8"/>
        <v>0</v>
      </c>
      <c r="G52" s="74">
        <f t="shared" si="6"/>
        <v>0</v>
      </c>
      <c r="H52" s="55">
        <f t="shared" si="7"/>
        <v>0</v>
      </c>
      <c r="I52" s="69">
        <f t="shared" si="9"/>
        <v>0</v>
      </c>
      <c r="J52" s="69"/>
      <c r="K52" s="138"/>
      <c r="L52" s="71">
        <f t="shared" si="10"/>
        <v>0</v>
      </c>
      <c r="M52" s="138"/>
      <c r="N52" s="71">
        <f t="shared" si="11"/>
        <v>0</v>
      </c>
      <c r="O52" s="71">
        <f t="shared" si="12"/>
        <v>0</v>
      </c>
      <c r="P52" s="4"/>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3:61">
      <c r="C53" s="66">
        <f>IF(D11="","-",+C52+1)</f>
        <v>2051</v>
      </c>
      <c r="D53" s="72">
        <f t="shared" si="13"/>
        <v>0</v>
      </c>
      <c r="E53" s="73">
        <f>IF(+I14&lt;F52,I14,D53)</f>
        <v>0</v>
      </c>
      <c r="F53" s="72">
        <f t="shared" si="8"/>
        <v>0</v>
      </c>
      <c r="G53" s="74">
        <f t="shared" si="6"/>
        <v>0</v>
      </c>
      <c r="H53" s="55">
        <f t="shared" si="7"/>
        <v>0</v>
      </c>
      <c r="I53" s="69">
        <f t="shared" si="9"/>
        <v>0</v>
      </c>
      <c r="J53" s="69"/>
      <c r="K53" s="138"/>
      <c r="L53" s="71">
        <f t="shared" si="10"/>
        <v>0</v>
      </c>
      <c r="M53" s="138"/>
      <c r="N53" s="71">
        <f t="shared" si="11"/>
        <v>0</v>
      </c>
      <c r="O53" s="71">
        <f t="shared" si="12"/>
        <v>0</v>
      </c>
      <c r="P53" s="4"/>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3:61">
      <c r="C54" s="66">
        <f>IF(D11="","-",+C53+1)</f>
        <v>2052</v>
      </c>
      <c r="D54" s="72">
        <f t="shared" si="13"/>
        <v>0</v>
      </c>
      <c r="E54" s="73">
        <f>IF(+I14&lt;F53,I14,D54)</f>
        <v>0</v>
      </c>
      <c r="F54" s="72">
        <f t="shared" si="8"/>
        <v>0</v>
      </c>
      <c r="G54" s="74">
        <f t="shared" si="6"/>
        <v>0</v>
      </c>
      <c r="H54" s="55">
        <f t="shared" si="7"/>
        <v>0</v>
      </c>
      <c r="I54" s="69">
        <f t="shared" si="9"/>
        <v>0</v>
      </c>
      <c r="J54" s="69"/>
      <c r="K54" s="138"/>
      <c r="L54" s="71">
        <f t="shared" si="10"/>
        <v>0</v>
      </c>
      <c r="M54" s="138"/>
      <c r="N54" s="71">
        <f t="shared" si="11"/>
        <v>0</v>
      </c>
      <c r="O54" s="71">
        <f t="shared" si="12"/>
        <v>0</v>
      </c>
      <c r="P54" s="4"/>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3:61">
      <c r="C55" s="66">
        <f>IF(D11="","-",+C54+1)</f>
        <v>2053</v>
      </c>
      <c r="D55" s="72">
        <f t="shared" si="13"/>
        <v>0</v>
      </c>
      <c r="E55" s="73">
        <f>IF(+I14&lt;F54,I14,D55)</f>
        <v>0</v>
      </c>
      <c r="F55" s="72">
        <f t="shared" si="8"/>
        <v>0</v>
      </c>
      <c r="G55" s="74">
        <f t="shared" si="6"/>
        <v>0</v>
      </c>
      <c r="H55" s="55">
        <f t="shared" si="7"/>
        <v>0</v>
      </c>
      <c r="I55" s="69">
        <f t="shared" si="9"/>
        <v>0</v>
      </c>
      <c r="J55" s="69"/>
      <c r="K55" s="138"/>
      <c r="L55" s="71">
        <f t="shared" si="10"/>
        <v>0</v>
      </c>
      <c r="M55" s="138"/>
      <c r="N55" s="71">
        <f t="shared" si="11"/>
        <v>0</v>
      </c>
      <c r="O55" s="71">
        <f t="shared" si="12"/>
        <v>0</v>
      </c>
      <c r="P55" s="4"/>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3:61">
      <c r="C56" s="66">
        <f>IF(D11="","-",+C55+1)</f>
        <v>2054</v>
      </c>
      <c r="D56" s="72">
        <f t="shared" si="13"/>
        <v>0</v>
      </c>
      <c r="E56" s="73">
        <f>IF(+I14&lt;F55,I14,D56)</f>
        <v>0</v>
      </c>
      <c r="F56" s="72">
        <f t="shared" si="8"/>
        <v>0</v>
      </c>
      <c r="G56" s="74">
        <f t="shared" si="6"/>
        <v>0</v>
      </c>
      <c r="H56" s="55">
        <f t="shared" si="7"/>
        <v>0</v>
      </c>
      <c r="I56" s="69">
        <f t="shared" si="9"/>
        <v>0</v>
      </c>
      <c r="J56" s="69"/>
      <c r="K56" s="138"/>
      <c r="L56" s="71">
        <f t="shared" si="10"/>
        <v>0</v>
      </c>
      <c r="M56" s="138"/>
      <c r="N56" s="71">
        <f t="shared" si="11"/>
        <v>0</v>
      </c>
      <c r="O56" s="71">
        <f t="shared" si="12"/>
        <v>0</v>
      </c>
      <c r="P56" s="4"/>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3:61">
      <c r="C57" s="66">
        <f>IF(D11="","-",+C56+1)</f>
        <v>2055</v>
      </c>
      <c r="D57" s="72">
        <f t="shared" si="13"/>
        <v>0</v>
      </c>
      <c r="E57" s="73">
        <f>IF(+I14&lt;F56,I14,D57)</f>
        <v>0</v>
      </c>
      <c r="F57" s="72">
        <f t="shared" si="8"/>
        <v>0</v>
      </c>
      <c r="G57" s="74">
        <f t="shared" si="6"/>
        <v>0</v>
      </c>
      <c r="H57" s="55">
        <f t="shared" si="7"/>
        <v>0</v>
      </c>
      <c r="I57" s="69">
        <f t="shared" si="9"/>
        <v>0</v>
      </c>
      <c r="J57" s="69"/>
      <c r="K57" s="138"/>
      <c r="L57" s="71">
        <f t="shared" si="10"/>
        <v>0</v>
      </c>
      <c r="M57" s="138"/>
      <c r="N57" s="71">
        <f t="shared" si="11"/>
        <v>0</v>
      </c>
      <c r="O57" s="71">
        <f t="shared" si="12"/>
        <v>0</v>
      </c>
      <c r="P57" s="4"/>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3:61">
      <c r="C58" s="66">
        <f>IF(D11="","-",+C57+1)</f>
        <v>2056</v>
      </c>
      <c r="D58" s="72">
        <f t="shared" si="13"/>
        <v>0</v>
      </c>
      <c r="E58" s="73">
        <f>IF(+I14&lt;F57,I14,D58)</f>
        <v>0</v>
      </c>
      <c r="F58" s="72">
        <f t="shared" si="8"/>
        <v>0</v>
      </c>
      <c r="G58" s="74">
        <f t="shared" si="6"/>
        <v>0</v>
      </c>
      <c r="H58" s="55">
        <f t="shared" si="7"/>
        <v>0</v>
      </c>
      <c r="I58" s="69">
        <f t="shared" si="9"/>
        <v>0</v>
      </c>
      <c r="J58" s="69"/>
      <c r="K58" s="138"/>
      <c r="L58" s="71">
        <f t="shared" si="10"/>
        <v>0</v>
      </c>
      <c r="M58" s="138"/>
      <c r="N58" s="71">
        <f t="shared" si="11"/>
        <v>0</v>
      </c>
      <c r="O58" s="71">
        <f t="shared" si="12"/>
        <v>0</v>
      </c>
      <c r="P58" s="4"/>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3:61">
      <c r="C59" s="66">
        <f>IF(D11="","-",+C58+1)</f>
        <v>2057</v>
      </c>
      <c r="D59" s="72">
        <f t="shared" si="13"/>
        <v>0</v>
      </c>
      <c r="E59" s="73">
        <f>IF(+I14&lt;F58,I14,D59)</f>
        <v>0</v>
      </c>
      <c r="F59" s="72">
        <f t="shared" si="8"/>
        <v>0</v>
      </c>
      <c r="G59" s="74">
        <f t="shared" si="6"/>
        <v>0</v>
      </c>
      <c r="H59" s="55">
        <f t="shared" si="7"/>
        <v>0</v>
      </c>
      <c r="I59" s="69">
        <f t="shared" si="9"/>
        <v>0</v>
      </c>
      <c r="J59" s="69"/>
      <c r="K59" s="138"/>
      <c r="L59" s="71">
        <f t="shared" si="10"/>
        <v>0</v>
      </c>
      <c r="M59" s="138"/>
      <c r="N59" s="71">
        <f t="shared" si="11"/>
        <v>0</v>
      </c>
      <c r="O59" s="71">
        <f t="shared" si="12"/>
        <v>0</v>
      </c>
      <c r="P59" s="4"/>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3:61">
      <c r="C60" s="66">
        <f>IF(D11="","-",+C59+1)</f>
        <v>2058</v>
      </c>
      <c r="D60" s="72">
        <f t="shared" si="13"/>
        <v>0</v>
      </c>
      <c r="E60" s="73">
        <f>IF(+I14&lt;F59,I14,D60)</f>
        <v>0</v>
      </c>
      <c r="F60" s="72">
        <f t="shared" si="8"/>
        <v>0</v>
      </c>
      <c r="G60" s="74">
        <f t="shared" si="6"/>
        <v>0</v>
      </c>
      <c r="H60" s="55">
        <f t="shared" si="7"/>
        <v>0</v>
      </c>
      <c r="I60" s="69">
        <f t="shared" si="9"/>
        <v>0</v>
      </c>
      <c r="J60" s="69"/>
      <c r="K60" s="138"/>
      <c r="L60" s="71">
        <f t="shared" si="10"/>
        <v>0</v>
      </c>
      <c r="M60" s="138"/>
      <c r="N60" s="71">
        <f t="shared" si="11"/>
        <v>0</v>
      </c>
      <c r="O60" s="71">
        <f t="shared" si="12"/>
        <v>0</v>
      </c>
      <c r="P60" s="4"/>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3:61">
      <c r="C61" s="66">
        <f>IF(D11="","-",+C60+1)</f>
        <v>2059</v>
      </c>
      <c r="D61" s="72">
        <f t="shared" si="13"/>
        <v>0</v>
      </c>
      <c r="E61" s="73">
        <f>IF(+I14&lt;F60,I14,D61)</f>
        <v>0</v>
      </c>
      <c r="F61" s="72">
        <f t="shared" si="8"/>
        <v>0</v>
      </c>
      <c r="G61" s="76">
        <f t="shared" si="6"/>
        <v>0</v>
      </c>
      <c r="H61" s="55">
        <f t="shared" si="7"/>
        <v>0</v>
      </c>
      <c r="I61" s="69">
        <f t="shared" si="9"/>
        <v>0</v>
      </c>
      <c r="J61" s="69"/>
      <c r="K61" s="138"/>
      <c r="L61" s="71">
        <f t="shared" si="10"/>
        <v>0</v>
      </c>
      <c r="M61" s="138"/>
      <c r="N61" s="71">
        <f t="shared" si="11"/>
        <v>0</v>
      </c>
      <c r="O61" s="71">
        <f t="shared" si="12"/>
        <v>0</v>
      </c>
      <c r="P61" s="4"/>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3:61">
      <c r="C62" s="66">
        <f>IF(D11="","-",+C61+1)</f>
        <v>2060</v>
      </c>
      <c r="D62" s="72">
        <f t="shared" si="13"/>
        <v>0</v>
      </c>
      <c r="E62" s="73">
        <f>IF(+I14&lt;F61,I14,D62)</f>
        <v>0</v>
      </c>
      <c r="F62" s="72">
        <f t="shared" si="8"/>
        <v>0</v>
      </c>
      <c r="G62" s="76">
        <f t="shared" si="6"/>
        <v>0</v>
      </c>
      <c r="H62" s="55">
        <f t="shared" si="7"/>
        <v>0</v>
      </c>
      <c r="I62" s="69">
        <f t="shared" si="9"/>
        <v>0</v>
      </c>
      <c r="J62" s="69"/>
      <c r="K62" s="138"/>
      <c r="L62" s="71">
        <f t="shared" si="10"/>
        <v>0</v>
      </c>
      <c r="M62" s="138"/>
      <c r="N62" s="71">
        <f t="shared" si="11"/>
        <v>0</v>
      </c>
      <c r="O62" s="71">
        <f t="shared" si="12"/>
        <v>0</v>
      </c>
      <c r="P62" s="4"/>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3:61">
      <c r="C63" s="66">
        <f>IF(D11="","-",+C62+1)</f>
        <v>2061</v>
      </c>
      <c r="D63" s="72">
        <f t="shared" si="13"/>
        <v>0</v>
      </c>
      <c r="E63" s="73">
        <f>IF(+I14&lt;F62,I14,D63)</f>
        <v>0</v>
      </c>
      <c r="F63" s="72">
        <f t="shared" si="8"/>
        <v>0</v>
      </c>
      <c r="G63" s="76">
        <f t="shared" si="6"/>
        <v>0</v>
      </c>
      <c r="H63" s="55">
        <f t="shared" si="7"/>
        <v>0</v>
      </c>
      <c r="I63" s="69">
        <f t="shared" si="9"/>
        <v>0</v>
      </c>
      <c r="J63" s="69"/>
      <c r="K63" s="138"/>
      <c r="L63" s="71">
        <f t="shared" si="10"/>
        <v>0</v>
      </c>
      <c r="M63" s="138"/>
      <c r="N63" s="71">
        <f t="shared" si="11"/>
        <v>0</v>
      </c>
      <c r="O63" s="71">
        <f t="shared" si="12"/>
        <v>0</v>
      </c>
      <c r="P63" s="4"/>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3:61">
      <c r="C64" s="66">
        <f>IF(D11="","-",+C63+1)</f>
        <v>2062</v>
      </c>
      <c r="D64" s="72">
        <f t="shared" si="13"/>
        <v>0</v>
      </c>
      <c r="E64" s="73">
        <f>IF(+I14&lt;F63,I14,D64)</f>
        <v>0</v>
      </c>
      <c r="F64" s="72">
        <f t="shared" si="8"/>
        <v>0</v>
      </c>
      <c r="G64" s="76">
        <f t="shared" si="6"/>
        <v>0</v>
      </c>
      <c r="H64" s="55">
        <f t="shared" si="7"/>
        <v>0</v>
      </c>
      <c r="I64" s="69">
        <f t="shared" si="9"/>
        <v>0</v>
      </c>
      <c r="J64" s="69"/>
      <c r="K64" s="138"/>
      <c r="L64" s="71">
        <f t="shared" si="10"/>
        <v>0</v>
      </c>
      <c r="M64" s="138"/>
      <c r="N64" s="71">
        <f t="shared" si="11"/>
        <v>0</v>
      </c>
      <c r="O64" s="71">
        <f t="shared" si="12"/>
        <v>0</v>
      </c>
      <c r="P64" s="4"/>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2:61">
      <c r="C65" s="66">
        <f>IF(D11="","-",+C64+1)</f>
        <v>2063</v>
      </c>
      <c r="D65" s="72">
        <f t="shared" si="13"/>
        <v>0</v>
      </c>
      <c r="E65" s="73">
        <f>IF(+I14&lt;F64,I14,D65)</f>
        <v>0</v>
      </c>
      <c r="F65" s="72">
        <f t="shared" si="8"/>
        <v>0</v>
      </c>
      <c r="G65" s="76">
        <f t="shared" si="6"/>
        <v>0</v>
      </c>
      <c r="H65" s="55">
        <f t="shared" si="7"/>
        <v>0</v>
      </c>
      <c r="I65" s="69">
        <f t="shared" si="9"/>
        <v>0</v>
      </c>
      <c r="J65" s="69"/>
      <c r="K65" s="138"/>
      <c r="L65" s="71">
        <f t="shared" si="10"/>
        <v>0</v>
      </c>
      <c r="M65" s="138"/>
      <c r="N65" s="71">
        <f t="shared" si="11"/>
        <v>0</v>
      </c>
      <c r="O65" s="71">
        <f t="shared" si="12"/>
        <v>0</v>
      </c>
      <c r="P65" s="4"/>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2:61">
      <c r="C66" s="66">
        <f>IF(D11="","-",+C65+1)</f>
        <v>2064</v>
      </c>
      <c r="D66" s="72">
        <f t="shared" si="13"/>
        <v>0</v>
      </c>
      <c r="E66" s="73">
        <f>IF(+I14&lt;F65,I14,D66)</f>
        <v>0</v>
      </c>
      <c r="F66" s="72">
        <f t="shared" si="8"/>
        <v>0</v>
      </c>
      <c r="G66" s="76">
        <f t="shared" si="6"/>
        <v>0</v>
      </c>
      <c r="H66" s="55">
        <f t="shared" si="7"/>
        <v>0</v>
      </c>
      <c r="I66" s="69">
        <f t="shared" si="9"/>
        <v>0</v>
      </c>
      <c r="J66" s="69"/>
      <c r="K66" s="138"/>
      <c r="L66" s="71">
        <f t="shared" si="10"/>
        <v>0</v>
      </c>
      <c r="M66" s="138"/>
      <c r="N66" s="71">
        <f t="shared" si="11"/>
        <v>0</v>
      </c>
      <c r="O66" s="71">
        <f t="shared" si="12"/>
        <v>0</v>
      </c>
      <c r="P66" s="4"/>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2:61">
      <c r="C67" s="66">
        <f>IF(D11="","-",+C66+1)</f>
        <v>2065</v>
      </c>
      <c r="D67" s="72">
        <f t="shared" si="13"/>
        <v>0</v>
      </c>
      <c r="E67" s="73">
        <f>IF(+I14&lt;F66,I14,D67)</f>
        <v>0</v>
      </c>
      <c r="F67" s="72">
        <f t="shared" si="8"/>
        <v>0</v>
      </c>
      <c r="G67" s="76">
        <f t="shared" si="6"/>
        <v>0</v>
      </c>
      <c r="H67" s="55">
        <f t="shared" si="7"/>
        <v>0</v>
      </c>
      <c r="I67" s="69">
        <f t="shared" si="9"/>
        <v>0</v>
      </c>
      <c r="J67" s="69"/>
      <c r="K67" s="138"/>
      <c r="L67" s="71">
        <f t="shared" si="10"/>
        <v>0</v>
      </c>
      <c r="M67" s="138"/>
      <c r="N67" s="71">
        <f t="shared" si="11"/>
        <v>0</v>
      </c>
      <c r="O67" s="71">
        <f t="shared" si="12"/>
        <v>0</v>
      </c>
      <c r="P67" s="4"/>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2:61">
      <c r="C68" s="66">
        <f>IF(D11="","-",+C67+1)</f>
        <v>2066</v>
      </c>
      <c r="D68" s="72">
        <f t="shared" si="13"/>
        <v>0</v>
      </c>
      <c r="E68" s="73">
        <f>IF(+I14&lt;F67,I14,D68)</f>
        <v>0</v>
      </c>
      <c r="F68" s="72">
        <f t="shared" si="8"/>
        <v>0</v>
      </c>
      <c r="G68" s="76">
        <f t="shared" si="6"/>
        <v>0</v>
      </c>
      <c r="H68" s="55">
        <f t="shared" si="7"/>
        <v>0</v>
      </c>
      <c r="I68" s="69">
        <f t="shared" si="9"/>
        <v>0</v>
      </c>
      <c r="J68" s="69"/>
      <c r="K68" s="138"/>
      <c r="L68" s="71">
        <f t="shared" si="10"/>
        <v>0</v>
      </c>
      <c r="M68" s="138"/>
      <c r="N68" s="71">
        <f t="shared" si="11"/>
        <v>0</v>
      </c>
      <c r="O68" s="71">
        <f t="shared" si="12"/>
        <v>0</v>
      </c>
      <c r="P68" s="4"/>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2:61">
      <c r="C69" s="66">
        <f>IF(D11="","-",+C68+1)</f>
        <v>2067</v>
      </c>
      <c r="D69" s="72">
        <f t="shared" si="13"/>
        <v>0</v>
      </c>
      <c r="E69" s="73">
        <f>IF(+I14&lt;F68,I14,D69)</f>
        <v>0</v>
      </c>
      <c r="F69" s="72">
        <f t="shared" si="8"/>
        <v>0</v>
      </c>
      <c r="G69" s="76">
        <f t="shared" si="6"/>
        <v>0</v>
      </c>
      <c r="H69" s="55">
        <f t="shared" si="7"/>
        <v>0</v>
      </c>
      <c r="I69" s="69">
        <f t="shared" si="9"/>
        <v>0</v>
      </c>
      <c r="J69" s="69"/>
      <c r="K69" s="138"/>
      <c r="L69" s="71">
        <f t="shared" si="10"/>
        <v>0</v>
      </c>
      <c r="M69" s="138"/>
      <c r="N69" s="71">
        <f t="shared" si="11"/>
        <v>0</v>
      </c>
      <c r="O69" s="71">
        <f t="shared" si="12"/>
        <v>0</v>
      </c>
      <c r="P69" s="4"/>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2:61">
      <c r="C70" s="66">
        <f>IF(D11="","-",+C69+1)</f>
        <v>2068</v>
      </c>
      <c r="D70" s="72">
        <f t="shared" si="13"/>
        <v>0</v>
      </c>
      <c r="E70" s="73">
        <f>IF(+I14&lt;F69,I14,D70)</f>
        <v>0</v>
      </c>
      <c r="F70" s="72">
        <f t="shared" si="8"/>
        <v>0</v>
      </c>
      <c r="G70" s="76">
        <f t="shared" si="6"/>
        <v>0</v>
      </c>
      <c r="H70" s="55">
        <f t="shared" si="7"/>
        <v>0</v>
      </c>
      <c r="I70" s="69">
        <f t="shared" si="9"/>
        <v>0</v>
      </c>
      <c r="J70" s="69"/>
      <c r="K70" s="138"/>
      <c r="L70" s="71">
        <f t="shared" si="10"/>
        <v>0</v>
      </c>
      <c r="M70" s="138"/>
      <c r="N70" s="71">
        <f t="shared" si="11"/>
        <v>0</v>
      </c>
      <c r="O70" s="71">
        <f t="shared" si="12"/>
        <v>0</v>
      </c>
      <c r="P70" s="4"/>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2:61">
      <c r="C71" s="66">
        <f>IF(D11="","-",+C70+1)</f>
        <v>2069</v>
      </c>
      <c r="D71" s="72">
        <f t="shared" si="13"/>
        <v>0</v>
      </c>
      <c r="E71" s="73">
        <f>IF(+I14&lt;F70,I14,D71)</f>
        <v>0</v>
      </c>
      <c r="F71" s="72">
        <f t="shared" si="8"/>
        <v>0</v>
      </c>
      <c r="G71" s="76">
        <f t="shared" si="6"/>
        <v>0</v>
      </c>
      <c r="H71" s="55">
        <f t="shared" si="7"/>
        <v>0</v>
      </c>
      <c r="I71" s="69">
        <f t="shared" si="9"/>
        <v>0</v>
      </c>
      <c r="J71" s="69"/>
      <c r="K71" s="138"/>
      <c r="L71" s="71">
        <f t="shared" si="10"/>
        <v>0</v>
      </c>
      <c r="M71" s="138"/>
      <c r="N71" s="71">
        <f t="shared" si="11"/>
        <v>0</v>
      </c>
      <c r="O71" s="71">
        <f t="shared" si="12"/>
        <v>0</v>
      </c>
      <c r="P71" s="4"/>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2:61" ht="13" thickBot="1">
      <c r="C72" s="77">
        <f>IF(D11="","-",+C71+1)</f>
        <v>2070</v>
      </c>
      <c r="D72" s="78">
        <f t="shared" si="13"/>
        <v>0</v>
      </c>
      <c r="E72" s="79">
        <f>IF(+I14&lt;F71,I14,D72)</f>
        <v>0</v>
      </c>
      <c r="F72" s="78">
        <f t="shared" si="8"/>
        <v>0</v>
      </c>
      <c r="G72" s="80">
        <f t="shared" si="6"/>
        <v>0</v>
      </c>
      <c r="H72" s="37">
        <f t="shared" si="7"/>
        <v>0</v>
      </c>
      <c r="I72" s="81">
        <f t="shared" si="9"/>
        <v>0</v>
      </c>
      <c r="J72" s="69"/>
      <c r="K72" s="139"/>
      <c r="L72" s="82">
        <f t="shared" si="10"/>
        <v>0</v>
      </c>
      <c r="M72" s="139"/>
      <c r="N72" s="82">
        <f t="shared" si="11"/>
        <v>0</v>
      </c>
      <c r="O72" s="82">
        <f t="shared" si="12"/>
        <v>0</v>
      </c>
      <c r="P72" s="4"/>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2:61">
      <c r="C73" s="67" t="s">
        <v>78</v>
      </c>
      <c r="D73" s="22"/>
      <c r="E73" s="22">
        <f>SUM(E17:E72)</f>
        <v>0</v>
      </c>
      <c r="F73" s="22"/>
      <c r="G73" s="22">
        <f>SUM(G17:G72)</f>
        <v>0</v>
      </c>
      <c r="H73" s="22">
        <f>SUM(H17:H72)</f>
        <v>0</v>
      </c>
      <c r="I73" s="22">
        <f>SUM(I17:I72)</f>
        <v>0</v>
      </c>
      <c r="J73" s="22"/>
      <c r="K73" s="22"/>
      <c r="L73" s="22"/>
      <c r="M73" s="22"/>
      <c r="N73" s="22"/>
      <c r="O73" s="4"/>
      <c r="P73" s="4"/>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2:61">
      <c r="D74" s="2"/>
      <c r="E74" s="1"/>
      <c r="F74" s="1"/>
      <c r="G74" s="1"/>
      <c r="H74" s="3"/>
      <c r="I74" s="3"/>
      <c r="J74" s="22"/>
      <c r="K74" s="3"/>
      <c r="L74" s="3"/>
      <c r="M74" s="3"/>
      <c r="N74" s="3"/>
      <c r="O74" s="1"/>
      <c r="P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2:61" ht="13">
      <c r="C75" s="83" t="s">
        <v>98</v>
      </c>
      <c r="D75" s="2"/>
      <c r="E75" s="1"/>
      <c r="F75" s="1"/>
      <c r="G75" s="1"/>
      <c r="H75" s="3"/>
      <c r="I75" s="3"/>
      <c r="J75" s="22"/>
      <c r="K75" s="3"/>
      <c r="L75" s="3"/>
      <c r="M75" s="3"/>
      <c r="N75" s="3"/>
      <c r="O75" s="1"/>
      <c r="P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2:61" ht="13">
      <c r="C76" s="34" t="s">
        <v>79</v>
      </c>
      <c r="D76" s="2"/>
      <c r="E76" s="1"/>
      <c r="F76" s="1"/>
      <c r="G76" s="1"/>
      <c r="H76" s="3"/>
      <c r="I76" s="3"/>
      <c r="J76" s="22"/>
      <c r="K76" s="3"/>
      <c r="L76" s="3"/>
      <c r="M76" s="3"/>
      <c r="N76" s="3"/>
      <c r="O76" s="4"/>
      <c r="P76" s="4"/>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2:61" ht="13">
      <c r="C77" s="34" t="s">
        <v>80</v>
      </c>
      <c r="D77" s="67"/>
      <c r="E77" s="67"/>
      <c r="F77" s="67"/>
      <c r="G77" s="22"/>
      <c r="H77" s="22"/>
      <c r="I77" s="84"/>
      <c r="J77" s="84"/>
      <c r="K77" s="84"/>
      <c r="L77" s="84"/>
      <c r="M77" s="84"/>
      <c r="N77" s="84"/>
      <c r="O77" s="4"/>
      <c r="P77" s="4"/>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2:61" ht="13">
      <c r="C78" s="34"/>
      <c r="D78" s="67"/>
      <c r="E78" s="67"/>
      <c r="F78" s="67"/>
      <c r="G78" s="22"/>
      <c r="H78" s="22"/>
      <c r="I78" s="84"/>
      <c r="J78" s="84"/>
      <c r="K78" s="84"/>
      <c r="L78" s="84"/>
      <c r="M78" s="84"/>
      <c r="N78" s="84"/>
      <c r="O78" s="4"/>
      <c r="P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2:61">
      <c r="B79" s="1"/>
      <c r="C79" s="11"/>
      <c r="D79" s="2"/>
      <c r="E79" s="1"/>
      <c r="F79" s="19"/>
      <c r="G79" s="1"/>
      <c r="H79" s="3"/>
      <c r="I79" s="1"/>
      <c r="J79" s="4"/>
      <c r="K79" s="1"/>
      <c r="L79" s="1"/>
      <c r="M79" s="1"/>
      <c r="N79" s="1"/>
      <c r="O79" s="1"/>
      <c r="P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2:61" ht="17.5">
      <c r="B80" s="1"/>
      <c r="C80" s="114"/>
      <c r="D80" s="2"/>
      <c r="E80" s="1"/>
      <c r="F80" s="19"/>
      <c r="G80" s="1"/>
      <c r="H80" s="3"/>
      <c r="I80" s="1"/>
      <c r="J80" s="4"/>
      <c r="K80" s="1"/>
      <c r="L80" s="1"/>
      <c r="M80" s="1"/>
      <c r="N80" s="1"/>
      <c r="P80" s="116" t="s">
        <v>131</v>
      </c>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c r="B81" s="1"/>
      <c r="C81" s="11"/>
      <c r="D81" s="2"/>
      <c r="E81" s="1"/>
      <c r="F81" s="19"/>
      <c r="G81" s="1"/>
      <c r="H81" s="3"/>
      <c r="I81" s="1"/>
      <c r="J81" s="4"/>
      <c r="K81" s="1"/>
      <c r="L81" s="1"/>
      <c r="M81" s="1"/>
      <c r="N81" s="1"/>
      <c r="O81" s="1"/>
      <c r="P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c r="B82" s="1"/>
      <c r="C82" s="11"/>
      <c r="D82" s="2"/>
      <c r="E82" s="1"/>
      <c r="F82" s="19"/>
      <c r="G82" s="1"/>
      <c r="H82" s="3"/>
      <c r="I82" s="1"/>
      <c r="J82" s="4"/>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20">
      <c r="A83" s="115" t="s">
        <v>192</v>
      </c>
      <c r="B83" s="1"/>
      <c r="C83" s="11"/>
      <c r="D83" s="2"/>
      <c r="E83" s="1"/>
      <c r="F83" s="16"/>
      <c r="G83" s="16"/>
      <c r="H83" s="1"/>
      <c r="I83" s="3"/>
      <c r="J83"/>
      <c r="K83" s="7"/>
      <c r="L83" s="21"/>
      <c r="M83" s="21"/>
      <c r="P83" s="21" t="str">
        <f ca="1">P1</f>
        <v>SWT Project k of 1</v>
      </c>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7.5">
      <c r="B84" s="1"/>
      <c r="C84" s="1"/>
      <c r="D84" s="2"/>
      <c r="E84" s="1"/>
      <c r="F84" s="1"/>
      <c r="G84" s="1"/>
      <c r="H84" s="1"/>
      <c r="I84" s="3"/>
      <c r="J84" s="1"/>
      <c r="K84" s="4"/>
      <c r="L84" s="1"/>
      <c r="M84" s="1"/>
      <c r="P84" s="121" t="s">
        <v>135</v>
      </c>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7.5" thickBot="1">
      <c r="B85" s="5" t="s">
        <v>43</v>
      </c>
      <c r="C85" s="86" t="s">
        <v>84</v>
      </c>
      <c r="D85" s="2"/>
      <c r="E85" s="1"/>
      <c r="F85" s="1"/>
      <c r="G85" s="1"/>
      <c r="H85" s="1"/>
      <c r="I85" s="3"/>
      <c r="J85" s="3"/>
      <c r="K85" s="22"/>
      <c r="L85" s="3"/>
      <c r="M85" s="3"/>
      <c r="N85" s="3"/>
      <c r="O85" s="22"/>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6" thickBot="1">
      <c r="C86" s="14"/>
      <c r="D86" s="2"/>
      <c r="E86" s="1"/>
      <c r="F86" s="1"/>
      <c r="G86" s="1"/>
      <c r="H86" s="1"/>
      <c r="I86" s="3"/>
      <c r="J86" s="3"/>
      <c r="K86" s="22"/>
      <c r="L86" s="122">
        <f>+J92</f>
        <v>2024</v>
      </c>
      <c r="M86" s="123" t="s">
        <v>8</v>
      </c>
      <c r="N86" s="124" t="s">
        <v>137</v>
      </c>
      <c r="O86" s="125" t="s">
        <v>10</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5">
      <c r="C87" s="112" t="s">
        <v>45</v>
      </c>
      <c r="D87" s="2"/>
      <c r="E87" s="1"/>
      <c r="F87" s="1"/>
      <c r="G87" s="1"/>
      <c r="H87" s="24"/>
      <c r="I87" s="1" t="s">
        <v>46</v>
      </c>
      <c r="J87" s="1"/>
      <c r="K87" s="126"/>
      <c r="L87" s="127" t="s">
        <v>230</v>
      </c>
      <c r="M87" s="87">
        <f>IF(J92&lt;D11,0,VLOOKUP(J92,C17:O72,9))</f>
        <v>0</v>
      </c>
      <c r="N87" s="87">
        <f>IF(J92&lt;D11,0,VLOOKUP(J92,C17:O72,11))</f>
        <v>0</v>
      </c>
      <c r="O87" s="88">
        <f>+N87-M87</f>
        <v>0</v>
      </c>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5">
      <c r="C88" s="8"/>
      <c r="D88" s="2"/>
      <c r="E88" s="1"/>
      <c r="F88" s="1"/>
      <c r="G88" s="1"/>
      <c r="H88" s="1"/>
      <c r="I88" s="29"/>
      <c r="J88" s="29"/>
      <c r="K88" s="128"/>
      <c r="L88" s="129" t="s">
        <v>231</v>
      </c>
      <c r="M88" s="89">
        <f>IF(J92&lt;D11,0,VLOOKUP(J92,C99:P154,6))</f>
        <v>0</v>
      </c>
      <c r="N88" s="89">
        <f>IF(J92&lt;D11,0,VLOOKUP(J92,C99:P154,7))</f>
        <v>0</v>
      </c>
      <c r="O88" s="90">
        <f>+N88-M88</f>
        <v>0</v>
      </c>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thickBot="1">
      <c r="C89" s="34" t="s">
        <v>85</v>
      </c>
      <c r="D89" s="118" t="str">
        <f>+D7</f>
        <v>inset project name here</v>
      </c>
      <c r="E89" s="1"/>
      <c r="F89" s="1"/>
      <c r="G89" s="1"/>
      <c r="H89" s="1"/>
      <c r="I89" s="3"/>
      <c r="J89" s="3"/>
      <c r="K89" s="130"/>
      <c r="L89" s="131" t="s">
        <v>138</v>
      </c>
      <c r="M89" s="92">
        <f>+M88-M87</f>
        <v>0</v>
      </c>
      <c r="N89" s="92">
        <f>+N88-N87</f>
        <v>0</v>
      </c>
      <c r="O89" s="93">
        <f>+O88-O87</f>
        <v>0</v>
      </c>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thickBot="1">
      <c r="C90" s="83"/>
      <c r="D90" s="85" t="str">
        <f>IF(D8="","",D8)</f>
        <v>DOES NOT MEET SPP MINIMUM FOR BPU SHARING. TOTAL COST $____</v>
      </c>
      <c r="E90" s="19"/>
      <c r="F90" s="19"/>
      <c r="G90" s="19"/>
      <c r="H90" s="39"/>
      <c r="I90" s="3"/>
      <c r="J90" s="3"/>
      <c r="K90" s="22"/>
      <c r="L90" s="3"/>
      <c r="M90" s="3"/>
      <c r="N90" s="3"/>
      <c r="O90" s="22"/>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thickBot="1">
      <c r="A91" s="18"/>
      <c r="C91" s="94" t="s">
        <v>86</v>
      </c>
      <c r="D91" s="110" t="str">
        <f>+D9</f>
        <v>TP2004033</v>
      </c>
      <c r="E91" s="95"/>
      <c r="F91" s="95"/>
      <c r="G91" s="95"/>
      <c r="H91" s="95"/>
      <c r="I91" s="95"/>
      <c r="J91" s="95"/>
      <c r="K91" s="96"/>
      <c r="P91" s="44"/>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3">
      <c r="C92" s="49" t="s">
        <v>50</v>
      </c>
      <c r="D92" s="106">
        <f>IF(D11=I10,0,D10)</f>
        <v>0</v>
      </c>
      <c r="E92" s="11" t="s">
        <v>87</v>
      </c>
      <c r="H92" s="47"/>
      <c r="I92" s="47"/>
      <c r="J92" s="48">
        <f>+'SWT.WS.G.BPU.ATRR.True-up'!M16</f>
        <v>2024</v>
      </c>
      <c r="K92" s="43"/>
      <c r="L92" s="22" t="s">
        <v>88</v>
      </c>
      <c r="P92" s="4"/>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c r="C93" s="49" t="s">
        <v>53</v>
      </c>
      <c r="D93" s="107">
        <f>IF(D11=I10,"",D11)</f>
        <v>2015</v>
      </c>
      <c r="E93" s="49" t="s">
        <v>54</v>
      </c>
      <c r="F93" s="47"/>
      <c r="G93" s="47"/>
      <c r="H93"/>
      <c r="J93" s="51">
        <f>IF(H87="",0,'SWT.WS.G.BPU.ATRR.True-up'!$F$13)</f>
        <v>0</v>
      </c>
      <c r="K93" s="52"/>
      <c r="L93" t="str">
        <f>"          INPUT TRUE-UP ARR (WITH &amp; WITHOUT INCENTIVES) FROM EACH PRIOR YEAR"</f>
        <v xml:space="preserve">          INPUT TRUE-UP ARR (WITH &amp; WITHOUT INCENTIVES) FROM EACH PRIOR YEAR</v>
      </c>
      <c r="P93" s="4"/>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c r="C94" s="49" t="s">
        <v>55</v>
      </c>
      <c r="D94" s="106">
        <f>IF(D11=I10,"",D12)</f>
        <v>4</v>
      </c>
      <c r="E94" s="49" t="s">
        <v>56</v>
      </c>
      <c r="F94" s="47"/>
      <c r="G94" s="47"/>
      <c r="H94"/>
      <c r="J94" s="53">
        <f>'SWT.WS.G.BPU.ATRR.True-up'!$F$79</f>
        <v>0</v>
      </c>
      <c r="K94" s="54"/>
      <c r="L94" t="s">
        <v>89</v>
      </c>
      <c r="P94" s="4"/>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c r="C95" s="49" t="s">
        <v>58</v>
      </c>
      <c r="D95" s="51">
        <f>'SWT.WS.G.BPU.ATRR.True-up'!F$91</f>
        <v>0</v>
      </c>
      <c r="E95" s="49" t="s">
        <v>59</v>
      </c>
      <c r="F95" s="47"/>
      <c r="G95" s="47"/>
      <c r="H95"/>
      <c r="J95" s="53">
        <f>IF(H87="",J94,'SWT.WS.G.BPU.ATRR.True-up'!$F$78)</f>
        <v>0</v>
      </c>
      <c r="K95" s="12"/>
      <c r="L95" s="22" t="s">
        <v>60</v>
      </c>
      <c r="M95" s="12"/>
      <c r="N95" s="12"/>
      <c r="O95" s="12"/>
      <c r="P95" s="4"/>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 thickBot="1">
      <c r="C96" s="49" t="s">
        <v>61</v>
      </c>
      <c r="D96" s="108" t="str">
        <f>+D14</f>
        <v>No</v>
      </c>
      <c r="E96" s="91" t="s">
        <v>63</v>
      </c>
      <c r="F96" s="97"/>
      <c r="G96" s="97"/>
      <c r="H96" s="98"/>
      <c r="I96" s="98"/>
      <c r="J96" s="37">
        <f>IF(D92=0,0,D92/D95)</f>
        <v>0</v>
      </c>
      <c r="K96" s="22"/>
      <c r="L96" s="22"/>
      <c r="M96" s="22"/>
      <c r="N96" s="22"/>
      <c r="O96" s="22"/>
      <c r="P96" s="4"/>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39">
      <c r="A97" s="6"/>
      <c r="B97" s="6"/>
      <c r="C97" s="99" t="s">
        <v>50</v>
      </c>
      <c r="D97" s="149" t="s">
        <v>188</v>
      </c>
      <c r="E97" s="60" t="s">
        <v>64</v>
      </c>
      <c r="F97" s="60" t="s">
        <v>65</v>
      </c>
      <c r="G97" s="57" t="s">
        <v>90</v>
      </c>
      <c r="H97" s="132" t="s">
        <v>66</v>
      </c>
      <c r="I97" s="60" t="s">
        <v>67</v>
      </c>
      <c r="J97" s="99" t="s">
        <v>91</v>
      </c>
      <c r="K97" s="100"/>
      <c r="L97" s="60" t="s">
        <v>94</v>
      </c>
      <c r="M97" s="60" t="s">
        <v>92</v>
      </c>
      <c r="N97" s="60" t="s">
        <v>94</v>
      </c>
      <c r="O97" s="60" t="s">
        <v>92</v>
      </c>
      <c r="P97" s="60" t="s">
        <v>70</v>
      </c>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thickBot="1">
      <c r="C98" s="61" t="s">
        <v>71</v>
      </c>
      <c r="D98" s="101" t="s">
        <v>72</v>
      </c>
      <c r="E98" s="61" t="s">
        <v>73</v>
      </c>
      <c r="F98" s="61" t="s">
        <v>72</v>
      </c>
      <c r="G98" s="61" t="s">
        <v>72</v>
      </c>
      <c r="H98" s="133" t="s">
        <v>74</v>
      </c>
      <c r="I98" s="62" t="s">
        <v>75</v>
      </c>
      <c r="J98" s="63" t="s">
        <v>96</v>
      </c>
      <c r="K98" s="64"/>
      <c r="L98" s="65" t="s">
        <v>77</v>
      </c>
      <c r="M98" s="65" t="s">
        <v>77</v>
      </c>
      <c r="N98" s="65" t="s">
        <v>97</v>
      </c>
      <c r="O98" s="65" t="s">
        <v>97</v>
      </c>
      <c r="P98" s="65" t="s">
        <v>97</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c r="C99" s="66">
        <f>IF(D93= "","-",D93)</f>
        <v>2015</v>
      </c>
      <c r="D99" s="67">
        <f>IF(D93=C99,0,IF(D92&lt;100000,0,D92))</f>
        <v>0</v>
      </c>
      <c r="E99" s="74">
        <f>IF(OR(D11=I10,D92&lt;100000),0,J96/12*(12-D94))</f>
        <v>0</v>
      </c>
      <c r="F99" s="72">
        <f>IF(D93=C99,+D92-E99,+D99-E99)</f>
        <v>0</v>
      </c>
      <c r="G99" s="102">
        <f t="shared" ref="G99:G130" si="14">+(F99+D99)/2</f>
        <v>0</v>
      </c>
      <c r="H99" s="102">
        <f t="shared" ref="H99:H154" si="15">+J$94*G99+E99</f>
        <v>0</v>
      </c>
      <c r="I99" s="102">
        <f t="shared" ref="I99:I154" si="16">+J$95*G99+E99</f>
        <v>0</v>
      </c>
      <c r="J99" s="71">
        <f t="shared" ref="J99:J130" si="17">+I99-H99</f>
        <v>0</v>
      </c>
      <c r="K99" s="71"/>
      <c r="L99" s="137"/>
      <c r="M99" s="70">
        <f t="shared" ref="M99:M130" si="18">IF(L99&lt;&gt;0,+H99-L99,0)</f>
        <v>0</v>
      </c>
      <c r="N99" s="137"/>
      <c r="O99" s="70">
        <f t="shared" ref="O99:O130" si="19">IF(N99&lt;&gt;0,+I99-N99,0)</f>
        <v>0</v>
      </c>
      <c r="P99" s="70">
        <f t="shared" ref="P99:P130" si="20">+O99-M99</f>
        <v>0</v>
      </c>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c r="C100" s="66">
        <f>IF(D93="","-",+C99+1)</f>
        <v>2016</v>
      </c>
      <c r="D100" s="67">
        <f t="shared" ref="D100:D131" si="21">F99</f>
        <v>0</v>
      </c>
      <c r="E100" s="73">
        <f>IF(+J96&lt;F99,J96,D100)</f>
        <v>0</v>
      </c>
      <c r="F100" s="72">
        <f t="shared" ref="F100:F130" si="22">+D100-E100</f>
        <v>0</v>
      </c>
      <c r="G100" s="72">
        <f t="shared" si="14"/>
        <v>0</v>
      </c>
      <c r="H100" s="136">
        <f t="shared" si="15"/>
        <v>0</v>
      </c>
      <c r="I100" s="145">
        <f t="shared" si="16"/>
        <v>0</v>
      </c>
      <c r="J100" s="71">
        <f t="shared" si="17"/>
        <v>0</v>
      </c>
      <c r="K100" s="71"/>
      <c r="L100" s="138"/>
      <c r="M100" s="71">
        <f t="shared" si="18"/>
        <v>0</v>
      </c>
      <c r="N100" s="138"/>
      <c r="O100" s="71">
        <f t="shared" si="19"/>
        <v>0</v>
      </c>
      <c r="P100" s="71">
        <f t="shared" si="20"/>
        <v>0</v>
      </c>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c r="C101" s="66">
        <f>IF(D93="","-",+C100+1)</f>
        <v>2017</v>
      </c>
      <c r="D101" s="67">
        <f t="shared" si="21"/>
        <v>0</v>
      </c>
      <c r="E101" s="73">
        <f>IF(+J96&lt;F100,J96,D101)</f>
        <v>0</v>
      </c>
      <c r="F101" s="72">
        <f t="shared" si="22"/>
        <v>0</v>
      </c>
      <c r="G101" s="72">
        <f t="shared" si="14"/>
        <v>0</v>
      </c>
      <c r="H101" s="136">
        <f t="shared" si="15"/>
        <v>0</v>
      </c>
      <c r="I101" s="145">
        <f t="shared" si="16"/>
        <v>0</v>
      </c>
      <c r="J101" s="71">
        <f t="shared" si="17"/>
        <v>0</v>
      </c>
      <c r="K101" s="71"/>
      <c r="L101" s="138"/>
      <c r="M101" s="71">
        <f t="shared" si="18"/>
        <v>0</v>
      </c>
      <c r="N101" s="138"/>
      <c r="O101" s="71">
        <f t="shared" si="19"/>
        <v>0</v>
      </c>
      <c r="P101" s="71">
        <f t="shared" si="20"/>
        <v>0</v>
      </c>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c r="C102" s="66">
        <f>IF(D93="","-",+C101+1)</f>
        <v>2018</v>
      </c>
      <c r="D102" s="67">
        <f t="shared" si="21"/>
        <v>0</v>
      </c>
      <c r="E102" s="73">
        <f>IF(+J96&lt;F101,J96,D102)</f>
        <v>0</v>
      </c>
      <c r="F102" s="72">
        <f t="shared" si="22"/>
        <v>0</v>
      </c>
      <c r="G102" s="72">
        <f t="shared" si="14"/>
        <v>0</v>
      </c>
      <c r="H102" s="136">
        <f t="shared" si="15"/>
        <v>0</v>
      </c>
      <c r="I102" s="145">
        <f t="shared" si="16"/>
        <v>0</v>
      </c>
      <c r="J102" s="71">
        <f t="shared" si="17"/>
        <v>0</v>
      </c>
      <c r="K102" s="71"/>
      <c r="L102" s="138"/>
      <c r="M102" s="71">
        <f t="shared" si="18"/>
        <v>0</v>
      </c>
      <c r="N102" s="138"/>
      <c r="O102" s="71">
        <f t="shared" si="19"/>
        <v>0</v>
      </c>
      <c r="P102" s="71">
        <f t="shared" si="20"/>
        <v>0</v>
      </c>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c r="C103" s="66">
        <f>IF(D93="","-",+C102+1)</f>
        <v>2019</v>
      </c>
      <c r="D103" s="67">
        <f t="shared" si="21"/>
        <v>0</v>
      </c>
      <c r="E103" s="73">
        <f>IF(+J96&lt;F102,J96,D103)</f>
        <v>0</v>
      </c>
      <c r="F103" s="72">
        <f t="shared" si="22"/>
        <v>0</v>
      </c>
      <c r="G103" s="72">
        <f t="shared" si="14"/>
        <v>0</v>
      </c>
      <c r="H103" s="136">
        <f t="shared" si="15"/>
        <v>0</v>
      </c>
      <c r="I103" s="145">
        <f t="shared" si="16"/>
        <v>0</v>
      </c>
      <c r="J103" s="71">
        <f t="shared" si="17"/>
        <v>0</v>
      </c>
      <c r="K103" s="71"/>
      <c r="L103" s="138"/>
      <c r="M103" s="71">
        <f t="shared" si="18"/>
        <v>0</v>
      </c>
      <c r="N103" s="138"/>
      <c r="O103" s="71">
        <f t="shared" si="19"/>
        <v>0</v>
      </c>
      <c r="P103" s="71">
        <f t="shared" si="20"/>
        <v>0</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c r="C104" s="66">
        <f>IF(D93="","-",+C103+1)</f>
        <v>2020</v>
      </c>
      <c r="D104" s="67">
        <f t="shared" si="21"/>
        <v>0</v>
      </c>
      <c r="E104" s="73">
        <f>IF(+J96&lt;F103,J96,D104)</f>
        <v>0</v>
      </c>
      <c r="F104" s="72">
        <f t="shared" si="22"/>
        <v>0</v>
      </c>
      <c r="G104" s="72">
        <f t="shared" si="14"/>
        <v>0</v>
      </c>
      <c r="H104" s="136">
        <f t="shared" si="15"/>
        <v>0</v>
      </c>
      <c r="I104" s="145">
        <f t="shared" si="16"/>
        <v>0</v>
      </c>
      <c r="J104" s="71">
        <f t="shared" si="17"/>
        <v>0</v>
      </c>
      <c r="K104" s="71"/>
      <c r="L104" s="138"/>
      <c r="M104" s="71">
        <f t="shared" si="18"/>
        <v>0</v>
      </c>
      <c r="N104" s="138"/>
      <c r="O104" s="71">
        <f t="shared" si="19"/>
        <v>0</v>
      </c>
      <c r="P104" s="71">
        <f t="shared" si="20"/>
        <v>0</v>
      </c>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c r="C105" s="66">
        <f>IF(D93="","-",+C104+1)</f>
        <v>2021</v>
      </c>
      <c r="D105" s="67">
        <f t="shared" si="21"/>
        <v>0</v>
      </c>
      <c r="E105" s="73">
        <f>IF(+J96&lt;F104,J96,D105)</f>
        <v>0</v>
      </c>
      <c r="F105" s="72">
        <f t="shared" si="22"/>
        <v>0</v>
      </c>
      <c r="G105" s="72">
        <f t="shared" si="14"/>
        <v>0</v>
      </c>
      <c r="H105" s="136">
        <f t="shared" si="15"/>
        <v>0</v>
      </c>
      <c r="I105" s="145">
        <f t="shared" si="16"/>
        <v>0</v>
      </c>
      <c r="J105" s="71">
        <f t="shared" si="17"/>
        <v>0</v>
      </c>
      <c r="K105" s="71"/>
      <c r="L105" s="138"/>
      <c r="M105" s="71">
        <f t="shared" si="18"/>
        <v>0</v>
      </c>
      <c r="N105" s="138"/>
      <c r="O105" s="71">
        <f t="shared" si="19"/>
        <v>0</v>
      </c>
      <c r="P105" s="71">
        <f t="shared" si="20"/>
        <v>0</v>
      </c>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c r="C106" s="66">
        <f>IF(D93="","-",+C105+1)</f>
        <v>2022</v>
      </c>
      <c r="D106" s="67">
        <f t="shared" si="21"/>
        <v>0</v>
      </c>
      <c r="E106" s="73">
        <f>IF(+J96&lt;F105,J96,D106)</f>
        <v>0</v>
      </c>
      <c r="F106" s="72">
        <f t="shared" si="22"/>
        <v>0</v>
      </c>
      <c r="G106" s="72">
        <f t="shared" si="14"/>
        <v>0</v>
      </c>
      <c r="H106" s="136">
        <f t="shared" si="15"/>
        <v>0</v>
      </c>
      <c r="I106" s="145">
        <f t="shared" si="16"/>
        <v>0</v>
      </c>
      <c r="J106" s="71">
        <f t="shared" si="17"/>
        <v>0</v>
      </c>
      <c r="K106" s="71"/>
      <c r="L106" s="138"/>
      <c r="M106" s="71">
        <f t="shared" si="18"/>
        <v>0</v>
      </c>
      <c r="N106" s="138"/>
      <c r="O106" s="71">
        <f t="shared" si="19"/>
        <v>0</v>
      </c>
      <c r="P106" s="71">
        <f t="shared" si="20"/>
        <v>0</v>
      </c>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c r="C107" s="66">
        <f>IF(D93="","-",+C106+1)</f>
        <v>2023</v>
      </c>
      <c r="D107" s="67">
        <f t="shared" si="21"/>
        <v>0</v>
      </c>
      <c r="E107" s="73">
        <f>IF(+J96&lt;F106,J96,D107)</f>
        <v>0</v>
      </c>
      <c r="F107" s="72">
        <f t="shared" si="22"/>
        <v>0</v>
      </c>
      <c r="G107" s="72">
        <f t="shared" si="14"/>
        <v>0</v>
      </c>
      <c r="H107" s="136">
        <f t="shared" si="15"/>
        <v>0</v>
      </c>
      <c r="I107" s="145">
        <f t="shared" si="16"/>
        <v>0</v>
      </c>
      <c r="J107" s="71">
        <f t="shared" si="17"/>
        <v>0</v>
      </c>
      <c r="K107" s="71"/>
      <c r="L107" s="138"/>
      <c r="M107" s="71">
        <f t="shared" si="18"/>
        <v>0</v>
      </c>
      <c r="N107" s="138"/>
      <c r="O107" s="71">
        <f t="shared" si="19"/>
        <v>0</v>
      </c>
      <c r="P107" s="71">
        <f t="shared" si="20"/>
        <v>0</v>
      </c>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c r="C108" s="66">
        <f>IF(D93="","-",+C107+1)</f>
        <v>2024</v>
      </c>
      <c r="D108" s="67">
        <f t="shared" si="21"/>
        <v>0</v>
      </c>
      <c r="E108" s="73">
        <f>IF(+J96&lt;F107,J96,D108)</f>
        <v>0</v>
      </c>
      <c r="F108" s="72">
        <f t="shared" si="22"/>
        <v>0</v>
      </c>
      <c r="G108" s="72">
        <f t="shared" si="14"/>
        <v>0</v>
      </c>
      <c r="H108" s="136">
        <f t="shared" si="15"/>
        <v>0</v>
      </c>
      <c r="I108" s="145">
        <f t="shared" si="16"/>
        <v>0</v>
      </c>
      <c r="J108" s="71">
        <f t="shared" si="17"/>
        <v>0</v>
      </c>
      <c r="K108" s="71"/>
      <c r="L108" s="138"/>
      <c r="M108" s="71">
        <f t="shared" si="18"/>
        <v>0</v>
      </c>
      <c r="N108" s="138"/>
      <c r="O108" s="71">
        <f t="shared" si="19"/>
        <v>0</v>
      </c>
      <c r="P108" s="71">
        <f t="shared" si="20"/>
        <v>0</v>
      </c>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c r="C109" s="66">
        <f>IF(D93="","-",+C108+1)</f>
        <v>2025</v>
      </c>
      <c r="D109" s="67">
        <f t="shared" si="21"/>
        <v>0</v>
      </c>
      <c r="E109" s="73">
        <f>IF(+J96&lt;F108,J96,D109)</f>
        <v>0</v>
      </c>
      <c r="F109" s="72">
        <f t="shared" si="22"/>
        <v>0</v>
      </c>
      <c r="G109" s="72">
        <f t="shared" si="14"/>
        <v>0</v>
      </c>
      <c r="H109" s="136">
        <f t="shared" si="15"/>
        <v>0</v>
      </c>
      <c r="I109" s="145">
        <f t="shared" si="16"/>
        <v>0</v>
      </c>
      <c r="J109" s="71">
        <f t="shared" si="17"/>
        <v>0</v>
      </c>
      <c r="K109" s="71"/>
      <c r="L109" s="138"/>
      <c r="M109" s="71">
        <f t="shared" si="18"/>
        <v>0</v>
      </c>
      <c r="N109" s="138"/>
      <c r="O109" s="71">
        <f t="shared" si="19"/>
        <v>0</v>
      </c>
      <c r="P109" s="71">
        <f t="shared" si="20"/>
        <v>0</v>
      </c>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c r="C110" s="66">
        <f>IF(D93="","-",+C109+1)</f>
        <v>2026</v>
      </c>
      <c r="D110" s="67">
        <f t="shared" si="21"/>
        <v>0</v>
      </c>
      <c r="E110" s="73">
        <f>IF(+J96&lt;F109,J96,D110)</f>
        <v>0</v>
      </c>
      <c r="F110" s="72">
        <f t="shared" si="22"/>
        <v>0</v>
      </c>
      <c r="G110" s="72">
        <f t="shared" si="14"/>
        <v>0</v>
      </c>
      <c r="H110" s="136">
        <f t="shared" si="15"/>
        <v>0</v>
      </c>
      <c r="I110" s="145">
        <f t="shared" si="16"/>
        <v>0</v>
      </c>
      <c r="J110" s="71">
        <f t="shared" si="17"/>
        <v>0</v>
      </c>
      <c r="K110" s="71"/>
      <c r="L110" s="138"/>
      <c r="M110" s="71">
        <f t="shared" si="18"/>
        <v>0</v>
      </c>
      <c r="N110" s="138"/>
      <c r="O110" s="71">
        <f t="shared" si="19"/>
        <v>0</v>
      </c>
      <c r="P110" s="71">
        <f t="shared" si="20"/>
        <v>0</v>
      </c>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c r="C111" s="66">
        <f>IF(D93="","-",+C110+1)</f>
        <v>2027</v>
      </c>
      <c r="D111" s="67">
        <f t="shared" si="21"/>
        <v>0</v>
      </c>
      <c r="E111" s="73">
        <f>IF(+J96&lt;F110,J96,D111)</f>
        <v>0</v>
      </c>
      <c r="F111" s="72">
        <f t="shared" si="22"/>
        <v>0</v>
      </c>
      <c r="G111" s="72">
        <f t="shared" si="14"/>
        <v>0</v>
      </c>
      <c r="H111" s="136">
        <f t="shared" si="15"/>
        <v>0</v>
      </c>
      <c r="I111" s="145">
        <f t="shared" si="16"/>
        <v>0</v>
      </c>
      <c r="J111" s="71">
        <f t="shared" si="17"/>
        <v>0</v>
      </c>
      <c r="K111" s="71"/>
      <c r="L111" s="138"/>
      <c r="M111" s="71">
        <f t="shared" si="18"/>
        <v>0</v>
      </c>
      <c r="N111" s="138"/>
      <c r="O111" s="71">
        <f t="shared" si="19"/>
        <v>0</v>
      </c>
      <c r="P111" s="71">
        <f t="shared" si="20"/>
        <v>0</v>
      </c>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c r="C112" s="66">
        <f>IF(D93="","-",+C111+1)</f>
        <v>2028</v>
      </c>
      <c r="D112" s="67">
        <f t="shared" si="21"/>
        <v>0</v>
      </c>
      <c r="E112" s="73">
        <f>IF(+J96&lt;F111,J96,D112)</f>
        <v>0</v>
      </c>
      <c r="F112" s="72">
        <f t="shared" si="22"/>
        <v>0</v>
      </c>
      <c r="G112" s="72">
        <f t="shared" si="14"/>
        <v>0</v>
      </c>
      <c r="H112" s="136">
        <f t="shared" si="15"/>
        <v>0</v>
      </c>
      <c r="I112" s="145">
        <f t="shared" si="16"/>
        <v>0</v>
      </c>
      <c r="J112" s="71">
        <f t="shared" si="17"/>
        <v>0</v>
      </c>
      <c r="K112" s="71"/>
      <c r="L112" s="138"/>
      <c r="M112" s="71">
        <f t="shared" si="18"/>
        <v>0</v>
      </c>
      <c r="N112" s="138"/>
      <c r="O112" s="71">
        <f t="shared" si="19"/>
        <v>0</v>
      </c>
      <c r="P112" s="71">
        <f t="shared" si="20"/>
        <v>0</v>
      </c>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3:61">
      <c r="C113" s="66">
        <f>IF(D93="","-",+C112+1)</f>
        <v>2029</v>
      </c>
      <c r="D113" s="67">
        <f t="shared" si="21"/>
        <v>0</v>
      </c>
      <c r="E113" s="73">
        <f>IF(+J96&lt;F112,J96,D113)</f>
        <v>0</v>
      </c>
      <c r="F113" s="72">
        <f t="shared" si="22"/>
        <v>0</v>
      </c>
      <c r="G113" s="72">
        <f t="shared" si="14"/>
        <v>0</v>
      </c>
      <c r="H113" s="136">
        <f t="shared" si="15"/>
        <v>0</v>
      </c>
      <c r="I113" s="145">
        <f t="shared" si="16"/>
        <v>0</v>
      </c>
      <c r="J113" s="71">
        <f t="shared" si="17"/>
        <v>0</v>
      </c>
      <c r="K113" s="71"/>
      <c r="L113" s="138"/>
      <c r="M113" s="71">
        <f t="shared" si="18"/>
        <v>0</v>
      </c>
      <c r="N113" s="138"/>
      <c r="O113" s="71">
        <f t="shared" si="19"/>
        <v>0</v>
      </c>
      <c r="P113" s="71">
        <f t="shared" si="20"/>
        <v>0</v>
      </c>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3:61">
      <c r="C114" s="66">
        <f>IF(D93="","-",+C113+1)</f>
        <v>2030</v>
      </c>
      <c r="D114" s="67">
        <f t="shared" si="21"/>
        <v>0</v>
      </c>
      <c r="E114" s="73">
        <f>IF(+J96&lt;F113,J96,D114)</f>
        <v>0</v>
      </c>
      <c r="F114" s="72">
        <f t="shared" si="22"/>
        <v>0</v>
      </c>
      <c r="G114" s="72">
        <f t="shared" si="14"/>
        <v>0</v>
      </c>
      <c r="H114" s="136">
        <f t="shared" si="15"/>
        <v>0</v>
      </c>
      <c r="I114" s="145">
        <f t="shared" si="16"/>
        <v>0</v>
      </c>
      <c r="J114" s="71">
        <f t="shared" si="17"/>
        <v>0</v>
      </c>
      <c r="K114" s="71"/>
      <c r="L114" s="138"/>
      <c r="M114" s="71">
        <f t="shared" si="18"/>
        <v>0</v>
      </c>
      <c r="N114" s="138"/>
      <c r="O114" s="71">
        <f t="shared" si="19"/>
        <v>0</v>
      </c>
      <c r="P114" s="71">
        <f t="shared" si="20"/>
        <v>0</v>
      </c>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3:61">
      <c r="C115" s="66">
        <f>IF(D93="","-",+C114+1)</f>
        <v>2031</v>
      </c>
      <c r="D115" s="67">
        <f t="shared" si="21"/>
        <v>0</v>
      </c>
      <c r="E115" s="73">
        <f>IF(+J96&lt;F114,J96,D115)</f>
        <v>0</v>
      </c>
      <c r="F115" s="72">
        <f t="shared" si="22"/>
        <v>0</v>
      </c>
      <c r="G115" s="72">
        <f t="shared" si="14"/>
        <v>0</v>
      </c>
      <c r="H115" s="136">
        <f t="shared" si="15"/>
        <v>0</v>
      </c>
      <c r="I115" s="145">
        <f t="shared" si="16"/>
        <v>0</v>
      </c>
      <c r="J115" s="71">
        <f t="shared" si="17"/>
        <v>0</v>
      </c>
      <c r="K115" s="71"/>
      <c r="L115" s="138"/>
      <c r="M115" s="71">
        <f t="shared" si="18"/>
        <v>0</v>
      </c>
      <c r="N115" s="138"/>
      <c r="O115" s="71">
        <f t="shared" si="19"/>
        <v>0</v>
      </c>
      <c r="P115" s="71">
        <f t="shared" si="20"/>
        <v>0</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3:61">
      <c r="C116" s="66">
        <f>IF(D93="","-",+C115+1)</f>
        <v>2032</v>
      </c>
      <c r="D116" s="67">
        <f t="shared" si="21"/>
        <v>0</v>
      </c>
      <c r="E116" s="73">
        <f>IF(+J96&lt;F115,J96,D116)</f>
        <v>0</v>
      </c>
      <c r="F116" s="72">
        <f t="shared" si="22"/>
        <v>0</v>
      </c>
      <c r="G116" s="72">
        <f t="shared" si="14"/>
        <v>0</v>
      </c>
      <c r="H116" s="136">
        <f t="shared" si="15"/>
        <v>0</v>
      </c>
      <c r="I116" s="145">
        <f t="shared" si="16"/>
        <v>0</v>
      </c>
      <c r="J116" s="71">
        <f t="shared" si="17"/>
        <v>0</v>
      </c>
      <c r="K116" s="71"/>
      <c r="L116" s="138"/>
      <c r="M116" s="71">
        <f t="shared" si="18"/>
        <v>0</v>
      </c>
      <c r="N116" s="138"/>
      <c r="O116" s="71">
        <f t="shared" si="19"/>
        <v>0</v>
      </c>
      <c r="P116" s="71">
        <f t="shared" si="20"/>
        <v>0</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3:61">
      <c r="C117" s="66">
        <f>IF(D93="","-",+C116+1)</f>
        <v>2033</v>
      </c>
      <c r="D117" s="67">
        <f t="shared" si="21"/>
        <v>0</v>
      </c>
      <c r="E117" s="73">
        <f>IF(+J96&lt;F116,J96,D117)</f>
        <v>0</v>
      </c>
      <c r="F117" s="72">
        <f t="shared" si="22"/>
        <v>0</v>
      </c>
      <c r="G117" s="72">
        <f t="shared" si="14"/>
        <v>0</v>
      </c>
      <c r="H117" s="136">
        <f t="shared" si="15"/>
        <v>0</v>
      </c>
      <c r="I117" s="145">
        <f t="shared" si="16"/>
        <v>0</v>
      </c>
      <c r="J117" s="71">
        <f t="shared" si="17"/>
        <v>0</v>
      </c>
      <c r="K117" s="71"/>
      <c r="L117" s="138"/>
      <c r="M117" s="71">
        <f t="shared" si="18"/>
        <v>0</v>
      </c>
      <c r="N117" s="138"/>
      <c r="O117" s="71">
        <f t="shared" si="19"/>
        <v>0</v>
      </c>
      <c r="P117" s="71">
        <f t="shared" si="20"/>
        <v>0</v>
      </c>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3:61">
      <c r="C118" s="66">
        <f>IF(D93="","-",+C117+1)</f>
        <v>2034</v>
      </c>
      <c r="D118" s="67">
        <f t="shared" si="21"/>
        <v>0</v>
      </c>
      <c r="E118" s="73">
        <f>IF(+J96&lt;F117,J96,D118)</f>
        <v>0</v>
      </c>
      <c r="F118" s="72">
        <f t="shared" si="22"/>
        <v>0</v>
      </c>
      <c r="G118" s="72">
        <f t="shared" si="14"/>
        <v>0</v>
      </c>
      <c r="H118" s="136">
        <f t="shared" si="15"/>
        <v>0</v>
      </c>
      <c r="I118" s="145">
        <f t="shared" si="16"/>
        <v>0</v>
      </c>
      <c r="J118" s="71">
        <f t="shared" si="17"/>
        <v>0</v>
      </c>
      <c r="K118" s="71"/>
      <c r="L118" s="138"/>
      <c r="M118" s="71">
        <f t="shared" si="18"/>
        <v>0</v>
      </c>
      <c r="N118" s="138"/>
      <c r="O118" s="71">
        <f t="shared" si="19"/>
        <v>0</v>
      </c>
      <c r="P118" s="71">
        <f t="shared" si="20"/>
        <v>0</v>
      </c>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3:61">
      <c r="C119" s="66">
        <f>IF(D93="","-",+C118+1)</f>
        <v>2035</v>
      </c>
      <c r="D119" s="67">
        <f t="shared" si="21"/>
        <v>0</v>
      </c>
      <c r="E119" s="73">
        <f>IF(+J96&lt;F118,J96,D119)</f>
        <v>0</v>
      </c>
      <c r="F119" s="72">
        <f t="shared" si="22"/>
        <v>0</v>
      </c>
      <c r="G119" s="72">
        <f t="shared" si="14"/>
        <v>0</v>
      </c>
      <c r="H119" s="136">
        <f t="shared" si="15"/>
        <v>0</v>
      </c>
      <c r="I119" s="145">
        <f t="shared" si="16"/>
        <v>0</v>
      </c>
      <c r="J119" s="71">
        <f t="shared" si="17"/>
        <v>0</v>
      </c>
      <c r="K119" s="71"/>
      <c r="L119" s="138"/>
      <c r="M119" s="71">
        <f t="shared" si="18"/>
        <v>0</v>
      </c>
      <c r="N119" s="138"/>
      <c r="O119" s="71">
        <f t="shared" si="19"/>
        <v>0</v>
      </c>
      <c r="P119" s="71">
        <f t="shared" si="20"/>
        <v>0</v>
      </c>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3:61">
      <c r="C120" s="66">
        <f>IF(D93="","-",+C119+1)</f>
        <v>2036</v>
      </c>
      <c r="D120" s="67">
        <f t="shared" si="21"/>
        <v>0</v>
      </c>
      <c r="E120" s="73">
        <f>IF(+J96&lt;F119,J96,D120)</f>
        <v>0</v>
      </c>
      <c r="F120" s="72">
        <f t="shared" si="22"/>
        <v>0</v>
      </c>
      <c r="G120" s="72">
        <f t="shared" si="14"/>
        <v>0</v>
      </c>
      <c r="H120" s="136">
        <f t="shared" si="15"/>
        <v>0</v>
      </c>
      <c r="I120" s="145">
        <f t="shared" si="16"/>
        <v>0</v>
      </c>
      <c r="J120" s="71">
        <f t="shared" si="17"/>
        <v>0</v>
      </c>
      <c r="K120" s="71"/>
      <c r="L120" s="138"/>
      <c r="M120" s="71">
        <f t="shared" si="18"/>
        <v>0</v>
      </c>
      <c r="N120" s="138"/>
      <c r="O120" s="71">
        <f t="shared" si="19"/>
        <v>0</v>
      </c>
      <c r="P120" s="71">
        <f t="shared" si="20"/>
        <v>0</v>
      </c>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3:61">
      <c r="C121" s="66">
        <f>IF(D93="","-",+C120+1)</f>
        <v>2037</v>
      </c>
      <c r="D121" s="67">
        <f t="shared" si="21"/>
        <v>0</v>
      </c>
      <c r="E121" s="73">
        <f>IF(+J96&lt;F120,J96,D121)</f>
        <v>0</v>
      </c>
      <c r="F121" s="72">
        <f t="shared" si="22"/>
        <v>0</v>
      </c>
      <c r="G121" s="72">
        <f t="shared" si="14"/>
        <v>0</v>
      </c>
      <c r="H121" s="136">
        <f t="shared" si="15"/>
        <v>0</v>
      </c>
      <c r="I121" s="145">
        <f t="shared" si="16"/>
        <v>0</v>
      </c>
      <c r="J121" s="71">
        <f t="shared" si="17"/>
        <v>0</v>
      </c>
      <c r="K121" s="71"/>
      <c r="L121" s="138"/>
      <c r="M121" s="71">
        <f t="shared" si="18"/>
        <v>0</v>
      </c>
      <c r="N121" s="138"/>
      <c r="O121" s="71">
        <f t="shared" si="19"/>
        <v>0</v>
      </c>
      <c r="P121" s="71">
        <f t="shared" si="20"/>
        <v>0</v>
      </c>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3:61">
      <c r="C122" s="66">
        <f>IF(D93="","-",+C121+1)</f>
        <v>2038</v>
      </c>
      <c r="D122" s="67">
        <f t="shared" si="21"/>
        <v>0</v>
      </c>
      <c r="E122" s="73">
        <f>IF(+J96&lt;F121,J96,D122)</f>
        <v>0</v>
      </c>
      <c r="F122" s="72">
        <f t="shared" si="22"/>
        <v>0</v>
      </c>
      <c r="G122" s="72">
        <f t="shared" si="14"/>
        <v>0</v>
      </c>
      <c r="H122" s="136">
        <f t="shared" si="15"/>
        <v>0</v>
      </c>
      <c r="I122" s="145">
        <f t="shared" si="16"/>
        <v>0</v>
      </c>
      <c r="J122" s="71">
        <f t="shared" si="17"/>
        <v>0</v>
      </c>
      <c r="K122" s="71"/>
      <c r="L122" s="138"/>
      <c r="M122" s="71">
        <f t="shared" si="18"/>
        <v>0</v>
      </c>
      <c r="N122" s="138"/>
      <c r="O122" s="71">
        <f t="shared" si="19"/>
        <v>0</v>
      </c>
      <c r="P122" s="71">
        <f t="shared" si="20"/>
        <v>0</v>
      </c>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3:61">
      <c r="C123" s="66">
        <f>IF(D93="","-",+C122+1)</f>
        <v>2039</v>
      </c>
      <c r="D123" s="67">
        <f t="shared" si="21"/>
        <v>0</v>
      </c>
      <c r="E123" s="73">
        <f>IF(+J96&lt;F122,J96,D123)</f>
        <v>0</v>
      </c>
      <c r="F123" s="72">
        <f t="shared" si="22"/>
        <v>0</v>
      </c>
      <c r="G123" s="72">
        <f t="shared" si="14"/>
        <v>0</v>
      </c>
      <c r="H123" s="136">
        <f t="shared" si="15"/>
        <v>0</v>
      </c>
      <c r="I123" s="145">
        <f t="shared" si="16"/>
        <v>0</v>
      </c>
      <c r="J123" s="71">
        <f t="shared" si="17"/>
        <v>0</v>
      </c>
      <c r="K123" s="71"/>
      <c r="L123" s="138"/>
      <c r="M123" s="71">
        <f t="shared" si="18"/>
        <v>0</v>
      </c>
      <c r="N123" s="138"/>
      <c r="O123" s="71">
        <f t="shared" si="19"/>
        <v>0</v>
      </c>
      <c r="P123" s="71">
        <f t="shared" si="20"/>
        <v>0</v>
      </c>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3:61">
      <c r="C124" s="66">
        <f>IF(D93="","-",+C123+1)</f>
        <v>2040</v>
      </c>
      <c r="D124" s="67">
        <f t="shared" si="21"/>
        <v>0</v>
      </c>
      <c r="E124" s="73">
        <f>IF(+J96&lt;F123,J96,D124)</f>
        <v>0</v>
      </c>
      <c r="F124" s="72">
        <f t="shared" si="22"/>
        <v>0</v>
      </c>
      <c r="G124" s="72">
        <f t="shared" si="14"/>
        <v>0</v>
      </c>
      <c r="H124" s="136">
        <f t="shared" si="15"/>
        <v>0</v>
      </c>
      <c r="I124" s="145">
        <f t="shared" si="16"/>
        <v>0</v>
      </c>
      <c r="J124" s="71">
        <f t="shared" si="17"/>
        <v>0</v>
      </c>
      <c r="K124" s="71"/>
      <c r="L124" s="138"/>
      <c r="M124" s="71">
        <f t="shared" si="18"/>
        <v>0</v>
      </c>
      <c r="N124" s="138"/>
      <c r="O124" s="71">
        <f t="shared" si="19"/>
        <v>0</v>
      </c>
      <c r="P124" s="71">
        <f t="shared" si="20"/>
        <v>0</v>
      </c>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3:61">
      <c r="C125" s="66">
        <f>IF(D93="","-",+C124+1)</f>
        <v>2041</v>
      </c>
      <c r="D125" s="67">
        <f t="shared" si="21"/>
        <v>0</v>
      </c>
      <c r="E125" s="73">
        <f>IF(+J96&lt;F124,J96,D125)</f>
        <v>0</v>
      </c>
      <c r="F125" s="72">
        <f t="shared" si="22"/>
        <v>0</v>
      </c>
      <c r="G125" s="72">
        <f t="shared" si="14"/>
        <v>0</v>
      </c>
      <c r="H125" s="136">
        <f t="shared" si="15"/>
        <v>0</v>
      </c>
      <c r="I125" s="145">
        <f t="shared" si="16"/>
        <v>0</v>
      </c>
      <c r="J125" s="71">
        <f t="shared" si="17"/>
        <v>0</v>
      </c>
      <c r="K125" s="71"/>
      <c r="L125" s="138"/>
      <c r="M125" s="71">
        <f t="shared" si="18"/>
        <v>0</v>
      </c>
      <c r="N125" s="138"/>
      <c r="O125" s="71">
        <f t="shared" si="19"/>
        <v>0</v>
      </c>
      <c r="P125" s="71">
        <f t="shared" si="20"/>
        <v>0</v>
      </c>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3:61">
      <c r="C126" s="66">
        <f>IF(D93="","-",+C125+1)</f>
        <v>2042</v>
      </c>
      <c r="D126" s="67">
        <f t="shared" si="21"/>
        <v>0</v>
      </c>
      <c r="E126" s="73">
        <f>IF(+J96&lt;F125,J96,D126)</f>
        <v>0</v>
      </c>
      <c r="F126" s="72">
        <f t="shared" si="22"/>
        <v>0</v>
      </c>
      <c r="G126" s="72">
        <f t="shared" si="14"/>
        <v>0</v>
      </c>
      <c r="H126" s="136">
        <f t="shared" si="15"/>
        <v>0</v>
      </c>
      <c r="I126" s="145">
        <f t="shared" si="16"/>
        <v>0</v>
      </c>
      <c r="J126" s="71">
        <f t="shared" si="17"/>
        <v>0</v>
      </c>
      <c r="K126" s="71"/>
      <c r="L126" s="138"/>
      <c r="M126" s="71">
        <f t="shared" si="18"/>
        <v>0</v>
      </c>
      <c r="N126" s="138"/>
      <c r="O126" s="71">
        <f t="shared" si="19"/>
        <v>0</v>
      </c>
      <c r="P126" s="71">
        <f t="shared" si="20"/>
        <v>0</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3:61">
      <c r="C127" s="66">
        <f>IF(D93="","-",+C126+1)</f>
        <v>2043</v>
      </c>
      <c r="D127" s="67">
        <f t="shared" si="21"/>
        <v>0</v>
      </c>
      <c r="E127" s="73">
        <f>IF(+J96&lt;F126,J96,D127)</f>
        <v>0</v>
      </c>
      <c r="F127" s="72">
        <f t="shared" si="22"/>
        <v>0</v>
      </c>
      <c r="G127" s="72">
        <f t="shared" si="14"/>
        <v>0</v>
      </c>
      <c r="H127" s="136">
        <f t="shared" si="15"/>
        <v>0</v>
      </c>
      <c r="I127" s="145">
        <f t="shared" si="16"/>
        <v>0</v>
      </c>
      <c r="J127" s="71">
        <f t="shared" si="17"/>
        <v>0</v>
      </c>
      <c r="K127" s="71"/>
      <c r="L127" s="138"/>
      <c r="M127" s="71">
        <f t="shared" si="18"/>
        <v>0</v>
      </c>
      <c r="N127" s="138"/>
      <c r="O127" s="71">
        <f t="shared" si="19"/>
        <v>0</v>
      </c>
      <c r="P127" s="71">
        <f t="shared" si="20"/>
        <v>0</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3:61">
      <c r="C128" s="66">
        <f>IF(D93="","-",+C127+1)</f>
        <v>2044</v>
      </c>
      <c r="D128" s="67">
        <f t="shared" si="21"/>
        <v>0</v>
      </c>
      <c r="E128" s="73">
        <f>IF(+J96&lt;F127,J96,D128)</f>
        <v>0</v>
      </c>
      <c r="F128" s="72">
        <f t="shared" si="22"/>
        <v>0</v>
      </c>
      <c r="G128" s="72">
        <f t="shared" si="14"/>
        <v>0</v>
      </c>
      <c r="H128" s="136">
        <f t="shared" si="15"/>
        <v>0</v>
      </c>
      <c r="I128" s="145">
        <f t="shared" si="16"/>
        <v>0</v>
      </c>
      <c r="J128" s="71">
        <f t="shared" si="17"/>
        <v>0</v>
      </c>
      <c r="K128" s="71"/>
      <c r="L128" s="138"/>
      <c r="M128" s="71">
        <f t="shared" si="18"/>
        <v>0</v>
      </c>
      <c r="N128" s="138"/>
      <c r="O128" s="71">
        <f t="shared" si="19"/>
        <v>0</v>
      </c>
      <c r="P128" s="71">
        <f t="shared" si="20"/>
        <v>0</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3:61">
      <c r="C129" s="66">
        <f>IF(D93="","-",+C128+1)</f>
        <v>2045</v>
      </c>
      <c r="D129" s="67">
        <f t="shared" si="21"/>
        <v>0</v>
      </c>
      <c r="E129" s="73">
        <f>IF(+J96&lt;F128,J96,D129)</f>
        <v>0</v>
      </c>
      <c r="F129" s="72">
        <f t="shared" si="22"/>
        <v>0</v>
      </c>
      <c r="G129" s="72">
        <f t="shared" si="14"/>
        <v>0</v>
      </c>
      <c r="H129" s="136">
        <f t="shared" si="15"/>
        <v>0</v>
      </c>
      <c r="I129" s="145">
        <f t="shared" si="16"/>
        <v>0</v>
      </c>
      <c r="J129" s="71">
        <f t="shared" si="17"/>
        <v>0</v>
      </c>
      <c r="K129" s="71"/>
      <c r="L129" s="138"/>
      <c r="M129" s="71">
        <f t="shared" si="18"/>
        <v>0</v>
      </c>
      <c r="N129" s="138"/>
      <c r="O129" s="71">
        <f t="shared" si="19"/>
        <v>0</v>
      </c>
      <c r="P129" s="71">
        <f t="shared" si="20"/>
        <v>0</v>
      </c>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3:61">
      <c r="C130" s="66">
        <f>IF(D93="","-",+C129+1)</f>
        <v>2046</v>
      </c>
      <c r="D130" s="67">
        <f t="shared" si="21"/>
        <v>0</v>
      </c>
      <c r="E130" s="73">
        <f>IF(+J96&lt;F129,J96,D130)</f>
        <v>0</v>
      </c>
      <c r="F130" s="72">
        <f t="shared" si="22"/>
        <v>0</v>
      </c>
      <c r="G130" s="72">
        <f t="shared" si="14"/>
        <v>0</v>
      </c>
      <c r="H130" s="136">
        <f t="shared" si="15"/>
        <v>0</v>
      </c>
      <c r="I130" s="145">
        <f t="shared" si="16"/>
        <v>0</v>
      </c>
      <c r="J130" s="71">
        <f t="shared" si="17"/>
        <v>0</v>
      </c>
      <c r="K130" s="71"/>
      <c r="L130" s="138"/>
      <c r="M130" s="71">
        <f t="shared" si="18"/>
        <v>0</v>
      </c>
      <c r="N130" s="138"/>
      <c r="O130" s="71">
        <f t="shared" si="19"/>
        <v>0</v>
      </c>
      <c r="P130" s="71">
        <f t="shared" si="20"/>
        <v>0</v>
      </c>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3:61">
      <c r="C131" s="66">
        <f>IF(D93="","-",+C130+1)</f>
        <v>2047</v>
      </c>
      <c r="D131" s="67">
        <f t="shared" si="21"/>
        <v>0</v>
      </c>
      <c r="E131" s="73">
        <f>IF(+J96&lt;F130,J96,D131)</f>
        <v>0</v>
      </c>
      <c r="F131" s="72">
        <f t="shared" ref="F131:F154" si="23">+D131-E131</f>
        <v>0</v>
      </c>
      <c r="G131" s="72">
        <f t="shared" ref="G131:G154" si="24">+(F131+D131)/2</f>
        <v>0</v>
      </c>
      <c r="H131" s="136">
        <f t="shared" si="15"/>
        <v>0</v>
      </c>
      <c r="I131" s="145">
        <f t="shared" si="16"/>
        <v>0</v>
      </c>
      <c r="J131" s="71">
        <f t="shared" ref="J131:J154" si="25">+I541-H541</f>
        <v>0</v>
      </c>
      <c r="K131" s="71"/>
      <c r="L131" s="138"/>
      <c r="M131" s="71">
        <f t="shared" ref="M131:M154" si="26">IF(L541&lt;&gt;0,+H541-L541,0)</f>
        <v>0</v>
      </c>
      <c r="N131" s="138"/>
      <c r="O131" s="71">
        <f t="shared" ref="O131:O154" si="27">IF(N541&lt;&gt;0,+I541-N541,0)</f>
        <v>0</v>
      </c>
      <c r="P131" s="71">
        <f t="shared" ref="P131:P154" si="28">+O541-M541</f>
        <v>0</v>
      </c>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3:61">
      <c r="C132" s="66">
        <f>IF(D93="","-",+C131+1)</f>
        <v>2048</v>
      </c>
      <c r="D132" s="67">
        <f t="shared" ref="D132:D154" si="29">F131</f>
        <v>0</v>
      </c>
      <c r="E132" s="73">
        <f>IF(+J96&lt;F131,J96,D132)</f>
        <v>0</v>
      </c>
      <c r="F132" s="72">
        <f t="shared" si="23"/>
        <v>0</v>
      </c>
      <c r="G132" s="72">
        <f t="shared" si="24"/>
        <v>0</v>
      </c>
      <c r="H132" s="136">
        <f t="shared" si="15"/>
        <v>0</v>
      </c>
      <c r="I132" s="145">
        <f t="shared" si="16"/>
        <v>0</v>
      </c>
      <c r="J132" s="71">
        <f t="shared" si="25"/>
        <v>0</v>
      </c>
      <c r="K132" s="71"/>
      <c r="L132" s="138"/>
      <c r="M132" s="71">
        <f t="shared" si="26"/>
        <v>0</v>
      </c>
      <c r="N132" s="138"/>
      <c r="O132" s="71">
        <f t="shared" si="27"/>
        <v>0</v>
      </c>
      <c r="P132" s="71">
        <f t="shared" si="28"/>
        <v>0</v>
      </c>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3:61">
      <c r="C133" s="66">
        <f>IF(D93="","-",+C132+1)</f>
        <v>2049</v>
      </c>
      <c r="D133" s="67">
        <f t="shared" si="29"/>
        <v>0</v>
      </c>
      <c r="E133" s="73">
        <f>IF(+J96&lt;F132,J96,D133)</f>
        <v>0</v>
      </c>
      <c r="F133" s="72">
        <f t="shared" si="23"/>
        <v>0</v>
      </c>
      <c r="G133" s="72">
        <f t="shared" si="24"/>
        <v>0</v>
      </c>
      <c r="H133" s="136">
        <f t="shared" si="15"/>
        <v>0</v>
      </c>
      <c r="I133" s="145">
        <f t="shared" si="16"/>
        <v>0</v>
      </c>
      <c r="J133" s="71">
        <f t="shared" si="25"/>
        <v>0</v>
      </c>
      <c r="K133" s="71"/>
      <c r="L133" s="138"/>
      <c r="M133" s="71">
        <f t="shared" si="26"/>
        <v>0</v>
      </c>
      <c r="N133" s="138"/>
      <c r="O133" s="71">
        <f t="shared" si="27"/>
        <v>0</v>
      </c>
      <c r="P133" s="71">
        <f t="shared" si="28"/>
        <v>0</v>
      </c>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3:61">
      <c r="C134" s="66">
        <f>IF(D93="","-",+C133+1)</f>
        <v>2050</v>
      </c>
      <c r="D134" s="67">
        <f t="shared" si="29"/>
        <v>0</v>
      </c>
      <c r="E134" s="73">
        <f>IF(+J96&lt;F133,J96,D134)</f>
        <v>0</v>
      </c>
      <c r="F134" s="72">
        <f t="shared" si="23"/>
        <v>0</v>
      </c>
      <c r="G134" s="72">
        <f t="shared" si="24"/>
        <v>0</v>
      </c>
      <c r="H134" s="136">
        <f t="shared" si="15"/>
        <v>0</v>
      </c>
      <c r="I134" s="145">
        <f t="shared" si="16"/>
        <v>0</v>
      </c>
      <c r="J134" s="71">
        <f t="shared" si="25"/>
        <v>0</v>
      </c>
      <c r="K134" s="71"/>
      <c r="L134" s="138"/>
      <c r="M134" s="71">
        <f t="shared" si="26"/>
        <v>0</v>
      </c>
      <c r="N134" s="138"/>
      <c r="O134" s="71">
        <f t="shared" si="27"/>
        <v>0</v>
      </c>
      <c r="P134" s="71">
        <f t="shared" si="28"/>
        <v>0</v>
      </c>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3:61">
      <c r="C135" s="66">
        <f>IF(D93="","-",+C134+1)</f>
        <v>2051</v>
      </c>
      <c r="D135" s="67">
        <f t="shared" si="29"/>
        <v>0</v>
      </c>
      <c r="E135" s="73">
        <f>IF(+J96&lt;F134,J96,D135)</f>
        <v>0</v>
      </c>
      <c r="F135" s="72">
        <f t="shared" si="23"/>
        <v>0</v>
      </c>
      <c r="G135" s="72">
        <f t="shared" si="24"/>
        <v>0</v>
      </c>
      <c r="H135" s="136">
        <f t="shared" si="15"/>
        <v>0</v>
      </c>
      <c r="I135" s="145">
        <f t="shared" si="16"/>
        <v>0</v>
      </c>
      <c r="J135" s="71">
        <f t="shared" si="25"/>
        <v>0</v>
      </c>
      <c r="K135" s="71"/>
      <c r="L135" s="138"/>
      <c r="M135" s="71">
        <f t="shared" si="26"/>
        <v>0</v>
      </c>
      <c r="N135" s="138"/>
      <c r="O135" s="71">
        <f t="shared" si="27"/>
        <v>0</v>
      </c>
      <c r="P135" s="71">
        <f t="shared" si="28"/>
        <v>0</v>
      </c>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3:61">
      <c r="C136" s="66">
        <f>IF(D93="","-",+C135+1)</f>
        <v>2052</v>
      </c>
      <c r="D136" s="67">
        <f t="shared" si="29"/>
        <v>0</v>
      </c>
      <c r="E136" s="73">
        <f>IF(+J96&lt;F135,J96,D136)</f>
        <v>0</v>
      </c>
      <c r="F136" s="72">
        <f t="shared" si="23"/>
        <v>0</v>
      </c>
      <c r="G136" s="72">
        <f t="shared" si="24"/>
        <v>0</v>
      </c>
      <c r="H136" s="136">
        <f t="shared" si="15"/>
        <v>0</v>
      </c>
      <c r="I136" s="145">
        <f t="shared" si="16"/>
        <v>0</v>
      </c>
      <c r="J136" s="71">
        <f t="shared" si="25"/>
        <v>0</v>
      </c>
      <c r="K136" s="71"/>
      <c r="L136" s="138"/>
      <c r="M136" s="71">
        <f t="shared" si="26"/>
        <v>0</v>
      </c>
      <c r="N136" s="138"/>
      <c r="O136" s="71">
        <f t="shared" si="27"/>
        <v>0</v>
      </c>
      <c r="P136" s="71">
        <f t="shared" si="28"/>
        <v>0</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3:61">
      <c r="C137" s="66">
        <f>IF(D93="","-",+C136+1)</f>
        <v>2053</v>
      </c>
      <c r="D137" s="67">
        <f t="shared" si="29"/>
        <v>0</v>
      </c>
      <c r="E137" s="73">
        <f>IF(+J96&lt;F136,J96,D137)</f>
        <v>0</v>
      </c>
      <c r="F137" s="72">
        <f t="shared" si="23"/>
        <v>0</v>
      </c>
      <c r="G137" s="72">
        <f t="shared" si="24"/>
        <v>0</v>
      </c>
      <c r="H137" s="136">
        <f t="shared" si="15"/>
        <v>0</v>
      </c>
      <c r="I137" s="145">
        <f t="shared" si="16"/>
        <v>0</v>
      </c>
      <c r="J137" s="71">
        <f t="shared" si="25"/>
        <v>0</v>
      </c>
      <c r="K137" s="71"/>
      <c r="L137" s="138"/>
      <c r="M137" s="71">
        <f t="shared" si="26"/>
        <v>0</v>
      </c>
      <c r="N137" s="138"/>
      <c r="O137" s="71">
        <f t="shared" si="27"/>
        <v>0</v>
      </c>
      <c r="P137" s="71">
        <f t="shared" si="28"/>
        <v>0</v>
      </c>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3:61">
      <c r="C138" s="66">
        <f>IF(D93="","-",+C137+1)</f>
        <v>2054</v>
      </c>
      <c r="D138" s="67">
        <f t="shared" si="29"/>
        <v>0</v>
      </c>
      <c r="E138" s="73">
        <f>IF(+J96&lt;F137,J96,D138)</f>
        <v>0</v>
      </c>
      <c r="F138" s="72">
        <f t="shared" si="23"/>
        <v>0</v>
      </c>
      <c r="G138" s="72">
        <f t="shared" si="24"/>
        <v>0</v>
      </c>
      <c r="H138" s="136">
        <f t="shared" si="15"/>
        <v>0</v>
      </c>
      <c r="I138" s="145">
        <f t="shared" si="16"/>
        <v>0</v>
      </c>
      <c r="J138" s="71">
        <f t="shared" si="25"/>
        <v>0</v>
      </c>
      <c r="K138" s="71"/>
      <c r="L138" s="138"/>
      <c r="M138" s="71">
        <f t="shared" si="26"/>
        <v>0</v>
      </c>
      <c r="N138" s="138"/>
      <c r="O138" s="71">
        <f t="shared" si="27"/>
        <v>0</v>
      </c>
      <c r="P138" s="71">
        <f t="shared" si="28"/>
        <v>0</v>
      </c>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3:61">
      <c r="C139" s="66">
        <f>IF(D93="","-",+C138+1)</f>
        <v>2055</v>
      </c>
      <c r="D139" s="67">
        <f t="shared" si="29"/>
        <v>0</v>
      </c>
      <c r="E139" s="73">
        <f>IF(+J96&lt;F138,J96,D139)</f>
        <v>0</v>
      </c>
      <c r="F139" s="72">
        <f t="shared" si="23"/>
        <v>0</v>
      </c>
      <c r="G139" s="72">
        <f t="shared" si="24"/>
        <v>0</v>
      </c>
      <c r="H139" s="136">
        <f t="shared" si="15"/>
        <v>0</v>
      </c>
      <c r="I139" s="145">
        <f t="shared" si="16"/>
        <v>0</v>
      </c>
      <c r="J139" s="71">
        <f t="shared" si="25"/>
        <v>0</v>
      </c>
      <c r="K139" s="71"/>
      <c r="L139" s="138"/>
      <c r="M139" s="71">
        <f t="shared" si="26"/>
        <v>0</v>
      </c>
      <c r="N139" s="138"/>
      <c r="O139" s="71">
        <f t="shared" si="27"/>
        <v>0</v>
      </c>
      <c r="P139" s="71">
        <f t="shared" si="28"/>
        <v>0</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3:61">
      <c r="C140" s="66">
        <f>IF(D93="","-",+C139+1)</f>
        <v>2056</v>
      </c>
      <c r="D140" s="67">
        <f t="shared" si="29"/>
        <v>0</v>
      </c>
      <c r="E140" s="73">
        <f>IF(+J96&lt;F139,J96,D140)</f>
        <v>0</v>
      </c>
      <c r="F140" s="72">
        <f t="shared" si="23"/>
        <v>0</v>
      </c>
      <c r="G140" s="72">
        <f t="shared" si="24"/>
        <v>0</v>
      </c>
      <c r="H140" s="136">
        <f t="shared" si="15"/>
        <v>0</v>
      </c>
      <c r="I140" s="145">
        <f t="shared" si="16"/>
        <v>0</v>
      </c>
      <c r="J140" s="71">
        <f t="shared" si="25"/>
        <v>0</v>
      </c>
      <c r="K140" s="71"/>
      <c r="L140" s="138"/>
      <c r="M140" s="71">
        <f t="shared" si="26"/>
        <v>0</v>
      </c>
      <c r="N140" s="138"/>
      <c r="O140" s="71">
        <f t="shared" si="27"/>
        <v>0</v>
      </c>
      <c r="P140" s="71">
        <f t="shared" si="28"/>
        <v>0</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3:61">
      <c r="C141" s="66">
        <f>IF(D93="","-",+C140+1)</f>
        <v>2057</v>
      </c>
      <c r="D141" s="67">
        <f t="shared" si="29"/>
        <v>0</v>
      </c>
      <c r="E141" s="73">
        <f>IF(+J96&lt;F140,J96,D141)</f>
        <v>0</v>
      </c>
      <c r="F141" s="72">
        <f t="shared" si="23"/>
        <v>0</v>
      </c>
      <c r="G141" s="72">
        <f t="shared" si="24"/>
        <v>0</v>
      </c>
      <c r="H141" s="136">
        <f t="shared" si="15"/>
        <v>0</v>
      </c>
      <c r="I141" s="145">
        <f t="shared" si="16"/>
        <v>0</v>
      </c>
      <c r="J141" s="71">
        <f t="shared" si="25"/>
        <v>0</v>
      </c>
      <c r="K141" s="71"/>
      <c r="L141" s="138"/>
      <c r="M141" s="71">
        <f t="shared" si="26"/>
        <v>0</v>
      </c>
      <c r="N141" s="138"/>
      <c r="O141" s="71">
        <f t="shared" si="27"/>
        <v>0</v>
      </c>
      <c r="P141" s="71">
        <f t="shared" si="28"/>
        <v>0</v>
      </c>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3:61">
      <c r="C142" s="66">
        <f>IF(D93="","-",+C141+1)</f>
        <v>2058</v>
      </c>
      <c r="D142" s="67">
        <f t="shared" si="29"/>
        <v>0</v>
      </c>
      <c r="E142" s="73">
        <f>IF(+J96&lt;F141,J96,D142)</f>
        <v>0</v>
      </c>
      <c r="F142" s="72">
        <f t="shared" si="23"/>
        <v>0</v>
      </c>
      <c r="G142" s="72">
        <f t="shared" si="24"/>
        <v>0</v>
      </c>
      <c r="H142" s="136">
        <f t="shared" si="15"/>
        <v>0</v>
      </c>
      <c r="I142" s="145">
        <f t="shared" si="16"/>
        <v>0</v>
      </c>
      <c r="J142" s="71">
        <f t="shared" si="25"/>
        <v>0</v>
      </c>
      <c r="K142" s="71"/>
      <c r="L142" s="138"/>
      <c r="M142" s="71">
        <f t="shared" si="26"/>
        <v>0</v>
      </c>
      <c r="N142" s="138"/>
      <c r="O142" s="71">
        <f t="shared" si="27"/>
        <v>0</v>
      </c>
      <c r="P142" s="71">
        <f t="shared" si="28"/>
        <v>0</v>
      </c>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3:61">
      <c r="C143" s="66">
        <f>IF(D93="","-",+C142+1)</f>
        <v>2059</v>
      </c>
      <c r="D143" s="67">
        <f t="shared" si="29"/>
        <v>0</v>
      </c>
      <c r="E143" s="73">
        <f>IF(+J96&lt;F142,J96,D143)</f>
        <v>0</v>
      </c>
      <c r="F143" s="72">
        <f t="shared" si="23"/>
        <v>0</v>
      </c>
      <c r="G143" s="72">
        <f t="shared" si="24"/>
        <v>0</v>
      </c>
      <c r="H143" s="136">
        <f t="shared" si="15"/>
        <v>0</v>
      </c>
      <c r="I143" s="145">
        <f t="shared" si="16"/>
        <v>0</v>
      </c>
      <c r="J143" s="71">
        <f t="shared" si="25"/>
        <v>0</v>
      </c>
      <c r="K143" s="71"/>
      <c r="L143" s="138"/>
      <c r="M143" s="71">
        <f t="shared" si="26"/>
        <v>0</v>
      </c>
      <c r="N143" s="138"/>
      <c r="O143" s="71">
        <f t="shared" si="27"/>
        <v>0</v>
      </c>
      <c r="P143" s="71">
        <f t="shared" si="28"/>
        <v>0</v>
      </c>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3:61">
      <c r="C144" s="66">
        <f>IF(D93="","-",+C143+1)</f>
        <v>2060</v>
      </c>
      <c r="D144" s="67">
        <f t="shared" si="29"/>
        <v>0</v>
      </c>
      <c r="E144" s="73">
        <f>IF(+J96&lt;F143,J96,D144)</f>
        <v>0</v>
      </c>
      <c r="F144" s="72">
        <f t="shared" si="23"/>
        <v>0</v>
      </c>
      <c r="G144" s="72">
        <f t="shared" si="24"/>
        <v>0</v>
      </c>
      <c r="H144" s="136">
        <f t="shared" si="15"/>
        <v>0</v>
      </c>
      <c r="I144" s="145">
        <f t="shared" si="16"/>
        <v>0</v>
      </c>
      <c r="J144" s="71">
        <f t="shared" si="25"/>
        <v>0</v>
      </c>
      <c r="K144" s="71"/>
      <c r="L144" s="138"/>
      <c r="M144" s="71">
        <f t="shared" si="26"/>
        <v>0</v>
      </c>
      <c r="N144" s="138"/>
      <c r="O144" s="71">
        <f t="shared" si="27"/>
        <v>0</v>
      </c>
      <c r="P144" s="71">
        <f t="shared" si="28"/>
        <v>0</v>
      </c>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3:61">
      <c r="C145" s="66">
        <f>IF(D93="","-",+C144+1)</f>
        <v>2061</v>
      </c>
      <c r="D145" s="67">
        <f t="shared" si="29"/>
        <v>0</v>
      </c>
      <c r="E145" s="73">
        <f>IF(+J96&lt;F144,J96,D145)</f>
        <v>0</v>
      </c>
      <c r="F145" s="72">
        <f t="shared" si="23"/>
        <v>0</v>
      </c>
      <c r="G145" s="72">
        <f t="shared" si="24"/>
        <v>0</v>
      </c>
      <c r="H145" s="136">
        <f t="shared" si="15"/>
        <v>0</v>
      </c>
      <c r="I145" s="145">
        <f t="shared" si="16"/>
        <v>0</v>
      </c>
      <c r="J145" s="71">
        <f t="shared" si="25"/>
        <v>0</v>
      </c>
      <c r="K145" s="71"/>
      <c r="L145" s="138"/>
      <c r="M145" s="71">
        <f t="shared" si="26"/>
        <v>0</v>
      </c>
      <c r="N145" s="138"/>
      <c r="O145" s="71">
        <f t="shared" si="27"/>
        <v>0</v>
      </c>
      <c r="P145" s="71">
        <f t="shared" si="28"/>
        <v>0</v>
      </c>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3:61">
      <c r="C146" s="66">
        <f>IF(D93="","-",+C145+1)</f>
        <v>2062</v>
      </c>
      <c r="D146" s="67">
        <f t="shared" si="29"/>
        <v>0</v>
      </c>
      <c r="E146" s="73">
        <f>IF(+J96&lt;F145,J96,D146)</f>
        <v>0</v>
      </c>
      <c r="F146" s="72">
        <f t="shared" si="23"/>
        <v>0</v>
      </c>
      <c r="G146" s="72">
        <f t="shared" si="24"/>
        <v>0</v>
      </c>
      <c r="H146" s="136">
        <f t="shared" si="15"/>
        <v>0</v>
      </c>
      <c r="I146" s="145">
        <f t="shared" si="16"/>
        <v>0</v>
      </c>
      <c r="J146" s="71">
        <f t="shared" si="25"/>
        <v>0</v>
      </c>
      <c r="K146" s="71"/>
      <c r="L146" s="138"/>
      <c r="M146" s="71">
        <f t="shared" si="26"/>
        <v>0</v>
      </c>
      <c r="N146" s="138"/>
      <c r="O146" s="71">
        <f t="shared" si="27"/>
        <v>0</v>
      </c>
      <c r="P146" s="71">
        <f t="shared" si="28"/>
        <v>0</v>
      </c>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3:61">
      <c r="C147" s="66">
        <f>IF(D93="","-",+C146+1)</f>
        <v>2063</v>
      </c>
      <c r="D147" s="67">
        <f t="shared" si="29"/>
        <v>0</v>
      </c>
      <c r="E147" s="73">
        <f>IF(+J96&lt;F146,J96,D147)</f>
        <v>0</v>
      </c>
      <c r="F147" s="72">
        <f t="shared" si="23"/>
        <v>0</v>
      </c>
      <c r="G147" s="72">
        <f t="shared" si="24"/>
        <v>0</v>
      </c>
      <c r="H147" s="136">
        <f t="shared" si="15"/>
        <v>0</v>
      </c>
      <c r="I147" s="145">
        <f t="shared" si="16"/>
        <v>0</v>
      </c>
      <c r="J147" s="71">
        <f t="shared" si="25"/>
        <v>0</v>
      </c>
      <c r="K147" s="71"/>
      <c r="L147" s="138"/>
      <c r="M147" s="71">
        <f t="shared" si="26"/>
        <v>0</v>
      </c>
      <c r="N147" s="138"/>
      <c r="O147" s="71">
        <f t="shared" si="27"/>
        <v>0</v>
      </c>
      <c r="P147" s="71">
        <f t="shared" si="28"/>
        <v>0</v>
      </c>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3:61">
      <c r="C148" s="66">
        <f>IF(D93="","-",+C147+1)</f>
        <v>2064</v>
      </c>
      <c r="D148" s="67">
        <f t="shared" si="29"/>
        <v>0</v>
      </c>
      <c r="E148" s="73">
        <f>IF(+J96&lt;F147,J96,D148)</f>
        <v>0</v>
      </c>
      <c r="F148" s="72">
        <f t="shared" si="23"/>
        <v>0</v>
      </c>
      <c r="G148" s="72">
        <f t="shared" si="24"/>
        <v>0</v>
      </c>
      <c r="H148" s="136">
        <f t="shared" si="15"/>
        <v>0</v>
      </c>
      <c r="I148" s="145">
        <f t="shared" si="16"/>
        <v>0</v>
      </c>
      <c r="J148" s="71">
        <f t="shared" si="25"/>
        <v>0</v>
      </c>
      <c r="K148" s="71"/>
      <c r="L148" s="138"/>
      <c r="M148" s="71">
        <f t="shared" si="26"/>
        <v>0</v>
      </c>
      <c r="N148" s="138"/>
      <c r="O148" s="71">
        <f t="shared" si="27"/>
        <v>0</v>
      </c>
      <c r="P148" s="71">
        <f t="shared" si="28"/>
        <v>0</v>
      </c>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3:61">
      <c r="C149" s="66">
        <f>IF(D93="","-",+C148+1)</f>
        <v>2065</v>
      </c>
      <c r="D149" s="67">
        <f t="shared" si="29"/>
        <v>0</v>
      </c>
      <c r="E149" s="73">
        <f>IF(+J96&lt;F148,J96,D149)</f>
        <v>0</v>
      </c>
      <c r="F149" s="72">
        <f t="shared" si="23"/>
        <v>0</v>
      </c>
      <c r="G149" s="72">
        <f t="shared" si="24"/>
        <v>0</v>
      </c>
      <c r="H149" s="136">
        <f t="shared" si="15"/>
        <v>0</v>
      </c>
      <c r="I149" s="145">
        <f t="shared" si="16"/>
        <v>0</v>
      </c>
      <c r="J149" s="71">
        <f t="shared" si="25"/>
        <v>0</v>
      </c>
      <c r="K149" s="71"/>
      <c r="L149" s="138"/>
      <c r="M149" s="71">
        <f t="shared" si="26"/>
        <v>0</v>
      </c>
      <c r="N149" s="138"/>
      <c r="O149" s="71">
        <f t="shared" si="27"/>
        <v>0</v>
      </c>
      <c r="P149" s="71">
        <f t="shared" si="28"/>
        <v>0</v>
      </c>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3:61">
      <c r="C150" s="66">
        <f>IF(D93="","-",+C149+1)</f>
        <v>2066</v>
      </c>
      <c r="D150" s="67">
        <f t="shared" si="29"/>
        <v>0</v>
      </c>
      <c r="E150" s="73">
        <f>IF(+J96&lt;F149,J96,D150)</f>
        <v>0</v>
      </c>
      <c r="F150" s="72">
        <f t="shared" si="23"/>
        <v>0</v>
      </c>
      <c r="G150" s="72">
        <f t="shared" si="24"/>
        <v>0</v>
      </c>
      <c r="H150" s="136">
        <f t="shared" si="15"/>
        <v>0</v>
      </c>
      <c r="I150" s="145">
        <f t="shared" si="16"/>
        <v>0</v>
      </c>
      <c r="J150" s="71">
        <f t="shared" si="25"/>
        <v>0</v>
      </c>
      <c r="K150" s="71"/>
      <c r="L150" s="138"/>
      <c r="M150" s="71">
        <f t="shared" si="26"/>
        <v>0</v>
      </c>
      <c r="N150" s="138"/>
      <c r="O150" s="71">
        <f t="shared" si="27"/>
        <v>0</v>
      </c>
      <c r="P150" s="71">
        <f t="shared" si="28"/>
        <v>0</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3:61">
      <c r="C151" s="66">
        <f>IF(D93="","-",+C150+1)</f>
        <v>2067</v>
      </c>
      <c r="D151" s="67">
        <f t="shared" si="29"/>
        <v>0</v>
      </c>
      <c r="E151" s="73">
        <f>IF(+J96&lt;F150,J96,D151)</f>
        <v>0</v>
      </c>
      <c r="F151" s="72">
        <f t="shared" si="23"/>
        <v>0</v>
      </c>
      <c r="G151" s="72">
        <f t="shared" si="24"/>
        <v>0</v>
      </c>
      <c r="H151" s="136">
        <f t="shared" si="15"/>
        <v>0</v>
      </c>
      <c r="I151" s="145">
        <f t="shared" si="16"/>
        <v>0</v>
      </c>
      <c r="J151" s="71">
        <f t="shared" si="25"/>
        <v>0</v>
      </c>
      <c r="K151" s="71"/>
      <c r="L151" s="138"/>
      <c r="M151" s="71">
        <f t="shared" si="26"/>
        <v>0</v>
      </c>
      <c r="N151" s="138"/>
      <c r="O151" s="71">
        <f t="shared" si="27"/>
        <v>0</v>
      </c>
      <c r="P151" s="71">
        <f t="shared" si="28"/>
        <v>0</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3:61">
      <c r="C152" s="66">
        <f>IF(D93="","-",+C151+1)</f>
        <v>2068</v>
      </c>
      <c r="D152" s="67">
        <f t="shared" si="29"/>
        <v>0</v>
      </c>
      <c r="E152" s="73">
        <f>IF(+J96&lt;F151,J96,D152)</f>
        <v>0</v>
      </c>
      <c r="F152" s="72">
        <f t="shared" si="23"/>
        <v>0</v>
      </c>
      <c r="G152" s="72">
        <f t="shared" si="24"/>
        <v>0</v>
      </c>
      <c r="H152" s="136">
        <f t="shared" si="15"/>
        <v>0</v>
      </c>
      <c r="I152" s="145">
        <f t="shared" si="16"/>
        <v>0</v>
      </c>
      <c r="J152" s="71">
        <f t="shared" si="25"/>
        <v>0</v>
      </c>
      <c r="K152" s="71"/>
      <c r="L152" s="138"/>
      <c r="M152" s="71">
        <f t="shared" si="26"/>
        <v>0</v>
      </c>
      <c r="N152" s="138"/>
      <c r="O152" s="71">
        <f t="shared" si="27"/>
        <v>0</v>
      </c>
      <c r="P152" s="71">
        <f t="shared" si="28"/>
        <v>0</v>
      </c>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3:61">
      <c r="C153" s="66">
        <f>IF(D93="","-",+C152+1)</f>
        <v>2069</v>
      </c>
      <c r="D153" s="67">
        <f t="shared" si="29"/>
        <v>0</v>
      </c>
      <c r="E153" s="73">
        <f>IF(+J96&lt;F152,J96,D153)</f>
        <v>0</v>
      </c>
      <c r="F153" s="72">
        <f t="shared" si="23"/>
        <v>0</v>
      </c>
      <c r="G153" s="72">
        <f t="shared" si="24"/>
        <v>0</v>
      </c>
      <c r="H153" s="136">
        <f t="shared" si="15"/>
        <v>0</v>
      </c>
      <c r="I153" s="145">
        <f t="shared" si="16"/>
        <v>0</v>
      </c>
      <c r="J153" s="71">
        <f t="shared" si="25"/>
        <v>0</v>
      </c>
      <c r="K153" s="71"/>
      <c r="L153" s="138"/>
      <c r="M153" s="71">
        <f t="shared" si="26"/>
        <v>0</v>
      </c>
      <c r="N153" s="138"/>
      <c r="O153" s="71">
        <f t="shared" si="27"/>
        <v>0</v>
      </c>
      <c r="P153" s="71">
        <f t="shared" si="28"/>
        <v>0</v>
      </c>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3:61" ht="13" thickBot="1">
      <c r="C154" s="77">
        <f>IF(D93="","-",+C153+1)</f>
        <v>2070</v>
      </c>
      <c r="D154" s="103">
        <f t="shared" si="29"/>
        <v>0</v>
      </c>
      <c r="E154" s="79">
        <f>IF(+J96&lt;F153,J96,D154)</f>
        <v>0</v>
      </c>
      <c r="F154" s="78">
        <f t="shared" si="23"/>
        <v>0</v>
      </c>
      <c r="G154" s="78">
        <f t="shared" si="24"/>
        <v>0</v>
      </c>
      <c r="H154" s="146">
        <f t="shared" si="15"/>
        <v>0</v>
      </c>
      <c r="I154" s="147">
        <f t="shared" si="16"/>
        <v>0</v>
      </c>
      <c r="J154" s="82">
        <f t="shared" si="25"/>
        <v>0</v>
      </c>
      <c r="K154" s="71"/>
      <c r="L154" s="139"/>
      <c r="M154" s="82">
        <f t="shared" si="26"/>
        <v>0</v>
      </c>
      <c r="N154" s="139"/>
      <c r="O154" s="82">
        <f t="shared" si="27"/>
        <v>0</v>
      </c>
      <c r="P154" s="82">
        <f t="shared" si="28"/>
        <v>0</v>
      </c>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3:61">
      <c r="C155" s="67" t="s">
        <v>78</v>
      </c>
      <c r="D155" s="22"/>
      <c r="E155" s="22">
        <f>SUM(E99:E154)</f>
        <v>0</v>
      </c>
      <c r="F155" s="22"/>
      <c r="G155" s="22"/>
      <c r="H155" s="22">
        <f>SUM(H99:H154)</f>
        <v>0</v>
      </c>
      <c r="I155" s="22">
        <f>SUM(I99:I154)</f>
        <v>0</v>
      </c>
      <c r="J155" s="22">
        <f>SUM(J99:J154)</f>
        <v>0</v>
      </c>
      <c r="K155" s="22"/>
      <c r="L155" s="22"/>
      <c r="M155" s="22"/>
      <c r="N155" s="22"/>
      <c r="O155" s="22"/>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3:61">
      <c r="C156" t="s">
        <v>93</v>
      </c>
      <c r="D156" s="2"/>
      <c r="E156" s="1"/>
      <c r="F156" s="1"/>
      <c r="G156" s="1"/>
      <c r="H156" s="1"/>
      <c r="I156" s="3"/>
      <c r="J156" s="3"/>
      <c r="K156" s="22"/>
      <c r="L156" s="3"/>
      <c r="M156" s="3"/>
      <c r="N156" s="3"/>
      <c r="O156" s="3"/>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3:61">
      <c r="C157" s="104"/>
      <c r="D157" s="2"/>
      <c r="E157" s="1"/>
      <c r="F157" s="1"/>
      <c r="G157" s="1"/>
      <c r="H157" s="1"/>
      <c r="I157" s="3"/>
      <c r="J157" s="3"/>
      <c r="K157" s="22"/>
      <c r="L157" s="3"/>
      <c r="M157" s="3"/>
      <c r="N157" s="3"/>
      <c r="O157" s="3"/>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3:61" ht="13">
      <c r="C158" s="119" t="s">
        <v>133</v>
      </c>
      <c r="D158" s="2"/>
      <c r="E158" s="1"/>
      <c r="F158" s="1"/>
      <c r="G158" s="1"/>
      <c r="H158" s="1"/>
      <c r="I158" s="3"/>
      <c r="J158" s="3"/>
      <c r="K158" s="22"/>
      <c r="L158" s="3"/>
      <c r="M158" s="3"/>
      <c r="N158" s="3"/>
      <c r="O158" s="3"/>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3:61" ht="13">
      <c r="C159" s="34" t="s">
        <v>79</v>
      </c>
      <c r="D159" s="67"/>
      <c r="E159" s="67"/>
      <c r="F159" s="67"/>
      <c r="G159" s="67"/>
      <c r="H159" s="22"/>
      <c r="I159" s="22"/>
      <c r="J159" s="84"/>
      <c r="K159" s="84"/>
      <c r="L159" s="84"/>
      <c r="M159" s="84"/>
      <c r="N159" s="84"/>
      <c r="O159" s="84"/>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3:61" ht="13">
      <c r="C160" s="105" t="s">
        <v>80</v>
      </c>
      <c r="D160" s="67"/>
      <c r="E160" s="67"/>
      <c r="F160" s="67"/>
      <c r="G160" s="67"/>
      <c r="H160" s="22"/>
      <c r="I160" s="22"/>
      <c r="J160" s="84"/>
      <c r="K160" s="84"/>
      <c r="L160" s="84"/>
      <c r="M160" s="84"/>
      <c r="N160" s="84"/>
      <c r="O160" s="84"/>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3:61" ht="13">
      <c r="C161" s="105"/>
      <c r="D161" s="67"/>
      <c r="E161" s="67"/>
      <c r="F161" s="67"/>
      <c r="G161" s="67"/>
      <c r="H161" s="22"/>
      <c r="I161" s="22"/>
      <c r="J161" s="84"/>
      <c r="K161" s="84"/>
      <c r="L161" s="84"/>
      <c r="M161" s="84"/>
      <c r="N161" s="84"/>
      <c r="O161" s="84"/>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3:61" ht="17.5">
      <c r="C162" s="105"/>
      <c r="D162" s="67"/>
      <c r="E162" s="67"/>
      <c r="F162" s="67"/>
      <c r="G162" s="67"/>
      <c r="H162" s="22"/>
      <c r="I162" s="22"/>
      <c r="J162" s="84"/>
      <c r="K162" s="84"/>
      <c r="L162" s="84"/>
      <c r="M162" s="84"/>
      <c r="N162" s="84"/>
      <c r="P162" s="117" t="s">
        <v>132</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3:61">
      <c r="C163" s="1"/>
      <c r="D163" s="2"/>
      <c r="E163" s="1"/>
      <c r="F163" s="1"/>
      <c r="G163" s="1"/>
      <c r="H163" s="3"/>
      <c r="I163" s="1"/>
      <c r="J163" s="4"/>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3:61">
      <c r="C164" s="1"/>
      <c r="D164" s="2"/>
      <c r="E164" s="1"/>
      <c r="F164" s="1"/>
      <c r="G164" s="1"/>
      <c r="H164" s="3"/>
      <c r="I164" s="1"/>
      <c r="J164" s="4"/>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3:61">
      <c r="C165" s="1"/>
      <c r="D165" s="2"/>
      <c r="E165" s="1"/>
      <c r="F165" s="1"/>
      <c r="G165" s="1"/>
      <c r="H165" s="3"/>
      <c r="I165" s="1"/>
      <c r="J165" s="4"/>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3:61">
      <c r="C166" s="1"/>
      <c r="D166" s="2"/>
      <c r="E166" s="1"/>
      <c r="F166" s="1"/>
      <c r="G166" s="1"/>
      <c r="H166" s="3"/>
      <c r="I166" s="1"/>
      <c r="J166" s="4"/>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3:61">
      <c r="C167" s="1"/>
      <c r="D167" s="2"/>
      <c r="E167" s="1"/>
      <c r="F167" s="1"/>
      <c r="G167" s="1"/>
      <c r="H167" s="3"/>
      <c r="I167" s="1"/>
      <c r="J167" s="4"/>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3:61">
      <c r="C168" s="1"/>
      <c r="D168" s="2"/>
      <c r="E168" s="1"/>
      <c r="F168" s="1"/>
      <c r="G168" s="1"/>
      <c r="H168" s="3"/>
      <c r="I168" s="1"/>
      <c r="J168" s="4"/>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3:61">
      <c r="C169" s="1"/>
      <c r="D169" s="2"/>
      <c r="E169" s="1"/>
      <c r="F169" s="1"/>
      <c r="G169" s="1"/>
      <c r="H169" s="3"/>
      <c r="I169" s="1"/>
      <c r="J169" s="4"/>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3:61">
      <c r="C170" s="1"/>
      <c r="D170" s="2"/>
      <c r="E170" s="1"/>
      <c r="F170" s="1"/>
      <c r="G170" s="1"/>
      <c r="H170" s="3"/>
      <c r="I170" s="1"/>
      <c r="J170" s="4"/>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3:61">
      <c r="C171" s="1"/>
      <c r="D171" s="2"/>
      <c r="E171" s="1"/>
      <c r="F171" s="1"/>
      <c r="G171" s="1"/>
      <c r="H171" s="3"/>
      <c r="I171" s="1"/>
      <c r="J171" s="4"/>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3:61">
      <c r="C172" s="1"/>
      <c r="D172" s="2"/>
      <c r="E172" s="1"/>
      <c r="F172" s="1"/>
      <c r="G172" s="1"/>
      <c r="H172" s="3"/>
      <c r="I172" s="1"/>
      <c r="J172" s="4"/>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3:61">
      <c r="C173" s="1"/>
      <c r="D173" s="2"/>
      <c r="E173" s="1"/>
      <c r="F173" s="1"/>
      <c r="G173" s="1"/>
      <c r="H173" s="3"/>
      <c r="I173" s="1"/>
      <c r="J173" s="4"/>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3:61">
      <c r="C174" s="1"/>
      <c r="D174" s="2"/>
      <c r="E174" s="1"/>
      <c r="F174" s="1"/>
      <c r="G174" s="1"/>
      <c r="H174" s="3"/>
      <c r="I174" s="1"/>
      <c r="J174" s="4"/>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3:61">
      <c r="C175" s="1"/>
      <c r="D175" s="2"/>
      <c r="E175" s="1"/>
      <c r="F175" s="1"/>
      <c r="G175" s="1"/>
      <c r="H175" s="3"/>
      <c r="I175" s="1"/>
      <c r="J175" s="4"/>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3:61">
      <c r="C176" s="1"/>
      <c r="D176" s="2"/>
      <c r="E176" s="1"/>
      <c r="F176" s="1"/>
      <c r="G176" s="1"/>
      <c r="H176" s="3"/>
      <c r="I176" s="1"/>
      <c r="J176" s="4"/>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3:61">
      <c r="C177" s="1"/>
      <c r="D177" s="2"/>
      <c r="E177" s="1"/>
      <c r="F177" s="1"/>
      <c r="G177" s="1"/>
      <c r="H177" s="3"/>
      <c r="I177" s="1"/>
      <c r="J177" s="4"/>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3:61">
      <c r="C178" s="1"/>
      <c r="D178" s="2"/>
      <c r="E178" s="1"/>
      <c r="F178" s="1"/>
      <c r="G178" s="1"/>
      <c r="H178" s="3"/>
      <c r="I178" s="1"/>
      <c r="J178" s="4"/>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3:61">
      <c r="C179" s="1"/>
      <c r="D179" s="2"/>
      <c r="E179" s="1"/>
      <c r="F179" s="1"/>
      <c r="G179" s="1"/>
      <c r="H179" s="3"/>
      <c r="I179" s="1"/>
      <c r="J179" s="4"/>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3:61">
      <c r="C180" s="1"/>
      <c r="D180" s="2"/>
      <c r="E180" s="1"/>
      <c r="F180" s="1"/>
      <c r="G180" s="1"/>
      <c r="H180" s="3"/>
      <c r="I180" s="1"/>
      <c r="J180" s="4"/>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3:61">
      <c r="C181" s="1"/>
      <c r="D181" s="2"/>
      <c r="E181" s="1"/>
      <c r="F181" s="1"/>
      <c r="G181" s="1"/>
      <c r="H181" s="3"/>
      <c r="I181" s="1"/>
      <c r="J181" s="4"/>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3:61">
      <c r="C182" s="1"/>
      <c r="D182" s="2"/>
      <c r="E182" s="1"/>
      <c r="F182" s="1"/>
      <c r="G182" s="1"/>
      <c r="H182" s="3"/>
      <c r="I182" s="1"/>
      <c r="J182" s="4"/>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3:61">
      <c r="C183" s="1"/>
      <c r="D183" s="2"/>
      <c r="E183" s="1"/>
      <c r="F183" s="1"/>
      <c r="G183" s="1"/>
      <c r="H183" s="3"/>
      <c r="I183" s="1"/>
      <c r="J183" s="4"/>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3:61">
      <c r="C184" s="1"/>
      <c r="D184" s="2"/>
      <c r="E184" s="1"/>
      <c r="F184" s="1"/>
      <c r="G184" s="1"/>
      <c r="H184" s="3"/>
      <c r="I184" s="1"/>
      <c r="J184" s="4"/>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3:61">
      <c r="C185" s="1"/>
      <c r="D185" s="2"/>
      <c r="E185" s="1"/>
      <c r="F185" s="1"/>
      <c r="G185" s="1"/>
      <c r="H185" s="3"/>
      <c r="I185" s="1"/>
      <c r="J185" s="4"/>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3:61">
      <c r="C186" s="1"/>
      <c r="D186" s="2"/>
      <c r="E186" s="1"/>
      <c r="F186" s="1"/>
      <c r="G186" s="1"/>
      <c r="H186" s="3"/>
      <c r="I186" s="1"/>
      <c r="J186" s="4"/>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3:61">
      <c r="C187" s="1"/>
      <c r="D187" s="2"/>
      <c r="E187" s="1"/>
      <c r="F187" s="1"/>
      <c r="G187" s="1"/>
      <c r="H187" s="3"/>
      <c r="I187" s="1"/>
      <c r="J187" s="4"/>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3:61">
      <c r="C188" s="1"/>
      <c r="D188" s="2"/>
      <c r="E188" s="1"/>
      <c r="F188" s="1"/>
      <c r="G188" s="1"/>
      <c r="H188" s="3"/>
      <c r="I188" s="1"/>
      <c r="J188" s="4"/>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3:61">
      <c r="C189" s="1"/>
      <c r="D189" s="2"/>
      <c r="E189" s="1"/>
      <c r="F189" s="1"/>
      <c r="G189" s="1"/>
      <c r="H189" s="3"/>
      <c r="I189" s="1"/>
      <c r="J189" s="4"/>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3:61">
      <c r="C190" s="1"/>
      <c r="D190" s="2"/>
      <c r="E190" s="1"/>
      <c r="F190" s="1"/>
      <c r="G190" s="1"/>
      <c r="H190" s="3"/>
      <c r="I190" s="1"/>
      <c r="J190" s="4"/>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3:61">
      <c r="C191" s="1"/>
      <c r="D191" s="2"/>
      <c r="E191" s="1"/>
      <c r="F191" s="1"/>
      <c r="G191" s="1"/>
      <c r="H191" s="3"/>
      <c r="I191" s="1"/>
      <c r="J191" s="4"/>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3:61">
      <c r="C192" s="1"/>
      <c r="D192" s="2"/>
      <c r="E192" s="1"/>
      <c r="F192" s="1"/>
      <c r="G192" s="1"/>
      <c r="H192" s="3"/>
      <c r="I192" s="1"/>
      <c r="J192" s="4"/>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3:61">
      <c r="C193" s="1"/>
      <c r="D193" s="2"/>
      <c r="E193" s="1"/>
      <c r="F193" s="1"/>
      <c r="G193" s="1"/>
      <c r="H193" s="3"/>
      <c r="I193" s="1"/>
      <c r="J193" s="4"/>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3:61">
      <c r="C194" s="1"/>
      <c r="D194" s="2"/>
      <c r="E194" s="1"/>
      <c r="F194" s="1"/>
      <c r="G194" s="1"/>
      <c r="H194" s="3"/>
      <c r="I194" s="1"/>
      <c r="J194" s="4"/>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3:61">
      <c r="C195" s="1"/>
      <c r="D195" s="2"/>
      <c r="E195" s="1"/>
      <c r="F195" s="1"/>
      <c r="G195" s="1"/>
      <c r="H195" s="3"/>
      <c r="I195" s="1"/>
      <c r="J195" s="4"/>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3:61">
      <c r="C196" s="1"/>
      <c r="D196" s="2"/>
      <c r="E196" s="1"/>
      <c r="F196" s="1"/>
      <c r="G196" s="1"/>
      <c r="H196" s="3"/>
      <c r="I196" s="1"/>
      <c r="J196" s="4"/>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3:61">
      <c r="C197" s="1"/>
      <c r="D197" s="2"/>
      <c r="E197" s="1"/>
      <c r="F197" s="1"/>
      <c r="G197" s="1"/>
      <c r="H197" s="3"/>
      <c r="I197" s="1"/>
      <c r="J197" s="4"/>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3:61">
      <c r="C198" s="1"/>
      <c r="D198" s="2"/>
      <c r="E198" s="1"/>
      <c r="F198" s="1"/>
      <c r="G198" s="1"/>
      <c r="H198" s="3"/>
      <c r="I198" s="1"/>
      <c r="J198" s="4"/>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3:61">
      <c r="C199" s="1"/>
      <c r="D199" s="2"/>
      <c r="E199" s="1"/>
      <c r="F199" s="1"/>
      <c r="G199" s="1"/>
      <c r="H199" s="3"/>
      <c r="I199" s="1"/>
      <c r="J199" s="4"/>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3:61">
      <c r="C200" s="1"/>
      <c r="D200" s="2"/>
      <c r="E200" s="1"/>
      <c r="F200" s="1"/>
      <c r="G200" s="1"/>
      <c r="H200" s="3"/>
      <c r="I200" s="1"/>
      <c r="J200" s="4"/>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3:61">
      <c r="C201" s="1"/>
      <c r="D201" s="2"/>
      <c r="E201" s="1"/>
      <c r="F201" s="1"/>
      <c r="G201" s="1"/>
      <c r="H201" s="3"/>
      <c r="I201" s="1"/>
      <c r="J201" s="4"/>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3:61">
      <c r="C202" s="1"/>
      <c r="D202" s="2"/>
      <c r="E202" s="1"/>
      <c r="F202" s="1"/>
      <c r="G202" s="1"/>
      <c r="H202" s="3"/>
      <c r="I202" s="1"/>
      <c r="J202" s="4"/>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3:61">
      <c r="C203" s="1"/>
      <c r="D203" s="2"/>
      <c r="E203" s="1"/>
      <c r="F203" s="1"/>
      <c r="G203" s="1"/>
      <c r="H203" s="3"/>
      <c r="I203" s="1"/>
      <c r="J203" s="4"/>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3:61">
      <c r="C204" s="1"/>
      <c r="D204" s="2"/>
      <c r="E204" s="1"/>
      <c r="F204" s="1"/>
      <c r="G204" s="1"/>
      <c r="H204" s="3"/>
      <c r="I204" s="1"/>
      <c r="J204" s="4"/>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3:61">
      <c r="C205" s="1"/>
      <c r="D205" s="2"/>
      <c r="E205" s="1"/>
      <c r="F205" s="1"/>
      <c r="G205" s="1"/>
      <c r="H205" s="3"/>
      <c r="I205" s="1"/>
      <c r="J205" s="4"/>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3:61">
      <c r="C206" s="1"/>
      <c r="D206" s="2"/>
      <c r="E206" s="1"/>
      <c r="F206" s="1"/>
      <c r="G206" s="1"/>
      <c r="H206" s="3"/>
      <c r="I206" s="1"/>
      <c r="J206" s="4"/>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3:61">
      <c r="C207" s="1"/>
      <c r="D207" s="2"/>
      <c r="E207" s="1"/>
      <c r="F207" s="1"/>
      <c r="G207" s="1"/>
      <c r="H207" s="3"/>
      <c r="I207" s="1"/>
      <c r="J207" s="4"/>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3:61">
      <c r="C208" s="1"/>
      <c r="D208" s="2"/>
      <c r="E208" s="1"/>
      <c r="F208" s="1"/>
      <c r="G208" s="1"/>
      <c r="H208" s="3"/>
      <c r="I208" s="1"/>
      <c r="J208" s="4"/>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3:61">
      <c r="C209" s="1"/>
      <c r="D209" s="2"/>
      <c r="E209" s="1"/>
      <c r="F209" s="1"/>
      <c r="G209" s="1"/>
      <c r="H209" s="3"/>
      <c r="I209" s="1"/>
      <c r="J209" s="4"/>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3:61">
      <c r="C210" s="1"/>
      <c r="D210" s="2"/>
      <c r="E210" s="1"/>
      <c r="F210" s="1"/>
      <c r="G210" s="1"/>
      <c r="H210" s="3"/>
      <c r="I210" s="1"/>
      <c r="J210" s="4"/>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3:61">
      <c r="C211" s="1"/>
      <c r="D211" s="2"/>
      <c r="E211" s="1"/>
      <c r="F211" s="1"/>
      <c r="G211" s="1"/>
      <c r="H211" s="3"/>
      <c r="I211" s="1"/>
      <c r="J211" s="4"/>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3:61">
      <c r="C212" s="1"/>
      <c r="D212" s="2"/>
      <c r="E212" s="1"/>
      <c r="F212" s="1"/>
      <c r="G212" s="1"/>
      <c r="H212" s="3"/>
      <c r="I212" s="1"/>
      <c r="J212" s="4"/>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3:61">
      <c r="C213" s="1"/>
      <c r="D213" s="2"/>
      <c r="E213" s="1"/>
      <c r="F213" s="1"/>
      <c r="G213" s="1"/>
      <c r="H213" s="3"/>
      <c r="I213" s="1"/>
      <c r="J213" s="4"/>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3:61">
      <c r="C214" s="1"/>
      <c r="D214" s="2"/>
      <c r="E214" s="1"/>
      <c r="F214" s="1"/>
      <c r="G214" s="1"/>
      <c r="H214" s="3"/>
      <c r="I214" s="1"/>
      <c r="J214" s="4"/>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3:61">
      <c r="C215" s="1"/>
      <c r="D215" s="2"/>
      <c r="E215" s="1"/>
      <c r="F215" s="1"/>
      <c r="G215" s="1"/>
      <c r="H215" s="3"/>
      <c r="I215" s="1"/>
      <c r="J215" s="4"/>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3:61">
      <c r="C216" s="1"/>
      <c r="D216" s="2"/>
      <c r="E216" s="1"/>
      <c r="F216" s="1"/>
      <c r="G216" s="1"/>
      <c r="H216" s="3"/>
      <c r="I216" s="1"/>
      <c r="J216" s="4"/>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3:61">
      <c r="C217" s="1"/>
      <c r="D217" s="2"/>
      <c r="E217" s="1"/>
      <c r="F217" s="1"/>
      <c r="G217" s="1"/>
      <c r="H217" s="3"/>
      <c r="I217" s="1"/>
      <c r="J217" s="4"/>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3:61">
      <c r="C218" s="1"/>
      <c r="D218" s="2"/>
      <c r="E218" s="1"/>
      <c r="F218" s="1"/>
      <c r="G218" s="1"/>
      <c r="H218" s="3"/>
      <c r="I218" s="1"/>
      <c r="J218" s="4"/>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3:61">
      <c r="C219" s="1"/>
      <c r="D219" s="2"/>
      <c r="E219" s="1"/>
      <c r="F219" s="1"/>
      <c r="G219" s="1"/>
      <c r="H219" s="3"/>
      <c r="I219" s="1"/>
      <c r="J219" s="4"/>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3:61">
      <c r="C220" s="1"/>
      <c r="D220" s="2"/>
      <c r="E220" s="1"/>
      <c r="F220" s="1"/>
      <c r="G220" s="1"/>
      <c r="H220" s="3"/>
      <c r="I220" s="1"/>
      <c r="J220" s="4"/>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3:61">
      <c r="C221" s="1"/>
      <c r="D221" s="2"/>
      <c r="E221" s="1"/>
      <c r="F221" s="1"/>
      <c r="G221" s="1"/>
      <c r="H221" s="3"/>
      <c r="I221" s="1"/>
      <c r="J221" s="4"/>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3:61">
      <c r="C222" s="1"/>
      <c r="D222" s="2"/>
      <c r="E222" s="1"/>
      <c r="F222" s="1"/>
      <c r="G222" s="1"/>
      <c r="H222" s="3"/>
      <c r="I222" s="1"/>
      <c r="J222" s="4"/>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3:61">
      <c r="C223" s="1"/>
      <c r="D223" s="2"/>
      <c r="E223" s="1"/>
      <c r="F223" s="1"/>
      <c r="G223" s="1"/>
      <c r="H223" s="3"/>
      <c r="I223" s="1"/>
      <c r="J223" s="4"/>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3:61">
      <c r="C224" s="1"/>
      <c r="D224" s="2"/>
      <c r="E224" s="1"/>
      <c r="F224" s="1"/>
      <c r="G224" s="1"/>
      <c r="H224" s="3"/>
      <c r="I224" s="1"/>
      <c r="J224" s="4"/>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3:61">
      <c r="C225" s="1"/>
      <c r="D225" s="2"/>
      <c r="E225" s="1"/>
      <c r="F225" s="1"/>
      <c r="G225" s="1"/>
      <c r="H225" s="3"/>
      <c r="I225" s="1"/>
      <c r="J225" s="4"/>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3:61">
      <c r="C226" s="1"/>
      <c r="D226" s="2"/>
      <c r="E226" s="1"/>
      <c r="F226" s="1"/>
      <c r="G226" s="1"/>
      <c r="H226" s="3"/>
      <c r="I226" s="1"/>
      <c r="J226" s="4"/>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3:61">
      <c r="C227" s="1"/>
      <c r="D227" s="2"/>
      <c r="E227" s="1"/>
      <c r="F227" s="1"/>
      <c r="G227" s="1"/>
      <c r="H227" s="3"/>
      <c r="I227" s="1"/>
      <c r="J227" s="4"/>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3:61">
      <c r="C228" s="1"/>
      <c r="D228" s="2"/>
      <c r="E228" s="1"/>
      <c r="F228" s="1"/>
      <c r="G228" s="1"/>
      <c r="H228" s="3"/>
      <c r="I228" s="1"/>
      <c r="J228" s="4"/>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3:61">
      <c r="C229" s="1"/>
      <c r="D229" s="2"/>
      <c r="E229" s="1"/>
      <c r="F229" s="1"/>
      <c r="G229" s="1"/>
      <c r="H229" s="3"/>
      <c r="I229" s="1"/>
      <c r="J229" s="4"/>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3:61">
      <c r="C230" s="1"/>
      <c r="D230" s="2"/>
      <c r="E230" s="1"/>
      <c r="F230" s="1"/>
      <c r="G230" s="1"/>
      <c r="H230" s="3"/>
      <c r="I230" s="1"/>
      <c r="J230" s="4"/>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3:61">
      <c r="C231" s="1"/>
      <c r="D231" s="2"/>
      <c r="E231" s="1"/>
      <c r="F231" s="1"/>
      <c r="G231" s="1"/>
      <c r="H231" s="3"/>
      <c r="I231" s="1"/>
      <c r="J231" s="4"/>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3:61">
      <c r="C232" s="1"/>
      <c r="D232" s="2"/>
      <c r="E232" s="1"/>
      <c r="F232" s="1"/>
      <c r="G232" s="1"/>
      <c r="H232" s="3"/>
      <c r="I232" s="1"/>
      <c r="J232" s="4"/>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3:61">
      <c r="C233" s="1"/>
      <c r="D233" s="2"/>
      <c r="E233" s="1"/>
      <c r="F233" s="1"/>
      <c r="G233" s="1"/>
      <c r="H233" s="3"/>
      <c r="I233" s="1"/>
      <c r="J233" s="4"/>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3:61">
      <c r="C234" s="1"/>
      <c r="D234" s="2"/>
      <c r="E234" s="1"/>
      <c r="F234" s="1"/>
      <c r="G234" s="1"/>
      <c r="H234" s="3"/>
      <c r="I234" s="1"/>
      <c r="J234" s="4"/>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3:61">
      <c r="C235" s="1"/>
      <c r="D235" s="2"/>
      <c r="E235" s="1"/>
      <c r="F235" s="1"/>
      <c r="G235" s="1"/>
      <c r="H235" s="3"/>
      <c r="I235" s="1"/>
      <c r="J235" s="4"/>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3:61">
      <c r="C236" s="1"/>
      <c r="D236" s="2"/>
      <c r="E236" s="1"/>
      <c r="F236" s="1"/>
      <c r="G236" s="1"/>
      <c r="H236" s="3"/>
      <c r="I236" s="1"/>
      <c r="J236" s="4"/>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3:61">
      <c r="C237" s="1"/>
      <c r="D237" s="2"/>
      <c r="E237" s="1"/>
      <c r="F237" s="1"/>
      <c r="G237" s="1"/>
      <c r="H237" s="3"/>
      <c r="I237" s="1"/>
      <c r="J237" s="4"/>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3:61">
      <c r="C238" s="1"/>
      <c r="D238" s="2"/>
      <c r="E238" s="1"/>
      <c r="F238" s="1"/>
      <c r="G238" s="1"/>
      <c r="H238" s="3"/>
      <c r="I238" s="1"/>
      <c r="J238" s="4"/>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3:61">
      <c r="C239" s="1"/>
      <c r="D239" s="2"/>
      <c r="E239" s="1"/>
      <c r="F239" s="1"/>
      <c r="G239" s="1"/>
      <c r="H239" s="3"/>
      <c r="I239" s="1"/>
      <c r="J239" s="4"/>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3:61">
      <c r="C240" s="1"/>
      <c r="D240" s="2"/>
      <c r="E240" s="1"/>
      <c r="F240" s="1"/>
      <c r="G240" s="1"/>
      <c r="H240" s="3"/>
      <c r="I240" s="1"/>
      <c r="J240" s="4"/>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3:61">
      <c r="C241" s="1"/>
      <c r="D241" s="2"/>
      <c r="E241" s="1"/>
      <c r="F241" s="1"/>
      <c r="G241" s="1"/>
      <c r="H241" s="3"/>
      <c r="I241" s="1"/>
      <c r="J241" s="4"/>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3:61">
      <c r="C242" s="1"/>
      <c r="D242" s="2"/>
      <c r="E242" s="1"/>
      <c r="F242" s="1"/>
      <c r="G242" s="1"/>
      <c r="H242" s="3"/>
      <c r="I242" s="1"/>
      <c r="J242" s="4"/>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3:61">
      <c r="C243" s="1"/>
      <c r="D243" s="2"/>
      <c r="E243" s="1"/>
      <c r="F243" s="1"/>
      <c r="G243" s="1"/>
      <c r="H243" s="3"/>
      <c r="I243" s="1"/>
      <c r="J243" s="4"/>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3:61">
      <c r="C244" s="1"/>
      <c r="D244" s="2"/>
      <c r="E244" s="1"/>
      <c r="F244" s="1"/>
      <c r="G244" s="1"/>
      <c r="H244" s="3"/>
      <c r="I244" s="1"/>
      <c r="J244" s="4"/>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3:61">
      <c r="C245" s="1"/>
      <c r="D245" s="2"/>
      <c r="E245" s="1"/>
      <c r="F245" s="1"/>
      <c r="G245" s="1"/>
      <c r="H245" s="3"/>
      <c r="I245" s="1"/>
      <c r="J245" s="4"/>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3:61">
      <c r="C246" s="1"/>
      <c r="D246" s="2"/>
      <c r="E246" s="1"/>
      <c r="F246" s="1"/>
      <c r="G246" s="1"/>
      <c r="H246" s="3"/>
      <c r="I246" s="1"/>
      <c r="J246" s="4"/>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3:61">
      <c r="C247" s="1"/>
      <c r="D247" s="2"/>
      <c r="E247" s="1"/>
      <c r="F247" s="1"/>
      <c r="G247" s="1"/>
      <c r="H247" s="3"/>
      <c r="I247" s="1"/>
      <c r="J247" s="4"/>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3:61">
      <c r="C248" s="1"/>
      <c r="D248" s="2"/>
      <c r="E248" s="1"/>
      <c r="F248" s="1"/>
      <c r="G248" s="1"/>
      <c r="H248" s="3"/>
      <c r="I248" s="1"/>
      <c r="J248" s="4"/>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3:61">
      <c r="C249" s="1"/>
      <c r="D249" s="2"/>
      <c r="E249" s="1"/>
      <c r="F249" s="1"/>
      <c r="G249" s="1"/>
      <c r="H249" s="3"/>
      <c r="I249" s="1"/>
      <c r="J249" s="4"/>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3:61">
      <c r="C250" s="1"/>
      <c r="D250" s="2"/>
      <c r="E250" s="1"/>
      <c r="F250" s="1"/>
      <c r="G250" s="1"/>
      <c r="H250" s="3"/>
      <c r="I250" s="1"/>
      <c r="J250" s="4"/>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3:61">
      <c r="C251" s="1"/>
      <c r="D251" s="2"/>
      <c r="E251" s="1"/>
      <c r="F251" s="1"/>
      <c r="G251" s="1"/>
      <c r="H251" s="3"/>
      <c r="I251" s="1"/>
      <c r="J251" s="4"/>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3:61">
      <c r="C252" s="1"/>
      <c r="D252" s="2"/>
      <c r="E252" s="1"/>
      <c r="F252" s="1"/>
      <c r="G252" s="1"/>
      <c r="H252" s="3"/>
      <c r="I252" s="1"/>
      <c r="J252" s="4"/>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3:61">
      <c r="C253" s="1"/>
      <c r="D253" s="2"/>
      <c r="E253" s="1"/>
      <c r="F253" s="1"/>
      <c r="G253" s="1"/>
      <c r="H253" s="3"/>
      <c r="I253" s="1"/>
      <c r="J253" s="4"/>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3:61">
      <c r="C254" s="1"/>
      <c r="D254" s="2"/>
      <c r="E254" s="1"/>
      <c r="F254" s="1"/>
      <c r="G254" s="1"/>
      <c r="H254" s="3"/>
      <c r="I254" s="1"/>
      <c r="J254" s="4"/>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3:61">
      <c r="C255" s="1"/>
      <c r="D255" s="2"/>
      <c r="E255" s="1"/>
      <c r="F255" s="1"/>
      <c r="G255" s="1"/>
      <c r="H255" s="3"/>
      <c r="I255" s="1"/>
      <c r="J255" s="4"/>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3:61">
      <c r="C256" s="1"/>
      <c r="D256" s="2"/>
      <c r="E256" s="1"/>
      <c r="F256" s="1"/>
      <c r="G256" s="1"/>
      <c r="H256" s="3"/>
      <c r="I256" s="1"/>
      <c r="J256" s="4"/>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3:61">
      <c r="C257" s="1"/>
      <c r="D257" s="2"/>
      <c r="E257" s="1"/>
      <c r="F257" s="1"/>
      <c r="G257" s="1"/>
      <c r="H257" s="3"/>
      <c r="I257" s="1"/>
      <c r="J257" s="4"/>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3:61">
      <c r="C258" s="1"/>
      <c r="D258" s="2"/>
      <c r="E258" s="1"/>
      <c r="F258" s="1"/>
      <c r="G258" s="1"/>
      <c r="H258" s="3"/>
      <c r="I258" s="1"/>
      <c r="J258" s="4"/>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3:61">
      <c r="C259" s="1"/>
      <c r="D259" s="2"/>
      <c r="E259" s="1"/>
      <c r="F259" s="1"/>
      <c r="G259" s="1"/>
      <c r="H259" s="3"/>
      <c r="I259" s="1"/>
      <c r="J259" s="4"/>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3:61">
      <c r="C260" s="1"/>
      <c r="D260" s="2"/>
      <c r="E260" s="1"/>
      <c r="F260" s="1"/>
      <c r="G260" s="1"/>
      <c r="H260" s="3"/>
      <c r="I260" s="1"/>
      <c r="J260" s="4"/>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3:61">
      <c r="C261" s="1"/>
      <c r="D261" s="2"/>
      <c r="E261" s="1"/>
      <c r="F261" s="1"/>
      <c r="G261" s="1"/>
      <c r="H261" s="3"/>
      <c r="I261" s="1"/>
      <c r="J261" s="4"/>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3:61">
      <c r="C262" s="1"/>
      <c r="D262" s="2"/>
      <c r="E262" s="1"/>
      <c r="F262" s="1"/>
      <c r="G262" s="1"/>
      <c r="H262" s="3"/>
      <c r="I262" s="1"/>
      <c r="J262" s="4"/>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3:61">
      <c r="C263" s="1"/>
      <c r="D263" s="2"/>
      <c r="E263" s="1"/>
      <c r="F263" s="1"/>
      <c r="G263" s="1"/>
      <c r="H263" s="3"/>
      <c r="I263" s="1"/>
      <c r="J263" s="4"/>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3:61">
      <c r="C264" s="1"/>
      <c r="D264" s="2"/>
      <c r="E264" s="1"/>
      <c r="F264" s="1"/>
      <c r="G264" s="1"/>
      <c r="H264" s="3"/>
      <c r="I264" s="1"/>
      <c r="J264" s="4"/>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3:61">
      <c r="C265" s="1"/>
      <c r="D265" s="2"/>
      <c r="E265" s="1"/>
      <c r="F265" s="1"/>
      <c r="G265" s="1"/>
      <c r="H265" s="3"/>
      <c r="I265" s="1"/>
      <c r="J265" s="4"/>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3:61">
      <c r="C266" s="1"/>
      <c r="D266" s="2"/>
      <c r="E266" s="1"/>
      <c r="F266" s="1"/>
      <c r="G266" s="1"/>
      <c r="H266" s="3"/>
      <c r="I266" s="1"/>
      <c r="J266" s="4"/>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3:61">
      <c r="C267" s="1"/>
      <c r="D267" s="2"/>
      <c r="E267" s="1"/>
      <c r="F267" s="1"/>
      <c r="G267" s="1"/>
      <c r="H267" s="3"/>
      <c r="I267" s="1"/>
      <c r="J267" s="4"/>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3:61">
      <c r="C268" s="1"/>
      <c r="D268" s="2"/>
      <c r="E268" s="1"/>
      <c r="F268" s="1"/>
      <c r="G268" s="1"/>
      <c r="H268" s="3"/>
      <c r="I268" s="1"/>
      <c r="J268" s="4"/>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3:61">
      <c r="C269" s="1"/>
      <c r="D269" s="2"/>
      <c r="E269" s="1"/>
      <c r="F269" s="1"/>
      <c r="G269" s="1"/>
      <c r="H269" s="3"/>
      <c r="I269" s="1"/>
      <c r="J269" s="4"/>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3:61">
      <c r="C270" s="1"/>
      <c r="D270" s="2"/>
      <c r="E270" s="1"/>
      <c r="F270" s="1"/>
      <c r="G270" s="1"/>
      <c r="H270" s="3"/>
      <c r="I270" s="1"/>
      <c r="J270" s="4"/>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3:61">
      <c r="C271" s="1"/>
      <c r="D271" s="2"/>
      <c r="E271" s="1"/>
      <c r="F271" s="1"/>
      <c r="G271" s="1"/>
      <c r="H271" s="3"/>
      <c r="I271" s="1"/>
      <c r="J271" s="4"/>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3:61">
      <c r="C272" s="1"/>
      <c r="D272" s="2"/>
      <c r="E272" s="1"/>
      <c r="F272" s="1"/>
      <c r="G272" s="1"/>
      <c r="H272" s="3"/>
      <c r="I272" s="1"/>
      <c r="J272" s="4"/>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3:61">
      <c r="C273" s="1"/>
      <c r="D273" s="2"/>
      <c r="E273" s="1"/>
      <c r="F273" s="1"/>
      <c r="G273" s="1"/>
      <c r="H273" s="3"/>
      <c r="I273" s="1"/>
      <c r="J273" s="4"/>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3:61">
      <c r="C274" s="1"/>
      <c r="D274" s="2"/>
      <c r="E274" s="1"/>
      <c r="F274" s="1"/>
      <c r="G274" s="1"/>
      <c r="H274" s="3"/>
      <c r="I274" s="1"/>
      <c r="J274" s="4"/>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3:61">
      <c r="C275" s="1"/>
      <c r="D275" s="2"/>
      <c r="E275" s="1"/>
      <c r="F275" s="1"/>
      <c r="G275" s="1"/>
      <c r="H275" s="3"/>
      <c r="I275" s="1"/>
      <c r="J275" s="4"/>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3:61">
      <c r="C276" s="1"/>
      <c r="D276" s="2"/>
      <c r="E276" s="1"/>
      <c r="F276" s="1"/>
      <c r="G276" s="1"/>
      <c r="H276" s="3"/>
      <c r="I276" s="1"/>
      <c r="J276" s="4"/>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3:61">
      <c r="C277" s="1"/>
      <c r="D277" s="2"/>
      <c r="E277" s="1"/>
      <c r="F277" s="1"/>
      <c r="G277" s="1"/>
      <c r="H277" s="3"/>
      <c r="I277" s="1"/>
      <c r="J277" s="4"/>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3:61">
      <c r="C278" s="1"/>
      <c r="D278" s="2"/>
      <c r="E278" s="1"/>
      <c r="F278" s="1"/>
      <c r="G278" s="1"/>
      <c r="H278" s="3"/>
      <c r="I278" s="1"/>
      <c r="J278" s="4"/>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3:61">
      <c r="C279" s="1"/>
      <c r="D279" s="2"/>
      <c r="E279" s="1"/>
      <c r="F279" s="1"/>
      <c r="G279" s="1"/>
      <c r="H279" s="3"/>
      <c r="I279" s="1"/>
      <c r="J279" s="4"/>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3:61">
      <c r="C280" s="1"/>
      <c r="D280" s="2"/>
      <c r="E280" s="1"/>
      <c r="F280" s="1"/>
      <c r="G280" s="1"/>
      <c r="H280" s="3"/>
      <c r="I280" s="1"/>
      <c r="J280" s="4"/>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3:61">
      <c r="C281" s="1"/>
      <c r="D281" s="2"/>
      <c r="E281" s="1"/>
      <c r="F281" s="1"/>
      <c r="G281" s="1"/>
      <c r="H281" s="3"/>
      <c r="I281" s="1"/>
      <c r="J281" s="4"/>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3:61">
      <c r="C282" s="1"/>
      <c r="D282" s="2"/>
      <c r="E282" s="1"/>
      <c r="F282" s="1"/>
      <c r="G282" s="1"/>
      <c r="H282" s="3"/>
      <c r="I282" s="1"/>
      <c r="J282" s="4"/>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3:61">
      <c r="C283" s="1"/>
      <c r="D283" s="2"/>
      <c r="E283" s="1"/>
      <c r="F283" s="1"/>
      <c r="G283" s="1"/>
      <c r="H283" s="3"/>
      <c r="I283" s="1"/>
      <c r="J283" s="4"/>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3:61">
      <c r="C284" s="1"/>
      <c r="D284" s="2"/>
      <c r="E284" s="1"/>
      <c r="F284" s="1"/>
      <c r="G284" s="1"/>
      <c r="H284" s="3"/>
      <c r="I284" s="1"/>
      <c r="J284" s="4"/>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3:61">
      <c r="C285" s="1"/>
      <c r="D285" s="2"/>
      <c r="E285" s="1"/>
      <c r="F285" s="1"/>
      <c r="G285" s="1"/>
      <c r="H285" s="3"/>
      <c r="I285" s="1"/>
      <c r="J285" s="4"/>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3:61">
      <c r="C286" s="1"/>
      <c r="D286" s="2"/>
      <c r="E286" s="1"/>
      <c r="F286" s="1"/>
      <c r="G286" s="1"/>
      <c r="H286" s="3"/>
      <c r="I286" s="1"/>
      <c r="J286" s="4"/>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3:61">
      <c r="C287" s="1"/>
      <c r="D287" s="2"/>
      <c r="E287" s="1"/>
      <c r="F287" s="1"/>
      <c r="G287" s="1"/>
      <c r="H287" s="3"/>
      <c r="I287" s="1"/>
      <c r="J287" s="4"/>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3:61">
      <c r="C288" s="1"/>
      <c r="D288" s="2"/>
      <c r="E288" s="1"/>
      <c r="F288" s="1"/>
      <c r="G288" s="1"/>
      <c r="H288" s="3"/>
      <c r="I288" s="1"/>
      <c r="J288" s="4"/>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3:61">
      <c r="C289" s="1"/>
      <c r="D289" s="2"/>
      <c r="E289" s="1"/>
      <c r="F289" s="1"/>
      <c r="G289" s="1"/>
      <c r="H289" s="3"/>
      <c r="I289" s="1"/>
      <c r="J289" s="4"/>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3:61">
      <c r="C290" s="1"/>
      <c r="D290" s="2"/>
      <c r="E290" s="1"/>
      <c r="F290" s="1"/>
      <c r="G290" s="1"/>
      <c r="H290" s="3"/>
      <c r="I290" s="1"/>
      <c r="J290" s="4"/>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3:61">
      <c r="C291" s="1"/>
      <c r="D291" s="2"/>
      <c r="E291" s="1"/>
      <c r="F291" s="1"/>
      <c r="G291" s="1"/>
      <c r="H291" s="3"/>
      <c r="I291" s="1"/>
      <c r="J291" s="4"/>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3:61">
      <c r="C292" s="1"/>
      <c r="D292" s="2"/>
      <c r="E292" s="1"/>
      <c r="F292" s="1"/>
      <c r="G292" s="1"/>
      <c r="H292" s="3"/>
      <c r="I292" s="1"/>
      <c r="J292" s="4"/>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3:61">
      <c r="C293" s="1"/>
      <c r="D293" s="2"/>
      <c r="E293" s="1"/>
      <c r="F293" s="1"/>
      <c r="G293" s="1"/>
      <c r="H293" s="3"/>
      <c r="I293" s="1"/>
      <c r="J293" s="4"/>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3:61">
      <c r="C294" s="1"/>
      <c r="D294" s="2"/>
      <c r="E294" s="1"/>
      <c r="F294" s="1"/>
      <c r="G294" s="1"/>
      <c r="H294" s="3"/>
      <c r="I294" s="1"/>
      <c r="J294" s="4"/>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3:61">
      <c r="C295" s="1"/>
      <c r="D295" s="2"/>
      <c r="E295" s="1"/>
      <c r="F295" s="1"/>
      <c r="G295" s="1"/>
      <c r="H295" s="3"/>
      <c r="I295" s="1"/>
      <c r="J295" s="4"/>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3:61">
      <c r="C296" s="1"/>
      <c r="D296" s="2"/>
      <c r="E296" s="1"/>
      <c r="F296" s="1"/>
      <c r="G296" s="1"/>
      <c r="H296" s="3"/>
      <c r="I296" s="1"/>
      <c r="J296" s="4"/>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3:61">
      <c r="C297" s="1"/>
      <c r="D297" s="2"/>
      <c r="E297" s="1"/>
      <c r="F297" s="1"/>
      <c r="G297" s="1"/>
      <c r="H297" s="3"/>
      <c r="I297" s="1"/>
      <c r="J297" s="4"/>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3:61">
      <c r="C298" s="1"/>
      <c r="D298" s="2"/>
      <c r="E298" s="1"/>
      <c r="F298" s="1"/>
      <c r="G298" s="1"/>
      <c r="H298" s="3"/>
      <c r="I298" s="1"/>
      <c r="J298" s="4"/>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3:61">
      <c r="C299" s="1"/>
      <c r="D299" s="2"/>
      <c r="E299" s="1"/>
      <c r="F299" s="1"/>
      <c r="G299" s="1"/>
      <c r="H299" s="3"/>
      <c r="I299" s="1"/>
      <c r="J299" s="4"/>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3:61">
      <c r="C300" s="1"/>
      <c r="D300" s="2"/>
      <c r="E300" s="1"/>
      <c r="F300" s="1"/>
      <c r="G300" s="1"/>
      <c r="H300" s="3"/>
      <c r="I300" s="1"/>
      <c r="J300" s="4"/>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3:61">
      <c r="C301" s="1"/>
      <c r="D301" s="2"/>
      <c r="E301" s="1"/>
      <c r="F301" s="1"/>
      <c r="G301" s="1"/>
      <c r="H301" s="3"/>
      <c r="I301" s="1"/>
      <c r="J301" s="4"/>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3:61">
      <c r="C302" s="1"/>
      <c r="D302" s="2"/>
      <c r="E302" s="1"/>
      <c r="F302" s="1"/>
      <c r="G302" s="1"/>
      <c r="H302" s="3"/>
      <c r="I302" s="1"/>
      <c r="J302" s="4"/>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3:61">
      <c r="C303" s="1"/>
      <c r="D303" s="2"/>
      <c r="E303" s="1"/>
      <c r="F303" s="1"/>
      <c r="G303" s="1"/>
      <c r="H303" s="3"/>
      <c r="I303" s="1"/>
      <c r="J303" s="4"/>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3:61">
      <c r="C304" s="1"/>
      <c r="D304" s="2"/>
      <c r="E304" s="1"/>
      <c r="F304" s="1"/>
      <c r="G304" s="1"/>
      <c r="H304" s="3"/>
      <c r="I304" s="1"/>
      <c r="J304" s="4"/>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3:61">
      <c r="C305" s="1"/>
      <c r="D305" s="2"/>
      <c r="E305" s="1"/>
      <c r="F305" s="1"/>
      <c r="G305" s="1"/>
      <c r="H305" s="3"/>
      <c r="I305" s="1"/>
      <c r="J305" s="4"/>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3:61">
      <c r="C306" s="1"/>
      <c r="D306" s="2"/>
      <c r="E306" s="1"/>
      <c r="F306" s="1"/>
      <c r="G306" s="1"/>
      <c r="H306" s="3"/>
      <c r="I306" s="1"/>
      <c r="J306" s="4"/>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3:61">
      <c r="C307" s="1"/>
      <c r="D307" s="2"/>
      <c r="E307" s="1"/>
      <c r="F307" s="1"/>
      <c r="G307" s="1"/>
      <c r="H307" s="3"/>
      <c r="I307" s="1"/>
      <c r="J307" s="4"/>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3:61">
      <c r="C308" s="1"/>
      <c r="D308" s="2"/>
      <c r="E308" s="1"/>
      <c r="F308" s="1"/>
      <c r="G308" s="1"/>
      <c r="H308" s="3"/>
      <c r="I308" s="1"/>
      <c r="J308" s="4"/>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3:61">
      <c r="C309" s="1"/>
      <c r="D309" s="2"/>
      <c r="E309" s="1"/>
      <c r="F309" s="1"/>
      <c r="G309" s="1"/>
      <c r="H309" s="3"/>
      <c r="I309" s="1"/>
      <c r="J309" s="4"/>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3:61">
      <c r="C310" s="1"/>
      <c r="D310" s="2"/>
      <c r="E310" s="1"/>
      <c r="F310" s="1"/>
      <c r="G310" s="1"/>
      <c r="H310" s="3"/>
      <c r="I310" s="1"/>
      <c r="J310" s="4"/>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3:61">
      <c r="C311" s="1"/>
      <c r="D311" s="2"/>
      <c r="E311" s="1"/>
      <c r="F311" s="1"/>
      <c r="G311" s="1"/>
      <c r="H311" s="3"/>
      <c r="I311" s="1"/>
      <c r="J311" s="4"/>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3:61">
      <c r="C312" s="1"/>
      <c r="D312" s="2"/>
      <c r="E312" s="1"/>
      <c r="F312" s="1"/>
      <c r="G312" s="1"/>
      <c r="H312" s="3"/>
      <c r="I312" s="1"/>
      <c r="J312" s="4"/>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3:61">
      <c r="C313" s="1"/>
      <c r="D313" s="2"/>
      <c r="E313" s="1"/>
      <c r="F313" s="1"/>
      <c r="G313" s="1"/>
      <c r="H313" s="3"/>
      <c r="I313" s="1"/>
      <c r="J313" s="4"/>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3:61">
      <c r="C314" s="1"/>
      <c r="D314" s="2"/>
      <c r="E314" s="1"/>
      <c r="F314" s="1"/>
      <c r="G314" s="1"/>
      <c r="H314" s="3"/>
      <c r="I314" s="1"/>
      <c r="J314" s="4"/>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3:61">
      <c r="C315" s="1"/>
      <c r="D315" s="2"/>
      <c r="E315" s="1"/>
      <c r="F315" s="1"/>
      <c r="G315" s="1"/>
      <c r="H315" s="3"/>
      <c r="I315" s="1"/>
      <c r="J315" s="4"/>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3:61">
      <c r="C316" s="1"/>
      <c r="D316" s="2"/>
      <c r="E316" s="1"/>
      <c r="F316" s="1"/>
      <c r="G316" s="1"/>
      <c r="H316" s="3"/>
      <c r="I316" s="1"/>
      <c r="J316" s="4"/>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3:61">
      <c r="C317" s="1"/>
      <c r="D317" s="2"/>
      <c r="E317" s="1"/>
      <c r="F317" s="1"/>
      <c r="G317" s="1"/>
      <c r="H317" s="3"/>
      <c r="I317" s="1"/>
      <c r="J317" s="4"/>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3:61">
      <c r="C318" s="1"/>
      <c r="D318" s="2"/>
      <c r="E318" s="1"/>
      <c r="F318" s="1"/>
      <c r="G318" s="1"/>
      <c r="H318" s="3"/>
      <c r="I318" s="1"/>
      <c r="J318" s="4"/>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3:61">
      <c r="C319" s="1"/>
      <c r="D319" s="2"/>
      <c r="E319" s="1"/>
      <c r="F319" s="1"/>
      <c r="G319" s="1"/>
      <c r="H319" s="3"/>
      <c r="I319" s="1"/>
      <c r="J319" s="4"/>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3:61">
      <c r="C320" s="1"/>
      <c r="D320" s="2"/>
      <c r="E320" s="1"/>
      <c r="F320" s="1"/>
      <c r="G320" s="1"/>
      <c r="H320" s="3"/>
      <c r="I320" s="1"/>
      <c r="J320" s="4"/>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3:61">
      <c r="C321" s="1"/>
      <c r="D321" s="2"/>
      <c r="E321" s="1"/>
      <c r="F321" s="1"/>
      <c r="G321" s="1"/>
      <c r="H321" s="3"/>
      <c r="I321" s="1"/>
      <c r="J321" s="4"/>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3:61">
      <c r="C322" s="1"/>
      <c r="D322" s="2"/>
      <c r="E322" s="1"/>
      <c r="F322" s="1"/>
      <c r="G322" s="1"/>
      <c r="H322" s="3"/>
      <c r="I322" s="1"/>
      <c r="J322" s="4"/>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3:61">
      <c r="C323" s="1"/>
      <c r="D323" s="2"/>
      <c r="E323" s="1"/>
      <c r="F323" s="1"/>
      <c r="G323" s="1"/>
      <c r="H323" s="3"/>
      <c r="I323" s="1"/>
      <c r="J323" s="4"/>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3:61">
      <c r="C324" s="1"/>
      <c r="D324" s="2"/>
      <c r="E324" s="1"/>
      <c r="F324" s="1"/>
      <c r="G324" s="1"/>
      <c r="H324" s="3"/>
      <c r="I324" s="1"/>
      <c r="J324" s="4"/>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3:61">
      <c r="C325" s="1"/>
      <c r="D325" s="2"/>
      <c r="E325" s="1"/>
      <c r="F325" s="1"/>
      <c r="G325" s="1"/>
      <c r="H325" s="3"/>
      <c r="I325" s="1"/>
      <c r="J325" s="4"/>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3:61">
      <c r="C326" s="1"/>
      <c r="D326" s="2"/>
      <c r="E326" s="1"/>
      <c r="F326" s="1"/>
      <c r="G326" s="1"/>
      <c r="H326" s="3"/>
      <c r="I326" s="1"/>
      <c r="J326" s="4"/>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3:61">
      <c r="C327" s="1"/>
      <c r="D327" s="2"/>
      <c r="E327" s="1"/>
      <c r="F327" s="1"/>
      <c r="G327" s="1"/>
      <c r="H327" s="3"/>
      <c r="I327" s="1"/>
      <c r="J327" s="4"/>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3:61">
      <c r="C328" s="1"/>
      <c r="D328" s="2"/>
      <c r="E328" s="1"/>
      <c r="F328" s="1"/>
      <c r="G328" s="1"/>
      <c r="H328" s="3"/>
      <c r="I328" s="1"/>
      <c r="J328" s="4"/>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3:61">
      <c r="C329" s="1"/>
      <c r="D329" s="2"/>
      <c r="E329" s="1"/>
      <c r="F329" s="1"/>
      <c r="G329" s="1"/>
      <c r="H329" s="3"/>
      <c r="I329" s="1"/>
      <c r="J329" s="4"/>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3:61">
      <c r="C330" s="1"/>
      <c r="D330" s="2"/>
      <c r="E330" s="1"/>
      <c r="F330" s="1"/>
      <c r="G330" s="1"/>
      <c r="H330" s="3"/>
      <c r="I330" s="1"/>
      <c r="J330" s="4"/>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3:61">
      <c r="C331" s="1"/>
      <c r="D331" s="2"/>
      <c r="E331" s="1"/>
      <c r="F331" s="1"/>
      <c r="G331" s="1"/>
      <c r="H331" s="3"/>
      <c r="I331" s="1"/>
      <c r="J331" s="4"/>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3:61">
      <c r="C332" s="1"/>
      <c r="D332" s="2"/>
      <c r="E332" s="1"/>
      <c r="F332" s="1"/>
      <c r="G332" s="1"/>
      <c r="H332" s="3"/>
      <c r="I332" s="1"/>
      <c r="J332" s="4"/>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3:61">
      <c r="C333" s="1"/>
      <c r="D333" s="2"/>
      <c r="E333" s="1"/>
      <c r="F333" s="1"/>
      <c r="G333" s="1"/>
      <c r="H333" s="3"/>
      <c r="I333" s="1"/>
      <c r="J333" s="4"/>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3:61">
      <c r="C334" s="1"/>
      <c r="D334" s="2"/>
      <c r="E334" s="1"/>
      <c r="F334" s="1"/>
      <c r="G334" s="1"/>
      <c r="H334" s="3"/>
      <c r="I334" s="1"/>
      <c r="J334" s="4"/>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3:61">
      <c r="C335" s="1"/>
      <c r="D335" s="2"/>
      <c r="E335" s="1"/>
      <c r="F335" s="1"/>
      <c r="G335" s="1"/>
      <c r="H335" s="3"/>
      <c r="I335" s="1"/>
      <c r="J335" s="4"/>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3:61">
      <c r="C336" s="1"/>
      <c r="D336" s="2"/>
      <c r="E336" s="1"/>
      <c r="F336" s="1"/>
      <c r="G336" s="1"/>
      <c r="H336" s="3"/>
      <c r="I336" s="1"/>
      <c r="J336" s="4"/>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3:61">
      <c r="C337" s="1"/>
      <c r="D337" s="2"/>
      <c r="E337" s="1"/>
      <c r="F337" s="1"/>
      <c r="G337" s="1"/>
      <c r="H337" s="3"/>
      <c r="I337" s="1"/>
      <c r="J337" s="4"/>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3:61">
      <c r="C338" s="1"/>
      <c r="D338" s="2"/>
      <c r="E338" s="1"/>
      <c r="F338" s="1"/>
      <c r="G338" s="1"/>
      <c r="H338" s="3"/>
      <c r="I338" s="1"/>
      <c r="J338" s="4"/>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3:61">
      <c r="C339" s="1"/>
      <c r="D339" s="2"/>
      <c r="E339" s="1"/>
      <c r="F339" s="1"/>
      <c r="G339" s="1"/>
      <c r="H339" s="3"/>
      <c r="I339" s="1"/>
      <c r="J339" s="4"/>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3:61">
      <c r="C340" s="1"/>
      <c r="D340" s="2"/>
      <c r="E340" s="1"/>
      <c r="F340" s="1"/>
      <c r="G340" s="1"/>
      <c r="H340" s="3"/>
      <c r="I340" s="1"/>
      <c r="J340" s="4"/>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3:61">
      <c r="C341" s="1"/>
      <c r="D341" s="2"/>
      <c r="E341" s="1"/>
      <c r="F341" s="1"/>
      <c r="G341" s="1"/>
      <c r="H341" s="3"/>
      <c r="I341" s="1"/>
      <c r="J341" s="4"/>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3:61">
      <c r="C342" s="1"/>
      <c r="D342" s="2"/>
      <c r="E342" s="1"/>
      <c r="F342" s="1"/>
      <c r="G342" s="1"/>
      <c r="H342" s="3"/>
      <c r="I342" s="1"/>
      <c r="J342" s="4"/>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3:61">
      <c r="C343" s="1"/>
      <c r="D343" s="2"/>
      <c r="E343" s="1"/>
      <c r="F343" s="1"/>
      <c r="G343" s="1"/>
      <c r="H343" s="3"/>
      <c r="I343" s="1"/>
      <c r="J343" s="4"/>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3:61">
      <c r="C344" s="1"/>
      <c r="D344" s="2"/>
      <c r="E344" s="1"/>
      <c r="F344" s="1"/>
      <c r="G344" s="1"/>
      <c r="H344" s="3"/>
      <c r="I344" s="1"/>
      <c r="J344" s="4"/>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3:61">
      <c r="C345" s="1"/>
      <c r="D345" s="2"/>
      <c r="E345" s="1"/>
      <c r="F345" s="1"/>
      <c r="G345" s="1"/>
      <c r="H345" s="3"/>
      <c r="I345" s="1"/>
      <c r="J345" s="4"/>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3:61">
      <c r="C346" s="1"/>
      <c r="D346" s="2"/>
      <c r="E346" s="1"/>
      <c r="F346" s="1"/>
      <c r="G346" s="1"/>
      <c r="H346" s="3"/>
      <c r="I346" s="1"/>
      <c r="J346" s="4"/>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3:61">
      <c r="C347" s="1"/>
      <c r="D347" s="2"/>
      <c r="E347" s="1"/>
      <c r="F347" s="1"/>
      <c r="G347" s="1"/>
      <c r="H347" s="3"/>
      <c r="I347" s="1"/>
      <c r="J347" s="4"/>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3:61">
      <c r="C348" s="1"/>
      <c r="D348" s="2"/>
      <c r="E348" s="1"/>
      <c r="F348" s="1"/>
      <c r="G348" s="1"/>
      <c r="H348" s="3"/>
      <c r="I348" s="1"/>
      <c r="J348" s="4"/>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3:61">
      <c r="C349" s="1"/>
      <c r="D349" s="2"/>
      <c r="E349" s="1"/>
      <c r="F349" s="1"/>
      <c r="G349" s="1"/>
      <c r="H349" s="3"/>
      <c r="I349" s="1"/>
      <c r="J349" s="4"/>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3:61">
      <c r="C350" s="1"/>
      <c r="D350" s="2"/>
      <c r="E350" s="1"/>
      <c r="F350" s="1"/>
      <c r="G350" s="1"/>
      <c r="H350" s="3"/>
      <c r="I350" s="1"/>
      <c r="J350" s="4"/>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3:61">
      <c r="C351" s="1"/>
      <c r="D351" s="2"/>
      <c r="E351" s="1"/>
      <c r="F351" s="1"/>
      <c r="G351" s="1"/>
      <c r="H351" s="3"/>
      <c r="I351" s="1"/>
      <c r="J351" s="4"/>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3:61">
      <c r="C352" s="1"/>
      <c r="D352" s="2"/>
      <c r="E352" s="1"/>
      <c r="F352" s="1"/>
      <c r="G352" s="1"/>
      <c r="H352" s="3"/>
      <c r="I352" s="1"/>
      <c r="J352" s="4"/>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3:61">
      <c r="C353" s="1"/>
      <c r="D353" s="2"/>
      <c r="E353" s="1"/>
      <c r="F353" s="1"/>
      <c r="G353" s="1"/>
      <c r="H353" s="3"/>
      <c r="I353" s="1"/>
      <c r="J353" s="4"/>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3:61">
      <c r="C354" s="1"/>
      <c r="D354" s="2"/>
      <c r="E354" s="1"/>
      <c r="F354" s="1"/>
      <c r="G354" s="1"/>
      <c r="H354" s="3"/>
      <c r="I354" s="1"/>
      <c r="J354" s="4"/>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3:61">
      <c r="C355" s="1"/>
      <c r="D355" s="2"/>
      <c r="E355" s="1"/>
      <c r="F355" s="1"/>
      <c r="G355" s="1"/>
      <c r="H355" s="3"/>
      <c r="I355" s="1"/>
      <c r="J355" s="4"/>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3:61">
      <c r="C356" s="1"/>
      <c r="D356" s="2"/>
      <c r="E356" s="1"/>
      <c r="F356" s="1"/>
      <c r="G356" s="1"/>
      <c r="H356" s="3"/>
      <c r="I356" s="1"/>
      <c r="J356" s="4"/>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3:61">
      <c r="C357" s="1"/>
      <c r="D357" s="2"/>
      <c r="E357" s="1"/>
      <c r="F357" s="1"/>
      <c r="G357" s="1"/>
      <c r="H357" s="3"/>
      <c r="I357" s="1"/>
      <c r="J357" s="4"/>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3:61">
      <c r="C358" s="1"/>
      <c r="D358" s="2"/>
      <c r="E358" s="1"/>
      <c r="F358" s="1"/>
      <c r="G358" s="1"/>
      <c r="H358" s="3"/>
      <c r="I358" s="1"/>
      <c r="J358" s="4"/>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3:61">
      <c r="C359" s="1"/>
      <c r="D359" s="2"/>
      <c r="E359" s="1"/>
      <c r="F359" s="1"/>
      <c r="G359" s="1"/>
      <c r="H359" s="3"/>
      <c r="I359" s="1"/>
      <c r="J359" s="4"/>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3:61">
      <c r="C360" s="1"/>
      <c r="D360" s="2"/>
      <c r="E360" s="1"/>
      <c r="F360" s="1"/>
      <c r="G360" s="1"/>
      <c r="H360" s="3"/>
      <c r="I360" s="1"/>
      <c r="J360" s="4"/>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3:61">
      <c r="C361" s="1"/>
      <c r="D361" s="2"/>
      <c r="E361" s="1"/>
      <c r="F361" s="1"/>
      <c r="G361" s="1"/>
      <c r="H361" s="3"/>
      <c r="I361" s="1"/>
      <c r="J361" s="4"/>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3:61">
      <c r="C362" s="1"/>
      <c r="D362" s="2"/>
      <c r="E362" s="1"/>
      <c r="F362" s="1"/>
      <c r="G362" s="1"/>
      <c r="H362" s="3"/>
      <c r="I362" s="1"/>
      <c r="J362" s="4"/>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3:61">
      <c r="C363" s="1"/>
      <c r="D363" s="2"/>
      <c r="E363" s="1"/>
      <c r="F363" s="1"/>
      <c r="G363" s="1"/>
      <c r="H363" s="3"/>
      <c r="I363" s="1"/>
      <c r="J363" s="4"/>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3:61">
      <c r="C364" s="1"/>
      <c r="D364" s="2"/>
      <c r="E364" s="1"/>
      <c r="F364" s="1"/>
      <c r="G364" s="1"/>
      <c r="H364" s="3"/>
      <c r="I364" s="1"/>
      <c r="J364" s="4"/>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3:61">
      <c r="C365" s="1"/>
      <c r="D365" s="2"/>
      <c r="E365" s="1"/>
      <c r="F365" s="1"/>
      <c r="G365" s="1"/>
      <c r="H365" s="3"/>
      <c r="I365" s="1"/>
      <c r="J365" s="4"/>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3:61">
      <c r="C366" s="1"/>
      <c r="D366" s="2"/>
      <c r="E366" s="1"/>
      <c r="F366" s="1"/>
      <c r="G366" s="1"/>
      <c r="H366" s="3"/>
      <c r="I366" s="1"/>
      <c r="J366" s="4"/>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3:61">
      <c r="C367" s="1"/>
      <c r="D367" s="2"/>
      <c r="E367" s="1"/>
      <c r="F367" s="1"/>
      <c r="G367" s="1"/>
      <c r="H367" s="3"/>
      <c r="I367" s="1"/>
      <c r="J367" s="4"/>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3:61">
      <c r="C368" s="1"/>
      <c r="D368" s="2"/>
      <c r="E368" s="1"/>
      <c r="F368" s="1"/>
      <c r="G368" s="1"/>
      <c r="H368" s="3"/>
      <c r="I368" s="1"/>
      <c r="J368" s="4"/>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3:61">
      <c r="C369" s="1"/>
      <c r="D369" s="2"/>
      <c r="E369" s="1"/>
      <c r="F369" s="1"/>
      <c r="G369" s="1"/>
      <c r="H369" s="3"/>
      <c r="I369" s="1"/>
      <c r="J369" s="4"/>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3:61">
      <c r="C370" s="1"/>
      <c r="D370" s="2"/>
      <c r="E370" s="1"/>
      <c r="F370" s="1"/>
      <c r="G370" s="1"/>
      <c r="H370" s="3"/>
      <c r="I370" s="1"/>
      <c r="J370" s="4"/>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3:61">
      <c r="C371" s="1"/>
      <c r="D371" s="2"/>
      <c r="E371" s="1"/>
      <c r="F371" s="1"/>
      <c r="G371" s="1"/>
      <c r="H371" s="3"/>
      <c r="I371" s="1"/>
      <c r="J371" s="4"/>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3:61">
      <c r="C372" s="1"/>
      <c r="D372" s="2"/>
      <c r="E372" s="1"/>
      <c r="F372" s="1"/>
      <c r="G372" s="1"/>
      <c r="H372" s="3"/>
      <c r="I372" s="1"/>
      <c r="J372" s="4"/>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3:61">
      <c r="C373" s="1"/>
      <c r="D373" s="2"/>
      <c r="E373" s="1"/>
      <c r="F373" s="1"/>
      <c r="G373" s="1"/>
      <c r="H373" s="3"/>
      <c r="I373" s="1"/>
      <c r="J373" s="4"/>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3:61">
      <c r="C374" s="1"/>
      <c r="D374" s="2"/>
      <c r="E374" s="1"/>
      <c r="F374" s="1"/>
      <c r="G374" s="1"/>
      <c r="H374" s="3"/>
      <c r="I374" s="1"/>
      <c r="J374" s="4"/>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3:61">
      <c r="C375" s="1"/>
      <c r="D375" s="2"/>
      <c r="E375" s="1"/>
      <c r="F375" s="1"/>
      <c r="G375" s="1"/>
      <c r="H375" s="3"/>
      <c r="I375" s="1"/>
      <c r="J375" s="4"/>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3:61">
      <c r="C376" s="1"/>
      <c r="D376" s="2"/>
      <c r="E376" s="1"/>
      <c r="F376" s="1"/>
      <c r="G376" s="1"/>
      <c r="H376" s="3"/>
      <c r="I376" s="1"/>
      <c r="J376" s="4"/>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3:61">
      <c r="C377" s="1"/>
      <c r="D377" s="2"/>
      <c r="E377" s="1"/>
      <c r="F377" s="1"/>
      <c r="G377" s="1"/>
      <c r="H377" s="3"/>
      <c r="I377" s="1"/>
      <c r="J377" s="4"/>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3:61">
      <c r="C378" s="1"/>
      <c r="D378" s="2"/>
      <c r="E378" s="1"/>
      <c r="F378" s="1"/>
      <c r="G378" s="1"/>
      <c r="H378" s="3"/>
      <c r="I378" s="1"/>
      <c r="J378" s="4"/>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3:61">
      <c r="C379" s="1"/>
      <c r="D379" s="2"/>
      <c r="E379" s="1"/>
      <c r="F379" s="1"/>
      <c r="G379" s="1"/>
      <c r="H379" s="3"/>
      <c r="I379" s="1"/>
      <c r="J379" s="4"/>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3:61">
      <c r="C380" s="1"/>
      <c r="D380" s="2"/>
      <c r="E380" s="1"/>
      <c r="F380" s="1"/>
      <c r="G380" s="1"/>
      <c r="H380" s="3"/>
      <c r="I380" s="1"/>
      <c r="J380" s="4"/>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3:61">
      <c r="C381" s="1"/>
      <c r="D381" s="2"/>
      <c r="E381" s="1"/>
      <c r="F381" s="1"/>
      <c r="G381" s="1"/>
      <c r="H381" s="3"/>
      <c r="I381" s="1"/>
      <c r="J381" s="4"/>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3:61">
      <c r="C382" s="1"/>
      <c r="D382" s="2"/>
      <c r="E382" s="1"/>
      <c r="F382" s="1"/>
      <c r="G382" s="1"/>
      <c r="H382" s="3"/>
      <c r="I382" s="1"/>
      <c r="J382" s="4"/>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3:61">
      <c r="C383" s="1"/>
      <c r="D383" s="2"/>
      <c r="E383" s="1"/>
      <c r="F383" s="1"/>
      <c r="G383" s="1"/>
      <c r="H383" s="3"/>
      <c r="I383" s="1"/>
      <c r="J383" s="4"/>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3:61">
      <c r="C384" s="1"/>
      <c r="D384" s="2"/>
      <c r="E384" s="1"/>
      <c r="F384" s="1"/>
      <c r="G384" s="1"/>
      <c r="H384" s="3"/>
      <c r="I384" s="1"/>
      <c r="J384" s="4"/>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3:61">
      <c r="C385" s="1"/>
      <c r="D385" s="2"/>
      <c r="E385" s="1"/>
      <c r="F385" s="1"/>
      <c r="G385" s="1"/>
      <c r="H385" s="3"/>
      <c r="I385" s="1"/>
      <c r="J385" s="4"/>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3:61">
      <c r="C386" s="1"/>
      <c r="D386" s="2"/>
      <c r="E386" s="1"/>
      <c r="F386" s="1"/>
      <c r="G386" s="1"/>
      <c r="H386" s="3"/>
      <c r="I386" s="1"/>
      <c r="J386" s="4"/>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3:61">
      <c r="C387" s="1"/>
      <c r="D387" s="2"/>
      <c r="E387" s="1"/>
      <c r="F387" s="1"/>
      <c r="G387" s="1"/>
      <c r="H387" s="3"/>
      <c r="I387" s="1"/>
      <c r="J387" s="4"/>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3:61">
      <c r="C388" s="1"/>
      <c r="D388" s="2"/>
      <c r="E388" s="1"/>
      <c r="F388" s="1"/>
      <c r="G388" s="1"/>
      <c r="H388" s="3"/>
      <c r="I388" s="1"/>
      <c r="J388" s="4"/>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3:61">
      <c r="C389" s="1"/>
      <c r="D389" s="2"/>
      <c r="E389" s="1"/>
      <c r="F389" s="1"/>
      <c r="G389" s="1"/>
      <c r="H389" s="3"/>
      <c r="I389" s="1"/>
      <c r="J389" s="4"/>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3:61">
      <c r="C390" s="1"/>
      <c r="D390" s="2"/>
      <c r="E390" s="1"/>
      <c r="F390" s="1"/>
      <c r="G390" s="1"/>
      <c r="H390" s="3"/>
      <c r="I390" s="1"/>
      <c r="J390" s="4"/>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3:61">
      <c r="C391" s="1"/>
      <c r="D391" s="2"/>
      <c r="E391" s="1"/>
      <c r="F391" s="1"/>
      <c r="G391" s="1"/>
      <c r="H391" s="3"/>
      <c r="I391" s="1"/>
      <c r="J391" s="4"/>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3:61">
      <c r="C392" s="1"/>
      <c r="D392" s="2"/>
      <c r="E392" s="1"/>
      <c r="F392" s="1"/>
      <c r="G392" s="1"/>
      <c r="H392" s="3"/>
      <c r="I392" s="1"/>
      <c r="J392" s="4"/>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3:61">
      <c r="C393" s="1"/>
      <c r="D393" s="2"/>
      <c r="E393" s="1"/>
      <c r="F393" s="1"/>
      <c r="G393" s="1"/>
      <c r="H393" s="3"/>
      <c r="I393" s="1"/>
      <c r="J393" s="4"/>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3:61">
      <c r="C394" s="1"/>
      <c r="D394" s="2"/>
      <c r="E394" s="1"/>
      <c r="F394" s="1"/>
      <c r="G394" s="1"/>
      <c r="H394" s="3"/>
      <c r="I394" s="1"/>
      <c r="J394" s="4"/>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3:61">
      <c r="C395" s="1"/>
      <c r="D395" s="2"/>
      <c r="E395" s="1"/>
      <c r="F395" s="1"/>
      <c r="G395" s="1"/>
      <c r="H395" s="3"/>
      <c r="I395" s="1"/>
      <c r="J395" s="4"/>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3:61">
      <c r="C396" s="1"/>
      <c r="D396" s="2"/>
      <c r="E396" s="1"/>
      <c r="F396" s="1"/>
      <c r="G396" s="1"/>
      <c r="H396" s="3"/>
      <c r="I396" s="1"/>
      <c r="J396" s="4"/>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3:61">
      <c r="C397" s="1"/>
      <c r="D397" s="2"/>
      <c r="E397" s="1"/>
      <c r="F397" s="1"/>
      <c r="G397" s="1"/>
      <c r="H397" s="3"/>
      <c r="I397" s="1"/>
      <c r="J397" s="4"/>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3:61">
      <c r="C398" s="1"/>
      <c r="D398" s="2"/>
      <c r="E398" s="1"/>
      <c r="F398" s="1"/>
      <c r="G398" s="1"/>
      <c r="H398" s="3"/>
      <c r="I398" s="1"/>
      <c r="J398" s="4"/>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3:61">
      <c r="C399" s="1"/>
      <c r="D399" s="2"/>
      <c r="E399" s="1"/>
      <c r="F399" s="1"/>
      <c r="G399" s="1"/>
      <c r="H399" s="3"/>
      <c r="I399" s="1"/>
      <c r="J399" s="4"/>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3:61">
      <c r="C400" s="1"/>
      <c r="D400" s="2"/>
      <c r="E400" s="1"/>
      <c r="F400" s="1"/>
      <c r="G400" s="1"/>
      <c r="H400" s="3"/>
      <c r="I400" s="1"/>
      <c r="J400" s="4"/>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3:61">
      <c r="C401" s="1"/>
      <c r="D401" s="2"/>
      <c r="E401" s="1"/>
      <c r="F401" s="1"/>
      <c r="G401" s="1"/>
      <c r="H401" s="3"/>
      <c r="I401" s="1"/>
      <c r="J401" s="4"/>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3:61">
      <c r="C402" s="1"/>
      <c r="D402" s="2"/>
      <c r="E402" s="1"/>
      <c r="F402" s="1"/>
      <c r="G402" s="1"/>
      <c r="H402" s="3"/>
      <c r="I402" s="1"/>
      <c r="J402" s="4"/>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3:61">
      <c r="C403" s="1"/>
      <c r="D403" s="2"/>
      <c r="E403" s="1"/>
      <c r="F403" s="1"/>
      <c r="G403" s="1"/>
      <c r="H403" s="3"/>
      <c r="I403" s="1"/>
      <c r="J403" s="4"/>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3:61">
      <c r="C404" s="1"/>
      <c r="D404" s="2"/>
      <c r="E404" s="1"/>
      <c r="F404" s="1"/>
      <c r="G404" s="1"/>
      <c r="H404" s="3"/>
      <c r="I404" s="1"/>
      <c r="J404" s="4"/>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3:61">
      <c r="C405" s="1"/>
      <c r="D405" s="2"/>
      <c r="E405" s="1"/>
      <c r="F405" s="1"/>
      <c r="G405" s="1"/>
      <c r="H405" s="3"/>
      <c r="I405" s="1"/>
      <c r="J405" s="4"/>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3:61">
      <c r="C406" s="1"/>
      <c r="D406" s="2"/>
      <c r="E406" s="1"/>
      <c r="F406" s="1"/>
      <c r="G406" s="1"/>
      <c r="H406" s="3"/>
      <c r="I406" s="1"/>
      <c r="J406" s="4"/>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3:61">
      <c r="C407" s="1"/>
      <c r="D407" s="2"/>
      <c r="E407" s="1"/>
      <c r="F407" s="1"/>
      <c r="G407" s="1"/>
      <c r="H407" s="3"/>
      <c r="I407" s="1"/>
      <c r="J407" s="4"/>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3:61">
      <c r="C408" s="1"/>
      <c r="D408" s="2"/>
      <c r="E408" s="1"/>
      <c r="F408" s="1"/>
      <c r="G408" s="1"/>
      <c r="H408" s="3"/>
      <c r="I408" s="1"/>
      <c r="J408" s="4"/>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3:61">
      <c r="C409" s="1"/>
      <c r="D409" s="2"/>
      <c r="E409" s="1"/>
      <c r="F409" s="1"/>
      <c r="G409" s="1"/>
      <c r="H409" s="3"/>
      <c r="I409" s="1"/>
      <c r="J409" s="4"/>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3:61">
      <c r="C410" s="1"/>
      <c r="D410" s="2"/>
      <c r="E410" s="1"/>
      <c r="F410" s="1"/>
      <c r="G410" s="1"/>
      <c r="H410" s="3"/>
      <c r="I410" s="1"/>
      <c r="J410" s="4"/>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3:61">
      <c r="C411" s="1"/>
      <c r="D411" s="2"/>
      <c r="E411" s="1"/>
      <c r="F411" s="1"/>
      <c r="G411" s="1"/>
      <c r="H411" s="3"/>
      <c r="I411" s="1"/>
      <c r="J411" s="4"/>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3:61">
      <c r="C412" s="1"/>
      <c r="D412" s="2"/>
      <c r="E412" s="1"/>
      <c r="F412" s="1"/>
      <c r="G412" s="1"/>
      <c r="H412" s="3"/>
      <c r="I412" s="1"/>
      <c r="J412" s="4"/>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3:61">
      <c r="C413" s="1"/>
      <c r="D413" s="2"/>
      <c r="E413" s="1"/>
      <c r="F413" s="1"/>
      <c r="G413" s="1"/>
      <c r="H413" s="3"/>
      <c r="I413" s="1"/>
      <c r="J413" s="4"/>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3:61">
      <c r="C414" s="1"/>
      <c r="D414" s="2"/>
      <c r="E414" s="1"/>
      <c r="F414" s="1"/>
      <c r="G414" s="1"/>
      <c r="H414" s="3"/>
      <c r="I414" s="1"/>
      <c r="J414" s="4"/>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3:61">
      <c r="C415" s="1"/>
      <c r="D415" s="2"/>
      <c r="E415" s="1"/>
      <c r="F415" s="1"/>
      <c r="G415" s="1"/>
      <c r="H415" s="3"/>
      <c r="I415" s="1"/>
      <c r="J415" s="4"/>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3:61">
      <c r="C416" s="1"/>
      <c r="D416" s="2"/>
      <c r="E416" s="1"/>
      <c r="F416" s="1"/>
      <c r="G416" s="1"/>
      <c r="H416" s="3"/>
      <c r="I416" s="1"/>
      <c r="J416" s="4"/>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3:61">
      <c r="C417" s="1"/>
      <c r="D417" s="2"/>
      <c r="E417" s="1"/>
      <c r="F417" s="1"/>
      <c r="G417" s="1"/>
      <c r="H417" s="3"/>
      <c r="I417" s="1"/>
      <c r="J417" s="4"/>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3:61">
      <c r="C418" s="1"/>
      <c r="D418" s="2"/>
      <c r="E418" s="1"/>
      <c r="F418" s="1"/>
      <c r="G418" s="1"/>
      <c r="H418" s="3"/>
      <c r="I418" s="1"/>
      <c r="J418" s="4"/>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3:61">
      <c r="C419" s="1"/>
      <c r="D419" s="2"/>
      <c r="E419" s="1"/>
      <c r="F419" s="1"/>
      <c r="G419" s="1"/>
      <c r="H419" s="3"/>
      <c r="I419" s="1"/>
      <c r="J419" s="4"/>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3:61">
      <c r="C420" s="1"/>
      <c r="D420" s="2"/>
      <c r="E420" s="1"/>
      <c r="F420" s="1"/>
      <c r="G420" s="1"/>
      <c r="H420" s="3"/>
      <c r="I420" s="1"/>
      <c r="J420" s="4"/>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3:61">
      <c r="C421" s="1"/>
      <c r="D421" s="2"/>
      <c r="E421" s="1"/>
      <c r="F421" s="1"/>
      <c r="G421" s="1"/>
      <c r="H421" s="3"/>
      <c r="I421" s="1"/>
      <c r="J421" s="4"/>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3:61">
      <c r="C422" s="1"/>
      <c r="D422" s="2"/>
      <c r="E422" s="1"/>
      <c r="F422" s="1"/>
      <c r="G422" s="1"/>
      <c r="H422" s="3"/>
      <c r="I422" s="1"/>
      <c r="J422" s="4"/>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3:61">
      <c r="C423" s="1"/>
      <c r="D423" s="2"/>
      <c r="E423" s="1"/>
      <c r="F423" s="1"/>
      <c r="G423" s="1"/>
      <c r="H423" s="3"/>
      <c r="I423" s="1"/>
      <c r="J423" s="4"/>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3:61">
      <c r="C424" s="1"/>
      <c r="D424" s="2"/>
      <c r="E424" s="1"/>
      <c r="F424" s="1"/>
      <c r="G424" s="1"/>
      <c r="H424" s="3"/>
      <c r="I424" s="1"/>
      <c r="J424" s="4"/>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3:61">
      <c r="C425" s="1"/>
      <c r="D425" s="2"/>
      <c r="E425" s="1"/>
      <c r="F425" s="1"/>
      <c r="G425" s="1"/>
      <c r="H425" s="3"/>
      <c r="I425" s="1"/>
      <c r="J425" s="4"/>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3:61">
      <c r="C426" s="1"/>
      <c r="D426" s="2"/>
      <c r="E426" s="1"/>
      <c r="F426" s="1"/>
      <c r="G426" s="1"/>
      <c r="H426" s="3"/>
      <c r="I426" s="1"/>
      <c r="J426" s="4"/>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3:61">
      <c r="C427" s="1"/>
      <c r="D427" s="2"/>
      <c r="E427" s="1"/>
      <c r="F427" s="1"/>
      <c r="G427" s="1"/>
      <c r="H427" s="3"/>
      <c r="I427" s="1"/>
      <c r="J427" s="4"/>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3:61">
      <c r="C428" s="1"/>
      <c r="D428" s="2"/>
      <c r="E428" s="1"/>
      <c r="F428" s="1"/>
      <c r="G428" s="1"/>
      <c r="H428" s="3"/>
      <c r="I428" s="1"/>
      <c r="J428" s="4"/>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3:61">
      <c r="C429" s="1"/>
      <c r="D429" s="2"/>
      <c r="E429" s="1"/>
      <c r="F429" s="1"/>
      <c r="G429" s="1"/>
      <c r="H429" s="3"/>
      <c r="I429" s="1"/>
      <c r="J429" s="4"/>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3:61">
      <c r="C430" s="1"/>
      <c r="D430" s="2"/>
      <c r="E430" s="1"/>
      <c r="F430" s="1"/>
      <c r="G430" s="1"/>
      <c r="H430" s="3"/>
      <c r="I430" s="1"/>
      <c r="J430" s="4"/>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3:61">
      <c r="C431" s="1"/>
      <c r="D431" s="2"/>
      <c r="E431" s="1"/>
      <c r="F431" s="1"/>
      <c r="G431" s="1"/>
      <c r="H431" s="3"/>
      <c r="I431" s="1"/>
      <c r="J431" s="4"/>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3:61">
      <c r="C432" s="1"/>
      <c r="D432" s="2"/>
      <c r="E432" s="1"/>
      <c r="F432" s="1"/>
      <c r="G432" s="1"/>
      <c r="H432" s="3"/>
      <c r="I432" s="1"/>
      <c r="J432" s="4"/>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3:61">
      <c r="C433" s="1"/>
      <c r="D433" s="2"/>
      <c r="E433" s="1"/>
      <c r="F433" s="1"/>
      <c r="G433" s="1"/>
      <c r="H433" s="3"/>
      <c r="I433" s="1"/>
      <c r="J433" s="4"/>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3:61">
      <c r="C434" s="1"/>
      <c r="D434" s="2"/>
      <c r="E434" s="1"/>
      <c r="F434" s="1"/>
      <c r="G434" s="1"/>
      <c r="H434" s="3"/>
      <c r="I434" s="1"/>
      <c r="J434" s="4"/>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3:61">
      <c r="C435" s="1"/>
      <c r="D435" s="2"/>
      <c r="E435" s="1"/>
      <c r="F435" s="1"/>
      <c r="G435" s="1"/>
      <c r="H435" s="3"/>
      <c r="I435" s="1"/>
      <c r="J435" s="4"/>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3:61">
      <c r="C436" s="1"/>
      <c r="D436" s="2"/>
      <c r="E436" s="1"/>
      <c r="F436" s="1"/>
      <c r="G436" s="1"/>
      <c r="H436" s="3"/>
      <c r="I436" s="1"/>
      <c r="J436" s="4"/>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3:61">
      <c r="C437" s="1"/>
      <c r="D437" s="2"/>
      <c r="E437" s="1"/>
      <c r="F437" s="1"/>
      <c r="G437" s="1"/>
      <c r="H437" s="3"/>
      <c r="I437" s="1"/>
      <c r="J437" s="4"/>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3:61">
      <c r="C438" s="1"/>
      <c r="D438" s="2"/>
      <c r="E438" s="1"/>
      <c r="F438" s="1"/>
      <c r="G438" s="1"/>
      <c r="H438" s="3"/>
      <c r="I438" s="1"/>
      <c r="J438" s="4"/>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3:61">
      <c r="C439" s="1"/>
      <c r="D439" s="2"/>
      <c r="E439" s="1"/>
      <c r="F439" s="1"/>
      <c r="G439" s="1"/>
      <c r="H439" s="3"/>
      <c r="I439" s="1"/>
      <c r="J439" s="4"/>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3:61">
      <c r="C440" s="1"/>
      <c r="D440" s="2"/>
      <c r="E440" s="1"/>
      <c r="F440" s="1"/>
      <c r="G440" s="1"/>
      <c r="H440" s="3"/>
      <c r="I440" s="1"/>
      <c r="J440" s="4"/>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3:61">
      <c r="C441" s="1"/>
      <c r="D441" s="2"/>
      <c r="E441" s="1"/>
      <c r="F441" s="1"/>
      <c r="G441" s="1"/>
      <c r="H441" s="3"/>
      <c r="I441" s="1"/>
      <c r="J441" s="4"/>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3:61">
      <c r="C442" s="1"/>
      <c r="D442" s="2"/>
      <c r="E442" s="1"/>
      <c r="F442" s="1"/>
      <c r="G442" s="1"/>
      <c r="H442" s="3"/>
      <c r="I442" s="1"/>
      <c r="J442" s="4"/>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3:61">
      <c r="C443" s="1"/>
      <c r="D443" s="2"/>
      <c r="E443" s="1"/>
      <c r="F443" s="1"/>
      <c r="G443" s="1"/>
      <c r="H443" s="3"/>
      <c r="I443" s="1"/>
      <c r="J443" s="4"/>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3:61">
      <c r="C444" s="1"/>
      <c r="D444" s="2"/>
      <c r="E444" s="1"/>
      <c r="F444" s="1"/>
      <c r="G444" s="1"/>
      <c r="H444" s="3"/>
      <c r="I444" s="1"/>
      <c r="J444" s="4"/>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3:61">
      <c r="C445" s="1"/>
      <c r="D445" s="2"/>
      <c r="E445" s="1"/>
      <c r="F445" s="1"/>
      <c r="G445" s="1"/>
      <c r="H445" s="3"/>
      <c r="I445" s="1"/>
      <c r="J445" s="4"/>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3:61">
      <c r="C446" s="1"/>
      <c r="D446" s="2"/>
      <c r="E446" s="1"/>
      <c r="F446" s="1"/>
      <c r="G446" s="1"/>
      <c r="H446" s="3"/>
      <c r="I446" s="1"/>
      <c r="J446" s="4"/>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3:61">
      <c r="C447" s="1"/>
      <c r="D447" s="2"/>
      <c r="E447" s="1"/>
      <c r="F447" s="1"/>
      <c r="G447" s="1"/>
      <c r="H447" s="3"/>
      <c r="I447" s="1"/>
      <c r="J447" s="4"/>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3:61">
      <c r="C448" s="1"/>
      <c r="D448" s="2"/>
      <c r="E448" s="1"/>
      <c r="F448" s="1"/>
      <c r="G448" s="1"/>
      <c r="H448" s="3"/>
      <c r="I448" s="1"/>
      <c r="J448" s="4"/>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3:61">
      <c r="C449" s="1"/>
      <c r="D449" s="2"/>
      <c r="E449" s="1"/>
      <c r="F449" s="1"/>
      <c r="G449" s="1"/>
      <c r="H449" s="3"/>
      <c r="I449" s="1"/>
      <c r="J449" s="4"/>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3:61">
      <c r="C450" s="1"/>
      <c r="D450" s="2"/>
      <c r="E450" s="1"/>
      <c r="F450" s="1"/>
      <c r="G450" s="1"/>
      <c r="H450" s="3"/>
      <c r="I450" s="1"/>
      <c r="J450" s="4"/>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3:61">
      <c r="C451" s="1"/>
      <c r="D451" s="2"/>
      <c r="E451" s="1"/>
      <c r="F451" s="1"/>
      <c r="G451" s="1"/>
      <c r="H451" s="3"/>
      <c r="I451" s="1"/>
      <c r="J451" s="4"/>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3:61">
      <c r="C452" s="1"/>
      <c r="D452" s="2"/>
      <c r="E452" s="1"/>
      <c r="F452" s="1"/>
      <c r="G452" s="1"/>
      <c r="H452" s="3"/>
      <c r="I452" s="1"/>
      <c r="J452" s="4"/>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3:61">
      <c r="C453" s="1"/>
      <c r="D453" s="2"/>
      <c r="E453" s="1"/>
      <c r="F453" s="1"/>
      <c r="G453" s="1"/>
      <c r="H453" s="3"/>
      <c r="I453" s="1"/>
      <c r="J453" s="4"/>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3:61">
      <c r="C454" s="1"/>
      <c r="D454" s="2"/>
      <c r="E454" s="1"/>
      <c r="F454" s="1"/>
      <c r="G454" s="1"/>
      <c r="H454" s="3"/>
      <c r="I454" s="1"/>
      <c r="J454" s="4"/>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3:61">
      <c r="C455" s="1"/>
      <c r="D455" s="2"/>
      <c r="E455" s="1"/>
      <c r="F455" s="1"/>
      <c r="G455" s="1"/>
      <c r="H455" s="3"/>
      <c r="I455" s="1"/>
      <c r="J455" s="4"/>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3:61">
      <c r="C456" s="1"/>
      <c r="D456" s="2"/>
      <c r="E456" s="1"/>
      <c r="F456" s="1"/>
      <c r="G456" s="1"/>
      <c r="H456" s="3"/>
      <c r="I456" s="1"/>
      <c r="J456" s="4"/>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3:61">
      <c r="C457" s="1"/>
      <c r="D457" s="2"/>
      <c r="E457" s="1"/>
      <c r="F457" s="1"/>
      <c r="G457" s="1"/>
      <c r="H457" s="3"/>
      <c r="I457" s="1"/>
      <c r="J457" s="4"/>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3:61">
      <c r="C458" s="1"/>
      <c r="D458" s="2"/>
      <c r="E458" s="1"/>
      <c r="F458" s="1"/>
      <c r="G458" s="1"/>
      <c r="H458" s="3"/>
      <c r="I458" s="1"/>
      <c r="J458" s="4"/>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3:61">
      <c r="C459" s="1"/>
      <c r="D459" s="2"/>
      <c r="E459" s="1"/>
      <c r="F459" s="1"/>
      <c r="G459" s="1"/>
      <c r="H459" s="3"/>
      <c r="I459" s="1"/>
      <c r="J459" s="4"/>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3:61">
      <c r="C460" s="1"/>
      <c r="D460" s="2"/>
      <c r="E460" s="1"/>
      <c r="F460" s="1"/>
      <c r="G460" s="1"/>
      <c r="H460" s="3"/>
      <c r="I460" s="1"/>
      <c r="J460" s="4"/>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3:61">
      <c r="C461" s="1"/>
      <c r="D461" s="2"/>
      <c r="E461" s="1"/>
      <c r="F461" s="1"/>
      <c r="G461" s="1"/>
      <c r="H461" s="3"/>
      <c r="I461" s="1"/>
      <c r="J461" s="4"/>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3:61">
      <c r="C462" s="1"/>
      <c r="D462" s="2"/>
      <c r="E462" s="1"/>
      <c r="F462" s="1"/>
      <c r="G462" s="1"/>
      <c r="H462" s="3"/>
      <c r="I462" s="1"/>
      <c r="J462" s="4"/>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3:61">
      <c r="C463" s="1"/>
      <c r="D463" s="2"/>
      <c r="E463" s="1"/>
      <c r="F463" s="1"/>
      <c r="G463" s="1"/>
      <c r="H463" s="3"/>
      <c r="I463" s="1"/>
      <c r="J463" s="4"/>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3:61">
      <c r="C464" s="1"/>
      <c r="D464" s="2"/>
      <c r="E464" s="1"/>
      <c r="F464" s="1"/>
      <c r="G464" s="1"/>
      <c r="H464" s="3"/>
      <c r="I464" s="1"/>
      <c r="J464" s="4"/>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3:61">
      <c r="C465" s="1"/>
      <c r="D465" s="2"/>
      <c r="E465" s="1"/>
      <c r="F465" s="1"/>
      <c r="G465" s="1"/>
      <c r="H465" s="3"/>
      <c r="I465" s="1"/>
      <c r="J465" s="4"/>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3:61">
      <c r="C466" s="1"/>
      <c r="D466" s="2"/>
      <c r="E466" s="1"/>
      <c r="F466" s="1"/>
      <c r="G466" s="1"/>
      <c r="H466" s="3"/>
      <c r="I466" s="1"/>
      <c r="J466" s="4"/>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3:61">
      <c r="C467" s="1"/>
      <c r="D467" s="2"/>
      <c r="E467" s="1"/>
      <c r="F467" s="1"/>
      <c r="G467" s="1"/>
      <c r="H467" s="3"/>
      <c r="I467" s="1"/>
      <c r="J467" s="4"/>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3:61">
      <c r="C468" s="1"/>
      <c r="D468" s="2"/>
      <c r="E468" s="1"/>
      <c r="F468" s="1"/>
      <c r="G468" s="1"/>
      <c r="H468" s="3"/>
      <c r="I468" s="1"/>
      <c r="J468" s="4"/>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3:61">
      <c r="C469" s="1"/>
      <c r="D469" s="2"/>
      <c r="E469" s="1"/>
      <c r="F469" s="1"/>
      <c r="G469" s="1"/>
      <c r="H469" s="3"/>
      <c r="I469" s="1"/>
      <c r="J469" s="4"/>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3:61">
      <c r="C470" s="1"/>
      <c r="D470" s="2"/>
      <c r="E470" s="1"/>
      <c r="F470" s="1"/>
      <c r="G470" s="1"/>
      <c r="H470" s="3"/>
      <c r="I470" s="1"/>
      <c r="J470" s="4"/>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3:61">
      <c r="C471" s="1"/>
      <c r="D471" s="2"/>
      <c r="E471" s="1"/>
      <c r="F471" s="1"/>
      <c r="G471" s="1"/>
      <c r="H471" s="3"/>
      <c r="I471" s="1"/>
      <c r="J471" s="4"/>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3:61">
      <c r="C472" s="1"/>
      <c r="D472" s="2"/>
      <c r="E472" s="1"/>
      <c r="F472" s="1"/>
      <c r="G472" s="1"/>
      <c r="H472" s="3"/>
      <c r="I472" s="1"/>
      <c r="J472" s="4"/>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3:61">
      <c r="C473" s="1"/>
      <c r="D473" s="2"/>
      <c r="E473" s="1"/>
      <c r="F473" s="1"/>
      <c r="G473" s="1"/>
      <c r="H473" s="3"/>
      <c r="I473" s="1"/>
      <c r="J473" s="4"/>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3:61">
      <c r="C474" s="1"/>
      <c r="D474" s="2"/>
      <c r="E474" s="1"/>
      <c r="F474" s="1"/>
      <c r="G474" s="1"/>
      <c r="H474" s="3"/>
      <c r="I474" s="1"/>
      <c r="J474" s="4"/>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3:61">
      <c r="C475" s="1"/>
      <c r="D475" s="2"/>
      <c r="E475" s="1"/>
      <c r="F475" s="1"/>
      <c r="G475" s="1"/>
      <c r="H475" s="3"/>
      <c r="I475" s="1"/>
      <c r="J475" s="4"/>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3:61">
      <c r="C476" s="1"/>
      <c r="D476" s="2"/>
      <c r="E476" s="1"/>
      <c r="F476" s="1"/>
      <c r="G476" s="1"/>
      <c r="H476" s="3"/>
      <c r="I476" s="1"/>
      <c r="J476" s="4"/>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3:61">
      <c r="C477" s="1"/>
      <c r="D477" s="2"/>
      <c r="E477" s="1"/>
      <c r="F477" s="1"/>
      <c r="G477" s="1"/>
      <c r="H477" s="3"/>
      <c r="I477" s="1"/>
      <c r="J477" s="4"/>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3:61">
      <c r="C478" s="1"/>
      <c r="D478" s="2"/>
      <c r="E478" s="1"/>
      <c r="F478" s="1"/>
      <c r="G478" s="1"/>
      <c r="H478" s="3"/>
      <c r="I478" s="1"/>
      <c r="J478" s="4"/>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3:61">
      <c r="C479" s="1"/>
      <c r="D479" s="2"/>
      <c r="E479" s="1"/>
      <c r="F479" s="1"/>
      <c r="G479" s="1"/>
      <c r="H479" s="3"/>
      <c r="I479" s="1"/>
      <c r="J479" s="4"/>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3:61">
      <c r="C480" s="1"/>
      <c r="D480" s="2"/>
      <c r="E480" s="1"/>
      <c r="F480" s="1"/>
      <c r="G480" s="1"/>
      <c r="H480" s="3"/>
      <c r="I480" s="1"/>
      <c r="J480" s="4"/>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3:61">
      <c r="C481" s="1"/>
      <c r="D481" s="2"/>
      <c r="E481" s="1"/>
      <c r="F481" s="1"/>
      <c r="G481" s="1"/>
      <c r="H481" s="3"/>
      <c r="I481" s="1"/>
      <c r="J481" s="4"/>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3:61">
      <c r="C482" s="1"/>
      <c r="D482" s="2"/>
      <c r="E482" s="1"/>
      <c r="F482" s="1"/>
      <c r="G482" s="1"/>
      <c r="H482" s="3"/>
      <c r="I482" s="1"/>
      <c r="J482" s="4"/>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3:61">
      <c r="C483" s="1"/>
      <c r="D483" s="2"/>
      <c r="E483" s="1"/>
      <c r="F483" s="1"/>
      <c r="G483" s="1"/>
      <c r="H483" s="3"/>
      <c r="I483" s="1"/>
      <c r="J483" s="4"/>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3:61">
      <c r="C484" s="1"/>
      <c r="D484" s="2"/>
      <c r="E484" s="1"/>
      <c r="F484" s="1"/>
      <c r="G484" s="1"/>
      <c r="H484" s="3"/>
      <c r="I484" s="1"/>
      <c r="J484" s="4"/>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3:61">
      <c r="C485" s="1"/>
      <c r="D485" s="2"/>
      <c r="E485" s="1"/>
      <c r="F485" s="1"/>
      <c r="G485" s="1"/>
      <c r="H485" s="3"/>
      <c r="I485" s="1"/>
      <c r="J485" s="4"/>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3:61">
      <c r="C486" s="1"/>
      <c r="D486" s="2"/>
      <c r="E486" s="1"/>
      <c r="F486" s="1"/>
      <c r="G486" s="1"/>
      <c r="H486" s="3"/>
      <c r="I486" s="1"/>
      <c r="J486" s="4"/>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3:61">
      <c r="C487" s="1"/>
      <c r="D487" s="2"/>
      <c r="E487" s="1"/>
      <c r="F487" s="1"/>
      <c r="G487" s="1"/>
      <c r="H487" s="3"/>
      <c r="I487" s="1"/>
      <c r="J487" s="4"/>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3:61">
      <c r="C488" s="1"/>
      <c r="D488" s="2"/>
      <c r="E488" s="1"/>
      <c r="F488" s="1"/>
      <c r="G488" s="1"/>
      <c r="H488" s="3"/>
      <c r="I488" s="1"/>
      <c r="J488" s="4"/>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3:61">
      <c r="C489" s="1"/>
      <c r="D489" s="2"/>
      <c r="E489" s="1"/>
      <c r="F489" s="1"/>
      <c r="G489" s="1"/>
      <c r="H489" s="3"/>
      <c r="I489" s="1"/>
      <c r="J489" s="4"/>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3:61">
      <c r="C490" s="1"/>
      <c r="D490" s="2"/>
      <c r="E490" s="1"/>
      <c r="F490" s="1"/>
      <c r="G490" s="1"/>
      <c r="H490" s="3"/>
      <c r="I490" s="1"/>
      <c r="J490" s="4"/>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3:61">
      <c r="C491" s="1"/>
      <c r="D491" s="2"/>
      <c r="E491" s="1"/>
      <c r="F491" s="1"/>
      <c r="G491" s="1"/>
      <c r="H491" s="3"/>
      <c r="I491" s="1"/>
      <c r="J491" s="4"/>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3:61">
      <c r="C492" s="1"/>
      <c r="D492" s="2"/>
      <c r="E492" s="1"/>
      <c r="F492" s="1"/>
      <c r="G492" s="1"/>
      <c r="H492" s="3"/>
      <c r="I492" s="1"/>
      <c r="J492" s="4"/>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3:61">
      <c r="C493" s="1"/>
      <c r="D493" s="2"/>
      <c r="E493" s="1"/>
      <c r="F493" s="1"/>
      <c r="G493" s="1"/>
      <c r="H493" s="3"/>
      <c r="I493" s="1"/>
      <c r="J493" s="4"/>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3:61">
      <c r="C494" s="1"/>
      <c r="D494" s="2"/>
      <c r="E494" s="1"/>
      <c r="F494" s="1"/>
      <c r="G494" s="1"/>
      <c r="H494" s="3"/>
      <c r="I494" s="1"/>
      <c r="J494" s="4"/>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3:61">
      <c r="C495" s="1"/>
      <c r="D495" s="2"/>
      <c r="E495" s="1"/>
      <c r="F495" s="1"/>
      <c r="G495" s="1"/>
      <c r="H495" s="3"/>
      <c r="I495" s="1"/>
      <c r="J495" s="4"/>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3:61">
      <c r="C496" s="1"/>
      <c r="D496" s="2"/>
      <c r="E496" s="1"/>
      <c r="F496" s="1"/>
      <c r="G496" s="1"/>
      <c r="H496" s="3"/>
      <c r="I496" s="1"/>
      <c r="J496" s="4"/>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3:61">
      <c r="C497" s="1"/>
      <c r="D497" s="2"/>
      <c r="E497" s="1"/>
      <c r="F497" s="1"/>
      <c r="G497" s="1"/>
      <c r="H497" s="3"/>
      <c r="I497" s="1"/>
      <c r="J497" s="4"/>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3:61">
      <c r="C498" s="1"/>
      <c r="D498" s="2"/>
      <c r="E498" s="1"/>
      <c r="F498" s="1"/>
      <c r="G498" s="1"/>
      <c r="H498" s="3"/>
      <c r="I498" s="1"/>
      <c r="J498" s="4"/>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3:61">
      <c r="C499" s="1"/>
      <c r="D499" s="2"/>
      <c r="E499" s="1"/>
      <c r="F499" s="1"/>
      <c r="G499" s="1"/>
      <c r="H499" s="3"/>
      <c r="I499" s="1"/>
      <c r="J499" s="4"/>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3:61">
      <c r="C500" s="1"/>
      <c r="D500" s="2"/>
      <c r="E500" s="1"/>
      <c r="F500" s="1"/>
      <c r="G500" s="1"/>
      <c r="H500" s="3"/>
      <c r="I500" s="1"/>
      <c r="J500" s="4"/>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3:61">
      <c r="C501" s="1"/>
      <c r="D501" s="2"/>
      <c r="E501" s="1"/>
      <c r="F501" s="1"/>
      <c r="G501" s="1"/>
      <c r="H501" s="3"/>
      <c r="I501" s="1"/>
      <c r="J501" s="4"/>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3:61">
      <c r="C502" s="1"/>
      <c r="D502" s="2"/>
      <c r="E502" s="1"/>
      <c r="F502" s="1"/>
      <c r="G502" s="1"/>
      <c r="H502" s="3"/>
      <c r="I502" s="1"/>
      <c r="J502" s="4"/>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3:61">
      <c r="C503" s="1"/>
      <c r="D503" s="2"/>
      <c r="E503" s="1"/>
      <c r="F503" s="1"/>
      <c r="G503" s="1"/>
      <c r="H503" s="3"/>
      <c r="I503" s="1"/>
      <c r="J503" s="4"/>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3:61">
      <c r="C504" s="1"/>
      <c r="D504" s="2"/>
      <c r="E504" s="1"/>
      <c r="F504" s="1"/>
      <c r="G504" s="1"/>
      <c r="H504" s="3"/>
      <c r="I504" s="1"/>
      <c r="J504" s="4"/>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3:61">
      <c r="C505" s="1"/>
      <c r="D505" s="2"/>
      <c r="E505" s="1"/>
      <c r="F505" s="1"/>
      <c r="G505" s="1"/>
      <c r="H505" s="3"/>
      <c r="I505" s="1"/>
      <c r="J505" s="4"/>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3:61">
      <c r="C506" s="1"/>
      <c r="D506" s="2"/>
      <c r="E506" s="1"/>
      <c r="F506" s="1"/>
      <c r="G506" s="1"/>
      <c r="H506" s="3"/>
      <c r="I506" s="1"/>
      <c r="J506" s="4"/>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3:61">
      <c r="C507" s="1"/>
      <c r="D507" s="2"/>
      <c r="E507" s="1"/>
      <c r="F507" s="1"/>
      <c r="G507" s="1"/>
      <c r="H507" s="3"/>
      <c r="I507" s="1"/>
      <c r="J507" s="4"/>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3:61">
      <c r="C508" s="1"/>
      <c r="D508" s="2"/>
      <c r="E508" s="1"/>
      <c r="F508" s="1"/>
      <c r="G508" s="1"/>
      <c r="H508" s="3"/>
      <c r="I508" s="1"/>
      <c r="J508" s="4"/>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3:61">
      <c r="C509" s="1"/>
      <c r="D509" s="2"/>
      <c r="E509" s="1"/>
      <c r="F509" s="1"/>
      <c r="G509" s="1"/>
      <c r="H509" s="3"/>
      <c r="I509" s="1"/>
      <c r="J509" s="4"/>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3:61">
      <c r="C510" s="1"/>
      <c r="D510" s="2"/>
      <c r="E510" s="1"/>
      <c r="F510" s="1"/>
      <c r="G510" s="1"/>
      <c r="H510" s="3"/>
      <c r="I510" s="1"/>
      <c r="J510" s="4"/>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3:61">
      <c r="C511" s="1"/>
      <c r="D511" s="2"/>
      <c r="E511" s="1"/>
      <c r="F511" s="1"/>
      <c r="G511" s="1"/>
      <c r="H511" s="3"/>
      <c r="I511" s="1"/>
      <c r="J511" s="4"/>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3:61">
      <c r="C512" s="1"/>
      <c r="D512" s="2"/>
      <c r="E512" s="1"/>
      <c r="F512" s="1"/>
      <c r="G512" s="1"/>
      <c r="H512" s="3"/>
      <c r="I512" s="1"/>
      <c r="J512" s="4"/>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3:61">
      <c r="C513" s="1"/>
      <c r="D513" s="2"/>
      <c r="E513" s="1"/>
      <c r="F513" s="1"/>
      <c r="G513" s="1"/>
      <c r="H513" s="3"/>
      <c r="I513" s="1"/>
      <c r="J513" s="4"/>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3:61">
      <c r="C514" s="1"/>
      <c r="D514" s="2"/>
      <c r="E514" s="1"/>
      <c r="F514" s="1"/>
      <c r="G514" s="1"/>
      <c r="H514" s="3"/>
      <c r="I514" s="1"/>
      <c r="J514" s="4"/>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3:61">
      <c r="C515" s="1"/>
      <c r="D515" s="2"/>
      <c r="E515" s="1"/>
      <c r="F515" s="1"/>
      <c r="G515" s="1"/>
      <c r="H515" s="3"/>
      <c r="I515" s="1"/>
      <c r="J515" s="4"/>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3:61">
      <c r="C516" s="1"/>
      <c r="D516" s="2"/>
      <c r="E516" s="1"/>
      <c r="F516" s="1"/>
      <c r="G516" s="1"/>
      <c r="H516" s="3"/>
      <c r="I516" s="1"/>
      <c r="J516" s="4"/>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3:61">
      <c r="C517" s="1"/>
      <c r="D517" s="2"/>
      <c r="E517" s="1"/>
      <c r="F517" s="1"/>
      <c r="G517" s="1"/>
      <c r="H517" s="3"/>
      <c r="I517" s="1"/>
      <c r="J517" s="4"/>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3:61">
      <c r="C518" s="1"/>
      <c r="D518" s="2"/>
      <c r="E518" s="1"/>
      <c r="F518" s="1"/>
      <c r="G518" s="1"/>
      <c r="H518" s="3"/>
      <c r="I518" s="1"/>
      <c r="J518" s="4"/>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3:61">
      <c r="C519" s="1"/>
      <c r="D519" s="2"/>
      <c r="E519" s="1"/>
      <c r="F519" s="1"/>
      <c r="G519" s="1"/>
      <c r="H519" s="3"/>
      <c r="I519" s="1"/>
      <c r="J519" s="4"/>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3:61">
      <c r="C520" s="1"/>
      <c r="D520" s="2"/>
      <c r="E520" s="1"/>
      <c r="F520" s="1"/>
      <c r="G520" s="1"/>
      <c r="H520" s="3"/>
      <c r="I520" s="1"/>
      <c r="J520" s="4"/>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3:61">
      <c r="C521" s="1"/>
      <c r="D521" s="2"/>
      <c r="E521" s="1"/>
      <c r="F521" s="1"/>
      <c r="G521" s="1"/>
      <c r="H521" s="3"/>
      <c r="I521" s="1"/>
      <c r="J521" s="4"/>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3:61">
      <c r="C522" s="1"/>
      <c r="D522" s="2"/>
      <c r="E522" s="1"/>
      <c r="F522" s="1"/>
      <c r="G522" s="1"/>
      <c r="H522" s="3"/>
      <c r="I522" s="1"/>
      <c r="J522" s="4"/>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3:61">
      <c r="C523" s="1"/>
      <c r="D523" s="2"/>
      <c r="E523" s="1"/>
      <c r="F523" s="1"/>
      <c r="G523" s="1"/>
      <c r="H523" s="3"/>
      <c r="I523" s="1"/>
      <c r="J523" s="4"/>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3:61">
      <c r="C524" s="1"/>
      <c r="D524" s="2"/>
      <c r="E524" s="1"/>
      <c r="F524" s="1"/>
      <c r="G524" s="1"/>
      <c r="H524" s="3"/>
      <c r="I524" s="1"/>
      <c r="J524" s="4"/>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3:61">
      <c r="C525" s="1"/>
      <c r="D525" s="2"/>
      <c r="E525" s="1"/>
      <c r="F525" s="1"/>
      <c r="G525" s="1"/>
      <c r="H525" s="3"/>
      <c r="I525" s="1"/>
      <c r="J525" s="4"/>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3:61">
      <c r="C526" s="1"/>
      <c r="D526" s="2"/>
      <c r="E526" s="1"/>
      <c r="F526" s="1"/>
      <c r="G526" s="1"/>
      <c r="H526" s="3"/>
      <c r="I526" s="1"/>
      <c r="J526" s="4"/>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3:61">
      <c r="C527" s="1"/>
      <c r="D527" s="2"/>
      <c r="E527" s="1"/>
      <c r="F527" s="1"/>
      <c r="G527" s="1"/>
      <c r="H527" s="3"/>
      <c r="I527" s="1"/>
      <c r="J527" s="4"/>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3:61">
      <c r="C528" s="1"/>
      <c r="D528" s="2"/>
      <c r="E528" s="1"/>
      <c r="F528" s="1"/>
      <c r="G528" s="1"/>
      <c r="H528" s="3"/>
      <c r="I528" s="1"/>
      <c r="J528" s="4"/>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3:61">
      <c r="C529" s="1"/>
      <c r="D529" s="2"/>
      <c r="E529" s="1"/>
      <c r="F529" s="1"/>
      <c r="G529" s="1"/>
      <c r="H529" s="3"/>
      <c r="I529" s="1"/>
      <c r="J529" s="4"/>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3:61">
      <c r="C530" s="1"/>
      <c r="D530" s="2"/>
      <c r="E530" s="1"/>
      <c r="F530" s="1"/>
      <c r="G530" s="1"/>
      <c r="H530" s="3"/>
      <c r="I530" s="1"/>
      <c r="J530" s="4"/>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3:61">
      <c r="C531" s="1"/>
      <c r="D531" s="2"/>
      <c r="E531" s="1"/>
      <c r="F531" s="1"/>
      <c r="G531" s="1"/>
      <c r="H531" s="3"/>
      <c r="I531" s="1"/>
      <c r="J531" s="4"/>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3:61">
      <c r="C532" s="1"/>
      <c r="D532" s="2"/>
      <c r="E532" s="1"/>
      <c r="F532" s="1"/>
      <c r="G532" s="1"/>
      <c r="H532" s="3"/>
      <c r="I532" s="1"/>
      <c r="J532" s="4"/>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3:61">
      <c r="C533" s="1"/>
      <c r="D533" s="2"/>
      <c r="E533" s="1"/>
      <c r="F533" s="1"/>
      <c r="G533" s="1"/>
      <c r="H533" s="3"/>
      <c r="I533" s="1"/>
      <c r="J533" s="4"/>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3:61">
      <c r="C534" s="1"/>
      <c r="D534" s="2"/>
      <c r="E534" s="1"/>
      <c r="F534" s="1"/>
      <c r="G534" s="1"/>
      <c r="H534" s="3"/>
      <c r="I534" s="1"/>
      <c r="J534" s="4"/>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3:61">
      <c r="C535" s="1"/>
      <c r="D535" s="2"/>
      <c r="E535" s="1"/>
      <c r="F535" s="1"/>
      <c r="G535" s="1"/>
      <c r="H535" s="3"/>
      <c r="I535" s="1"/>
      <c r="J535" s="4"/>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3:61">
      <c r="C536" s="1"/>
      <c r="D536" s="2"/>
      <c r="E536" s="1"/>
      <c r="F536" s="1"/>
      <c r="G536" s="1"/>
      <c r="H536" s="3"/>
      <c r="I536" s="1"/>
      <c r="J536" s="4"/>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3:61">
      <c r="C537" s="1"/>
      <c r="D537" s="2"/>
      <c r="E537" s="1"/>
      <c r="F537" s="1"/>
      <c r="G537" s="1"/>
      <c r="H537" s="3"/>
      <c r="I537" s="1"/>
      <c r="J537" s="4"/>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3:61">
      <c r="C538" s="1"/>
      <c r="D538" s="2"/>
      <c r="E538" s="1"/>
      <c r="F538" s="1"/>
      <c r="G538" s="1"/>
      <c r="H538" s="3"/>
      <c r="I538" s="1"/>
      <c r="J538" s="4"/>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3:61">
      <c r="C539" s="1"/>
      <c r="D539" s="2"/>
      <c r="E539" s="1"/>
      <c r="F539" s="1"/>
      <c r="G539" s="1"/>
      <c r="H539" s="3"/>
      <c r="I539" s="1"/>
      <c r="J539" s="4"/>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3:61">
      <c r="C540" s="1"/>
      <c r="D540" s="2"/>
      <c r="E540" s="1"/>
      <c r="F540" s="1"/>
      <c r="G540" s="1"/>
      <c r="H540" s="3"/>
      <c r="I540" s="1"/>
      <c r="J540" s="4"/>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3:61">
      <c r="C541" s="1"/>
      <c r="D541" s="2"/>
      <c r="E541" s="1"/>
      <c r="F541" s="1"/>
      <c r="G541" s="1"/>
      <c r="H541" s="3"/>
      <c r="I541" s="1"/>
      <c r="J541" s="4"/>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3:61">
      <c r="C542" s="1"/>
      <c r="D542" s="2"/>
      <c r="E542" s="1"/>
      <c r="F542" s="1"/>
      <c r="G542" s="1"/>
      <c r="H542" s="3"/>
      <c r="I542" s="1"/>
      <c r="J542" s="4"/>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3:61">
      <c r="C543" s="1"/>
      <c r="D543" s="2"/>
      <c r="E543" s="1"/>
      <c r="F543" s="1"/>
      <c r="G543" s="1"/>
      <c r="H543" s="3"/>
      <c r="I543" s="1"/>
      <c r="J543" s="4"/>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3:61">
      <c r="C544" s="1"/>
      <c r="D544" s="2"/>
      <c r="E544" s="1"/>
      <c r="F544" s="1"/>
      <c r="G544" s="1"/>
      <c r="H544" s="3"/>
      <c r="I544" s="1"/>
      <c r="J544" s="4"/>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3:61">
      <c r="C545" s="1"/>
      <c r="D545" s="2"/>
      <c r="E545" s="1"/>
      <c r="F545" s="1"/>
      <c r="G545" s="1"/>
      <c r="H545" s="3"/>
      <c r="I545" s="1"/>
      <c r="J545" s="4"/>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3:61">
      <c r="C546" s="1"/>
      <c r="D546" s="2"/>
      <c r="E546" s="1"/>
      <c r="F546" s="1"/>
      <c r="G546" s="1"/>
      <c r="H546" s="3"/>
      <c r="I546" s="1"/>
      <c r="J546" s="4"/>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3:61">
      <c r="C547" s="1"/>
      <c r="D547" s="2"/>
      <c r="E547" s="1"/>
      <c r="F547" s="1"/>
      <c r="G547" s="1"/>
      <c r="H547" s="3"/>
      <c r="I547" s="1"/>
      <c r="J547" s="4"/>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3:61">
      <c r="C548" s="1"/>
      <c r="D548" s="2"/>
      <c r="E548" s="1"/>
      <c r="F548" s="1"/>
      <c r="G548" s="1"/>
      <c r="H548" s="3"/>
      <c r="I548" s="1"/>
      <c r="J548" s="4"/>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3:61">
      <c r="C549" s="1"/>
      <c r="D549" s="2"/>
      <c r="E549" s="1"/>
      <c r="F549" s="1"/>
      <c r="G549" s="1"/>
      <c r="H549" s="3"/>
      <c r="I549" s="1"/>
      <c r="J549" s="4"/>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3:61">
      <c r="C550" s="1"/>
      <c r="D550" s="2"/>
      <c r="E550" s="1"/>
      <c r="F550" s="1"/>
      <c r="G550" s="1"/>
      <c r="H550" s="3"/>
      <c r="I550" s="1"/>
      <c r="J550" s="4"/>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3:61">
      <c r="C551" s="1"/>
      <c r="D551" s="2"/>
      <c r="E551" s="1"/>
      <c r="F551" s="1"/>
      <c r="G551" s="1"/>
      <c r="H551" s="3"/>
      <c r="I551" s="1"/>
      <c r="J551" s="4"/>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3:61">
      <c r="C552" s="1"/>
      <c r="D552" s="2"/>
      <c r="E552" s="1"/>
      <c r="F552" s="1"/>
      <c r="G552" s="1"/>
      <c r="H552" s="3"/>
      <c r="I552" s="1"/>
      <c r="J552" s="4"/>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3:61">
      <c r="C553" s="1"/>
      <c r="D553" s="2"/>
      <c r="E553" s="1"/>
      <c r="F553" s="1"/>
      <c r="G553" s="1"/>
      <c r="H553" s="3"/>
      <c r="I553" s="1"/>
      <c r="J553" s="4"/>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3:61">
      <c r="C554" s="1"/>
      <c r="D554" s="2"/>
      <c r="E554" s="1"/>
      <c r="F554" s="1"/>
      <c r="G554" s="1"/>
      <c r="H554" s="3"/>
      <c r="I554" s="1"/>
      <c r="J554" s="4"/>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3:61">
      <c r="C555" s="1"/>
      <c r="D555" s="2"/>
      <c r="E555" s="1"/>
      <c r="F555" s="1"/>
      <c r="G555" s="1"/>
      <c r="H555" s="3"/>
      <c r="I555" s="1"/>
      <c r="J555" s="4"/>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3:61">
      <c r="C556" s="1"/>
      <c r="D556" s="2"/>
      <c r="E556" s="1"/>
      <c r="F556" s="1"/>
      <c r="G556" s="1"/>
      <c r="H556" s="3"/>
      <c r="I556" s="1"/>
      <c r="J556" s="4"/>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3:61">
      <c r="C557" s="1"/>
      <c r="D557" s="2"/>
      <c r="E557" s="1"/>
      <c r="F557" s="1"/>
      <c r="G557" s="1"/>
      <c r="H557" s="3"/>
      <c r="I557" s="1"/>
      <c r="J557" s="4"/>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3:61">
      <c r="C558" s="1"/>
      <c r="D558" s="2"/>
      <c r="E558" s="1"/>
      <c r="F558" s="1"/>
      <c r="G558" s="1"/>
      <c r="H558" s="3"/>
      <c r="I558" s="1"/>
      <c r="J558" s="4"/>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3:61">
      <c r="C559" s="1"/>
      <c r="D559" s="2"/>
      <c r="E559" s="1"/>
      <c r="F559" s="1"/>
      <c r="G559" s="1"/>
      <c r="H559" s="3"/>
      <c r="I559" s="1"/>
      <c r="J559" s="4"/>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3:61">
      <c r="C560" s="1"/>
      <c r="D560" s="2"/>
      <c r="E560" s="1"/>
      <c r="F560" s="1"/>
      <c r="G560" s="1"/>
      <c r="H560" s="3"/>
      <c r="I560" s="1"/>
      <c r="J560" s="4"/>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3:61">
      <c r="C561" s="1"/>
      <c r="D561" s="2"/>
      <c r="E561" s="1"/>
      <c r="F561" s="1"/>
      <c r="G561" s="1"/>
      <c r="H561" s="3"/>
      <c r="I561" s="1"/>
      <c r="J561" s="4"/>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3:61">
      <c r="C562" s="1"/>
      <c r="D562" s="2"/>
      <c r="E562" s="1"/>
      <c r="F562" s="1"/>
      <c r="G562" s="1"/>
      <c r="H562" s="3"/>
      <c r="I562" s="1"/>
      <c r="J562" s="4"/>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3:61">
      <c r="C563" s="1"/>
      <c r="D563" s="2"/>
      <c r="E563" s="1"/>
      <c r="F563" s="1"/>
      <c r="G563" s="1"/>
      <c r="H563" s="3"/>
      <c r="I563" s="1"/>
      <c r="J563" s="4"/>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3:61">
      <c r="C564" s="1"/>
      <c r="D564" s="2"/>
      <c r="E564" s="1"/>
      <c r="F564" s="1"/>
      <c r="G564" s="1"/>
      <c r="H564" s="3"/>
      <c r="I564" s="1"/>
      <c r="J564" s="4"/>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3:61">
      <c r="C565" s="1"/>
      <c r="D565" s="2"/>
      <c r="E565" s="1"/>
      <c r="F565" s="1"/>
      <c r="G565" s="1"/>
      <c r="H565" s="3"/>
      <c r="I565" s="1"/>
      <c r="J565" s="4"/>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3:61">
      <c r="C566" s="1"/>
      <c r="D566" s="2"/>
      <c r="E566" s="1"/>
      <c r="F566" s="1"/>
      <c r="G566" s="1"/>
      <c r="H566" s="3"/>
      <c r="I566" s="1"/>
      <c r="J566" s="4"/>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3:61">
      <c r="C567" s="1"/>
      <c r="D567" s="2"/>
      <c r="E567" s="1"/>
      <c r="F567" s="1"/>
      <c r="G567" s="1"/>
      <c r="H567" s="3"/>
      <c r="I567" s="1"/>
      <c r="J567" s="4"/>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3:61">
      <c r="C568" s="1"/>
      <c r="D568" s="2"/>
      <c r="E568" s="1"/>
      <c r="F568" s="1"/>
      <c r="G568" s="1"/>
      <c r="H568" s="3"/>
      <c r="I568" s="1"/>
      <c r="J568" s="4"/>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3:61">
      <c r="C569" s="1"/>
      <c r="D569" s="2"/>
      <c r="E569" s="1"/>
      <c r="F569" s="1"/>
      <c r="G569" s="1"/>
      <c r="H569" s="3"/>
      <c r="I569" s="1"/>
      <c r="J569" s="4"/>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3:61">
      <c r="C570" s="1"/>
      <c r="D570" s="2"/>
      <c r="E570" s="1"/>
      <c r="F570" s="1"/>
      <c r="G570" s="1"/>
      <c r="H570" s="3"/>
      <c r="I570" s="1"/>
      <c r="J570" s="4"/>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3:61">
      <c r="C571" s="1"/>
      <c r="D571" s="2"/>
      <c r="E571" s="1"/>
      <c r="F571" s="1"/>
      <c r="G571" s="1"/>
      <c r="H571" s="3"/>
      <c r="I571" s="1"/>
      <c r="J571" s="4"/>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3:61">
      <c r="C572" s="1"/>
      <c r="D572" s="2"/>
      <c r="E572" s="1"/>
      <c r="F572" s="1"/>
      <c r="G572" s="1"/>
      <c r="H572" s="3"/>
      <c r="I572" s="1"/>
      <c r="J572" s="4"/>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3:61">
      <c r="C573" s="1"/>
      <c r="D573" s="2"/>
      <c r="E573" s="1"/>
      <c r="F573" s="1"/>
      <c r="G573" s="1"/>
      <c r="H573" s="3"/>
      <c r="I573" s="1"/>
      <c r="J573" s="4"/>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3:61">
      <c r="C574" s="1"/>
      <c r="D574" s="2"/>
      <c r="E574" s="1"/>
      <c r="F574" s="1"/>
      <c r="G574" s="1"/>
      <c r="H574" s="3"/>
      <c r="I574" s="1"/>
      <c r="J574" s="4"/>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3:61">
      <c r="C575" s="1"/>
      <c r="D575" s="2"/>
      <c r="E575" s="1"/>
      <c r="F575" s="1"/>
      <c r="G575" s="1"/>
      <c r="H575" s="3"/>
      <c r="I575" s="1"/>
      <c r="J575" s="4"/>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3:61">
      <c r="C576" s="1"/>
      <c r="D576" s="2"/>
      <c r="E576" s="1"/>
      <c r="F576" s="1"/>
      <c r="G576" s="1"/>
      <c r="H576" s="3"/>
      <c r="I576" s="1"/>
      <c r="J576" s="4"/>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3:61">
      <c r="C577" s="1"/>
      <c r="D577" s="2"/>
      <c r="E577" s="1"/>
      <c r="F577" s="1"/>
      <c r="G577" s="1"/>
      <c r="H577" s="3"/>
      <c r="I577" s="1"/>
      <c r="J577" s="4"/>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3:61">
      <c r="C578" s="1"/>
      <c r="D578" s="2"/>
      <c r="E578" s="1"/>
      <c r="F578" s="1"/>
      <c r="G578" s="1"/>
      <c r="H578" s="3"/>
      <c r="I578" s="1"/>
      <c r="J578" s="4"/>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3:61">
      <c r="C579" s="1"/>
      <c r="D579" s="2"/>
      <c r="E579" s="1"/>
      <c r="F579" s="1"/>
      <c r="G579" s="1"/>
      <c r="H579" s="3"/>
      <c r="I579" s="1"/>
      <c r="J579" s="4"/>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3:61">
      <c r="C580" s="1"/>
      <c r="D580" s="2"/>
      <c r="E580" s="1"/>
      <c r="F580" s="1"/>
      <c r="G580" s="1"/>
      <c r="H580" s="3"/>
      <c r="I580" s="1"/>
      <c r="J580" s="4"/>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3:61">
      <c r="C581" s="1"/>
      <c r="D581" s="2"/>
      <c r="E581" s="1"/>
      <c r="F581" s="1"/>
      <c r="G581" s="1"/>
      <c r="H581" s="3"/>
      <c r="I581" s="1"/>
      <c r="J581" s="4"/>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3:61">
      <c r="C582" s="1"/>
      <c r="D582" s="2"/>
      <c r="E582" s="1"/>
      <c r="F582" s="1"/>
      <c r="G582" s="1"/>
      <c r="H582" s="3"/>
      <c r="I582" s="1"/>
      <c r="J582" s="4"/>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3:61">
      <c r="C583" s="1"/>
      <c r="D583" s="2"/>
      <c r="E583" s="1"/>
      <c r="F583" s="1"/>
      <c r="G583" s="1"/>
      <c r="H583" s="3"/>
      <c r="I583" s="1"/>
      <c r="J583" s="4"/>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3:61">
      <c r="C584" s="1"/>
      <c r="D584" s="2"/>
      <c r="E584" s="1"/>
      <c r="F584" s="1"/>
      <c r="G584" s="1"/>
      <c r="H584" s="3"/>
      <c r="I584" s="1"/>
      <c r="J584" s="4"/>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3:61">
      <c r="C585" s="1"/>
      <c r="D585" s="2"/>
      <c r="E585" s="1"/>
      <c r="F585" s="1"/>
      <c r="G585" s="1"/>
      <c r="H585" s="3"/>
      <c r="I585" s="1"/>
      <c r="J585" s="4"/>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3:61">
      <c r="C586" s="1"/>
      <c r="D586" s="2"/>
      <c r="E586" s="1"/>
      <c r="F586" s="1"/>
      <c r="G586" s="1"/>
      <c r="H586" s="3"/>
      <c r="I586" s="1"/>
      <c r="J586" s="4"/>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3:61">
      <c r="C587" s="1"/>
      <c r="D587" s="2"/>
      <c r="E587" s="1"/>
      <c r="F587" s="1"/>
      <c r="G587" s="1"/>
      <c r="H587" s="3"/>
      <c r="I587" s="1"/>
      <c r="J587" s="4"/>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3:61">
      <c r="C588" s="1"/>
      <c r="D588" s="2"/>
      <c r="E588" s="1"/>
      <c r="F588" s="1"/>
      <c r="G588" s="1"/>
      <c r="H588" s="3"/>
      <c r="I588" s="1"/>
      <c r="J588" s="4"/>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3:61">
      <c r="C589" s="1"/>
      <c r="D589" s="2"/>
      <c r="E589" s="1"/>
      <c r="F589" s="1"/>
      <c r="G589" s="1"/>
      <c r="H589" s="3"/>
      <c r="I589" s="1"/>
      <c r="J589" s="4"/>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3:61">
      <c r="C590" s="1"/>
      <c r="D590" s="2"/>
      <c r="E590" s="1"/>
      <c r="F590" s="1"/>
      <c r="G590" s="1"/>
      <c r="H590" s="3"/>
      <c r="I590" s="1"/>
      <c r="J590" s="4"/>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3:61">
      <c r="C591" s="1"/>
      <c r="D591" s="2"/>
      <c r="E591" s="1"/>
      <c r="F591" s="1"/>
      <c r="G591" s="1"/>
      <c r="H591" s="3"/>
      <c r="I591" s="1"/>
      <c r="J591" s="4"/>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3:61">
      <c r="C592" s="1"/>
      <c r="D592" s="2"/>
      <c r="E592" s="1"/>
      <c r="F592" s="1"/>
      <c r="G592" s="1"/>
      <c r="H592" s="3"/>
      <c r="I592" s="1"/>
      <c r="J592" s="4"/>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3:61">
      <c r="C593" s="1"/>
      <c r="D593" s="2"/>
      <c r="E593" s="1"/>
      <c r="F593" s="1"/>
      <c r="G593" s="1"/>
      <c r="H593" s="3"/>
      <c r="I593" s="1"/>
      <c r="J593" s="4"/>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3:61">
      <c r="C594" s="1"/>
      <c r="D594" s="2"/>
      <c r="E594" s="1"/>
      <c r="F594" s="1"/>
      <c r="G594" s="1"/>
      <c r="H594" s="3"/>
      <c r="I594" s="1"/>
      <c r="J594" s="4"/>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3:61">
      <c r="C595" s="1"/>
      <c r="D595" s="2"/>
      <c r="E595" s="1"/>
      <c r="F595" s="1"/>
      <c r="G595" s="1"/>
      <c r="H595" s="3"/>
      <c r="I595" s="1"/>
      <c r="J595" s="4"/>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3:61">
      <c r="C596" s="1"/>
      <c r="D596" s="2"/>
      <c r="E596" s="1"/>
      <c r="F596" s="1"/>
      <c r="G596" s="1"/>
      <c r="H596" s="3"/>
      <c r="I596" s="1"/>
      <c r="J596" s="4"/>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3:61">
      <c r="C597" s="1"/>
      <c r="D597" s="2"/>
      <c r="E597" s="1"/>
      <c r="F597" s="1"/>
      <c r="G597" s="1"/>
      <c r="H597" s="3"/>
      <c r="I597" s="1"/>
      <c r="J597" s="4"/>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3:61">
      <c r="C598" s="1"/>
      <c r="D598" s="2"/>
      <c r="E598" s="1"/>
      <c r="F598" s="1"/>
      <c r="G598" s="1"/>
      <c r="H598" s="3"/>
      <c r="I598" s="1"/>
      <c r="J598" s="4"/>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3:61">
      <c r="C599" s="1"/>
      <c r="D599" s="2"/>
      <c r="E599" s="1"/>
      <c r="F599" s="1"/>
      <c r="G599" s="1"/>
      <c r="H599" s="3"/>
      <c r="I599" s="1"/>
      <c r="J599" s="4"/>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3:61">
      <c r="C600" s="1"/>
      <c r="D600" s="2"/>
      <c r="E600" s="1"/>
      <c r="F600" s="1"/>
      <c r="G600" s="1"/>
      <c r="H600" s="3"/>
      <c r="I600" s="1"/>
      <c r="J600" s="4"/>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3:61">
      <c r="C601" s="1"/>
      <c r="D601" s="2"/>
      <c r="E601" s="1"/>
      <c r="F601" s="1"/>
      <c r="G601" s="1"/>
      <c r="H601" s="3"/>
      <c r="I601" s="1"/>
      <c r="J601" s="4"/>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3:61">
      <c r="C602" s="1"/>
      <c r="D602" s="2"/>
      <c r="E602" s="1"/>
      <c r="F602" s="1"/>
      <c r="G602" s="1"/>
      <c r="H602" s="3"/>
      <c r="I602" s="1"/>
      <c r="J602" s="4"/>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3:61">
      <c r="C603" s="1"/>
      <c r="D603" s="2"/>
      <c r="E603" s="1"/>
      <c r="F603" s="1"/>
      <c r="G603" s="1"/>
      <c r="H603" s="3"/>
      <c r="I603" s="1"/>
      <c r="J603" s="4"/>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3:61">
      <c r="C604" s="1"/>
      <c r="D604" s="2"/>
      <c r="E604" s="1"/>
      <c r="F604" s="1"/>
      <c r="G604" s="1"/>
      <c r="H604" s="3"/>
      <c r="I604" s="1"/>
      <c r="J604" s="4"/>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3:61">
      <c r="C605" s="1"/>
      <c r="D605" s="2"/>
      <c r="E605" s="1"/>
      <c r="F605" s="1"/>
      <c r="G605" s="1"/>
      <c r="H605" s="3"/>
      <c r="I605" s="1"/>
      <c r="J605" s="4"/>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3:61">
      <c r="C606" s="1"/>
      <c r="D606" s="2"/>
      <c r="E606" s="1"/>
      <c r="F606" s="1"/>
      <c r="G606" s="1"/>
      <c r="H606" s="3"/>
      <c r="I606" s="1"/>
      <c r="J606" s="4"/>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3:61">
      <c r="C607" s="1"/>
      <c r="D607" s="2"/>
      <c r="E607" s="1"/>
      <c r="F607" s="1"/>
      <c r="G607" s="1"/>
      <c r="H607" s="3"/>
      <c r="I607" s="1"/>
      <c r="J607" s="4"/>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3:61">
      <c r="C608" s="1"/>
      <c r="D608" s="2"/>
      <c r="E608" s="1"/>
      <c r="F608" s="1"/>
      <c r="G608" s="1"/>
      <c r="H608" s="3"/>
      <c r="I608" s="1"/>
      <c r="J608" s="4"/>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3:61">
      <c r="C609" s="1"/>
      <c r="D609" s="2"/>
      <c r="E609" s="1"/>
      <c r="F609" s="1"/>
      <c r="G609" s="1"/>
      <c r="H609" s="3"/>
      <c r="I609" s="1"/>
      <c r="J609" s="4"/>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3:61">
      <c r="C610" s="1"/>
      <c r="D610" s="2"/>
      <c r="E610" s="1"/>
      <c r="F610" s="1"/>
      <c r="G610" s="1"/>
      <c r="H610" s="3"/>
      <c r="I610" s="1"/>
      <c r="J610" s="4"/>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3:61">
      <c r="C611" s="1"/>
      <c r="D611" s="2"/>
      <c r="E611" s="1"/>
      <c r="F611" s="1"/>
      <c r="G611" s="1"/>
      <c r="H611" s="3"/>
      <c r="I611" s="1"/>
      <c r="J611" s="4"/>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3:61">
      <c r="C612" s="1"/>
      <c r="D612" s="2"/>
      <c r="E612" s="1"/>
      <c r="F612" s="1"/>
      <c r="G612" s="1"/>
      <c r="H612" s="3"/>
      <c r="I612" s="1"/>
      <c r="J612" s="4"/>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3:61">
      <c r="C613" s="1"/>
      <c r="D613" s="2"/>
      <c r="E613" s="1"/>
      <c r="F613" s="1"/>
      <c r="G613" s="1"/>
      <c r="H613" s="3"/>
      <c r="I613" s="1"/>
      <c r="J613" s="4"/>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3:61">
      <c r="C614" s="1"/>
      <c r="D614" s="2"/>
      <c r="E614" s="1"/>
      <c r="F614" s="1"/>
      <c r="G614" s="1"/>
      <c r="H614" s="3"/>
      <c r="I614" s="1"/>
      <c r="J614" s="4"/>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3:61">
      <c r="C615" s="1"/>
      <c r="D615" s="2"/>
      <c r="E615" s="1"/>
      <c r="F615" s="1"/>
      <c r="G615" s="1"/>
      <c r="H615" s="3"/>
      <c r="I615" s="1"/>
      <c r="J615" s="4"/>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3:61">
      <c r="C616" s="1"/>
      <c r="D616" s="2"/>
      <c r="E616" s="1"/>
      <c r="F616" s="1"/>
      <c r="G616" s="1"/>
      <c r="H616" s="3"/>
      <c r="I616" s="1"/>
      <c r="J616" s="4"/>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3:61">
      <c r="C617" s="1"/>
      <c r="D617" s="2"/>
      <c r="E617" s="1"/>
      <c r="F617" s="1"/>
      <c r="G617" s="1"/>
      <c r="H617" s="3"/>
      <c r="I617" s="1"/>
      <c r="J617" s="4"/>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3:61">
      <c r="C618" s="1"/>
      <c r="D618" s="2"/>
      <c r="E618" s="1"/>
      <c r="F618" s="1"/>
      <c r="G618" s="1"/>
      <c r="H618" s="3"/>
      <c r="I618" s="1"/>
      <c r="J618" s="4"/>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3:61">
      <c r="C619" s="1"/>
      <c r="D619" s="2"/>
      <c r="E619" s="1"/>
      <c r="F619" s="1"/>
      <c r="G619" s="1"/>
      <c r="H619" s="3"/>
      <c r="I619" s="1"/>
      <c r="J619" s="4"/>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3:61">
      <c r="C620" s="1"/>
      <c r="D620" s="2"/>
      <c r="E620" s="1"/>
      <c r="F620" s="1"/>
      <c r="G620" s="1"/>
      <c r="H620" s="3"/>
      <c r="I620" s="1"/>
      <c r="J620" s="4"/>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3:61">
      <c r="C621" s="1"/>
      <c r="D621" s="2"/>
      <c r="E621" s="1"/>
      <c r="F621" s="1"/>
      <c r="G621" s="1"/>
      <c r="H621" s="3"/>
      <c r="I621" s="1"/>
      <c r="J621" s="4"/>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3:61">
      <c r="C622" s="1"/>
      <c r="D622" s="2"/>
      <c r="E622" s="1"/>
      <c r="F622" s="1"/>
      <c r="G622" s="1"/>
      <c r="H622" s="3"/>
      <c r="I622" s="1"/>
      <c r="J622" s="4"/>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3:61">
      <c r="C623" s="1"/>
      <c r="D623" s="2"/>
      <c r="E623" s="1"/>
      <c r="F623" s="1"/>
      <c r="G623" s="1"/>
      <c r="H623" s="3"/>
      <c r="I623" s="1"/>
      <c r="J623" s="4"/>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3:61">
      <c r="C624" s="1"/>
      <c r="D624" s="2"/>
      <c r="E624" s="1"/>
      <c r="F624" s="1"/>
      <c r="G624" s="1"/>
      <c r="H624" s="3"/>
      <c r="I624" s="1"/>
      <c r="J624" s="4"/>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3:61">
      <c r="C625" s="1"/>
      <c r="D625" s="2"/>
      <c r="E625" s="1"/>
      <c r="F625" s="1"/>
      <c r="G625" s="1"/>
      <c r="H625" s="3"/>
      <c r="I625" s="1"/>
      <c r="J625" s="4"/>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3:61">
      <c r="C626" s="1"/>
      <c r="D626" s="2"/>
      <c r="E626" s="1"/>
      <c r="F626" s="1"/>
      <c r="G626" s="1"/>
      <c r="H626" s="3"/>
      <c r="I626" s="1"/>
      <c r="J626" s="4"/>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3:61">
      <c r="C627" s="1"/>
      <c r="D627" s="2"/>
      <c r="E627" s="1"/>
      <c r="F627" s="1"/>
      <c r="G627" s="1"/>
      <c r="H627" s="3"/>
      <c r="I627" s="1"/>
      <c r="J627" s="4"/>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3:61">
      <c r="C628" s="1"/>
      <c r="D628" s="2"/>
      <c r="E628" s="1"/>
      <c r="F628" s="1"/>
      <c r="G628" s="1"/>
      <c r="H628" s="3"/>
      <c r="I628" s="1"/>
      <c r="J628" s="4"/>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3:61">
      <c r="C629" s="1"/>
      <c r="D629" s="2"/>
      <c r="E629" s="1"/>
      <c r="F629" s="1"/>
      <c r="G629" s="1"/>
      <c r="H629" s="3"/>
      <c r="I629" s="1"/>
      <c r="J629" s="4"/>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3:61">
      <c r="C630" s="1"/>
      <c r="D630" s="2"/>
      <c r="E630" s="1"/>
      <c r="F630" s="1"/>
      <c r="G630" s="1"/>
      <c r="H630" s="3"/>
      <c r="I630" s="1"/>
      <c r="J630" s="4"/>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3:61">
      <c r="C631" s="1"/>
      <c r="D631" s="2"/>
      <c r="E631" s="1"/>
      <c r="F631" s="1"/>
      <c r="G631" s="1"/>
      <c r="H631" s="3"/>
      <c r="I631" s="1"/>
      <c r="J631" s="4"/>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3:61">
      <c r="C632" s="1"/>
      <c r="D632" s="2"/>
      <c r="E632" s="1"/>
      <c r="F632" s="1"/>
      <c r="G632" s="1"/>
      <c r="H632" s="3"/>
      <c r="I632" s="1"/>
      <c r="J632" s="4"/>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3:61">
      <c r="C633" s="1"/>
      <c r="D633" s="2"/>
      <c r="E633" s="1"/>
      <c r="F633" s="1"/>
      <c r="G633" s="1"/>
      <c r="H633" s="3"/>
      <c r="I633" s="1"/>
      <c r="J633" s="4"/>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3:61">
      <c r="C634" s="1"/>
      <c r="D634" s="2"/>
      <c r="E634" s="1"/>
      <c r="F634" s="1"/>
      <c r="G634" s="1"/>
      <c r="H634" s="3"/>
      <c r="I634" s="1"/>
      <c r="J634" s="4"/>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3:61">
      <c r="C635" s="1"/>
      <c r="D635" s="2"/>
      <c r="E635" s="1"/>
      <c r="F635" s="1"/>
      <c r="G635" s="1"/>
      <c r="H635" s="3"/>
      <c r="I635" s="1"/>
      <c r="J635" s="4"/>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3:61">
      <c r="C636" s="1"/>
      <c r="D636" s="2"/>
      <c r="E636" s="1"/>
      <c r="F636" s="1"/>
      <c r="G636" s="1"/>
      <c r="H636" s="3"/>
      <c r="I636" s="1"/>
      <c r="J636" s="4"/>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3:61">
      <c r="C637" s="1"/>
      <c r="D637" s="2"/>
      <c r="E637" s="1"/>
      <c r="F637" s="1"/>
      <c r="G637" s="1"/>
      <c r="H637" s="3"/>
      <c r="I637" s="1"/>
      <c r="J637" s="4"/>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3:61">
      <c r="C638" s="1"/>
      <c r="D638" s="2"/>
      <c r="E638" s="1"/>
      <c r="F638" s="1"/>
      <c r="G638" s="1"/>
      <c r="H638" s="3"/>
      <c r="I638" s="1"/>
      <c r="J638" s="4"/>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3:61">
      <c r="C639" s="1"/>
      <c r="D639" s="2"/>
      <c r="E639" s="1"/>
      <c r="F639" s="1"/>
      <c r="G639" s="1"/>
      <c r="H639" s="3"/>
      <c r="I639" s="1"/>
      <c r="J639" s="4"/>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3:61">
      <c r="C640" s="1"/>
      <c r="D640" s="2"/>
      <c r="E640" s="1"/>
      <c r="F640" s="1"/>
      <c r="G640" s="1"/>
      <c r="H640" s="3"/>
      <c r="I640" s="1"/>
      <c r="J640" s="4"/>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3:61">
      <c r="C641" s="1"/>
      <c r="D641" s="2"/>
      <c r="E641" s="1"/>
      <c r="F641" s="1"/>
      <c r="G641" s="1"/>
      <c r="H641" s="3"/>
      <c r="I641" s="1"/>
      <c r="J641" s="4"/>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3:61">
      <c r="C642" s="1"/>
      <c r="D642" s="2"/>
      <c r="E642" s="1"/>
      <c r="F642" s="1"/>
      <c r="G642" s="1"/>
      <c r="H642" s="3"/>
      <c r="I642" s="1"/>
      <c r="J642" s="4"/>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3:61">
      <c r="C643" s="1"/>
      <c r="D643" s="2"/>
      <c r="E643" s="1"/>
      <c r="F643" s="1"/>
      <c r="G643" s="1"/>
      <c r="H643" s="3"/>
      <c r="I643" s="1"/>
      <c r="J643" s="4"/>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3:61">
      <c r="C644" s="1"/>
      <c r="D644" s="2"/>
      <c r="E644" s="1"/>
      <c r="F644" s="1"/>
      <c r="G644" s="1"/>
      <c r="H644" s="3"/>
      <c r="I644" s="1"/>
      <c r="J644" s="4"/>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3:61">
      <c r="C645" s="1"/>
      <c r="D645" s="2"/>
      <c r="E645" s="1"/>
      <c r="F645" s="1"/>
      <c r="G645" s="1"/>
      <c r="H645" s="3"/>
      <c r="I645" s="1"/>
      <c r="J645" s="4"/>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3:61">
      <c r="C646" s="1"/>
      <c r="D646" s="2"/>
      <c r="E646" s="1"/>
      <c r="F646" s="1"/>
      <c r="G646" s="1"/>
      <c r="H646" s="3"/>
      <c r="I646" s="1"/>
      <c r="J646" s="4"/>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3:61">
      <c r="C647" s="1"/>
      <c r="D647" s="2"/>
      <c r="E647" s="1"/>
      <c r="F647" s="1"/>
      <c r="G647" s="1"/>
      <c r="H647" s="3"/>
      <c r="I647" s="1"/>
      <c r="J647" s="4"/>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3:61">
      <c r="C648" s="1"/>
      <c r="D648" s="2"/>
      <c r="E648" s="1"/>
      <c r="F648" s="1"/>
      <c r="G648" s="1"/>
      <c r="H648" s="3"/>
      <c r="I648" s="1"/>
      <c r="J648" s="4"/>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3:61">
      <c r="C649" s="1"/>
      <c r="D649" s="2"/>
      <c r="E649" s="1"/>
      <c r="F649" s="1"/>
      <c r="G649" s="1"/>
      <c r="H649" s="3"/>
      <c r="I649" s="1"/>
      <c r="J649" s="4"/>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3:61">
      <c r="C650" s="1"/>
      <c r="D650" s="2"/>
      <c r="E650" s="1"/>
      <c r="F650" s="1"/>
      <c r="G650" s="1"/>
      <c r="H650" s="3"/>
      <c r="I650" s="1"/>
      <c r="J650" s="4"/>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3:61">
      <c r="C651" s="1"/>
      <c r="D651" s="2"/>
      <c r="E651" s="1"/>
      <c r="F651" s="1"/>
      <c r="G651" s="1"/>
      <c r="H651" s="3"/>
      <c r="I651" s="1"/>
      <c r="J651" s="4"/>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3:61">
      <c r="C652" s="1"/>
      <c r="D652" s="2"/>
      <c r="E652" s="1"/>
      <c r="F652" s="1"/>
      <c r="G652" s="1"/>
      <c r="H652" s="3"/>
      <c r="I652" s="1"/>
      <c r="J652" s="4"/>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3:61">
      <c r="C653" s="1"/>
      <c r="D653" s="2"/>
      <c r="E653" s="1"/>
      <c r="F653" s="1"/>
      <c r="G653" s="1"/>
      <c r="H653" s="3"/>
      <c r="I653" s="1"/>
      <c r="J653" s="4"/>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3:61">
      <c r="C654" s="1"/>
      <c r="D654" s="2"/>
      <c r="E654" s="1"/>
      <c r="F654" s="1"/>
      <c r="G654" s="1"/>
      <c r="H654" s="3"/>
      <c r="I654" s="1"/>
      <c r="J654" s="4"/>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3:61">
      <c r="C655" s="1"/>
      <c r="D655" s="2"/>
      <c r="E655" s="1"/>
      <c r="F655" s="1"/>
      <c r="G655" s="1"/>
      <c r="H655" s="3"/>
      <c r="I655" s="1"/>
      <c r="J655" s="4"/>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3:61">
      <c r="C656" s="1"/>
      <c r="D656" s="2"/>
      <c r="E656" s="1"/>
      <c r="F656" s="1"/>
      <c r="G656" s="1"/>
      <c r="H656" s="3"/>
      <c r="I656" s="1"/>
      <c r="J656" s="4"/>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3:61">
      <c r="C657" s="1"/>
      <c r="D657" s="2"/>
      <c r="E657" s="1"/>
      <c r="F657" s="1"/>
      <c r="G657" s="1"/>
      <c r="H657" s="3"/>
      <c r="I657" s="1"/>
      <c r="J657" s="4"/>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3:61">
      <c r="C658" s="1"/>
      <c r="D658" s="2"/>
      <c r="E658" s="1"/>
      <c r="F658" s="1"/>
      <c r="G658" s="1"/>
      <c r="H658" s="3"/>
      <c r="I658" s="1"/>
      <c r="J658" s="4"/>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3:61">
      <c r="C659" s="1"/>
      <c r="D659" s="2"/>
      <c r="E659" s="1"/>
      <c r="F659" s="1"/>
      <c r="G659" s="1"/>
      <c r="H659" s="3"/>
      <c r="I659" s="1"/>
      <c r="J659" s="4"/>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3:61">
      <c r="C660" s="1"/>
      <c r="D660" s="2"/>
      <c r="E660" s="1"/>
      <c r="F660" s="1"/>
      <c r="G660" s="1"/>
      <c r="H660" s="3"/>
      <c r="I660" s="1"/>
      <c r="J660" s="4"/>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3:61">
      <c r="C661" s="1"/>
      <c r="D661" s="2"/>
      <c r="E661" s="1"/>
      <c r="F661" s="1"/>
      <c r="G661" s="1"/>
      <c r="H661" s="3"/>
      <c r="I661" s="1"/>
      <c r="J661" s="4"/>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3:61">
      <c r="C662" s="1"/>
      <c r="D662" s="2"/>
      <c r="E662" s="1"/>
      <c r="F662" s="1"/>
      <c r="G662" s="1"/>
      <c r="H662" s="3"/>
      <c r="I662" s="1"/>
      <c r="J662" s="4"/>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3:61">
      <c r="C663" s="1"/>
      <c r="D663" s="2"/>
      <c r="E663" s="1"/>
      <c r="F663" s="1"/>
      <c r="G663" s="1"/>
      <c r="H663" s="3"/>
      <c r="I663" s="1"/>
      <c r="J663" s="4"/>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3:61">
      <c r="C664" s="1"/>
      <c r="D664" s="2"/>
      <c r="E664" s="1"/>
      <c r="F664" s="1"/>
      <c r="G664" s="1"/>
      <c r="H664" s="3"/>
      <c r="I664" s="1"/>
      <c r="J664" s="4"/>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3:61">
      <c r="C665" s="1"/>
      <c r="D665" s="2"/>
      <c r="E665" s="1"/>
      <c r="F665" s="1"/>
      <c r="G665" s="1"/>
      <c r="H665" s="3"/>
      <c r="I665" s="1"/>
      <c r="J665" s="4"/>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3:61">
      <c r="C666" s="1"/>
      <c r="D666" s="2"/>
      <c r="E666" s="1"/>
      <c r="F666" s="1"/>
      <c r="G666" s="1"/>
      <c r="H666" s="3"/>
      <c r="I666" s="1"/>
      <c r="J666" s="4"/>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3:61">
      <c r="C667" s="1"/>
      <c r="D667" s="2"/>
      <c r="E667" s="1"/>
      <c r="F667" s="1"/>
      <c r="G667" s="1"/>
      <c r="H667" s="3"/>
      <c r="I667" s="1"/>
      <c r="J667" s="4"/>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3:61">
      <c r="C668" s="1"/>
      <c r="D668" s="2"/>
      <c r="E668" s="1"/>
      <c r="F668" s="1"/>
      <c r="G668" s="1"/>
      <c r="H668" s="3"/>
      <c r="I668" s="1"/>
      <c r="J668" s="4"/>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3:61">
      <c r="C669" s="1"/>
      <c r="D669" s="2"/>
      <c r="E669" s="1"/>
      <c r="F669" s="1"/>
      <c r="G669" s="1"/>
      <c r="H669" s="3"/>
      <c r="I669" s="1"/>
      <c r="J669" s="4"/>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3:61">
      <c r="C670" s="1"/>
      <c r="D670" s="2"/>
      <c r="E670" s="1"/>
      <c r="F670" s="1"/>
      <c r="G670" s="1"/>
      <c r="H670" s="3"/>
      <c r="I670" s="1"/>
      <c r="J670" s="4"/>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3:61">
      <c r="C671" s="1"/>
      <c r="D671" s="2"/>
      <c r="E671" s="1"/>
      <c r="F671" s="1"/>
      <c r="G671" s="1"/>
      <c r="H671" s="3"/>
      <c r="I671" s="1"/>
      <c r="J671" s="4"/>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3:61">
      <c r="C672" s="1"/>
      <c r="D672" s="2"/>
      <c r="E672" s="1"/>
      <c r="F672" s="1"/>
      <c r="G672" s="1"/>
      <c r="H672" s="3"/>
      <c r="I672" s="1"/>
      <c r="J672" s="4"/>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3:61">
      <c r="C673" s="1"/>
      <c r="D673" s="2"/>
      <c r="E673" s="1"/>
      <c r="F673" s="1"/>
      <c r="G673" s="1"/>
      <c r="H673" s="3"/>
      <c r="I673" s="1"/>
      <c r="J673" s="4"/>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3:61">
      <c r="C674" s="1"/>
      <c r="D674" s="2"/>
      <c r="E674" s="1"/>
      <c r="F674" s="1"/>
      <c r="G674" s="1"/>
      <c r="H674" s="3"/>
      <c r="I674" s="1"/>
      <c r="J674" s="4"/>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3:61">
      <c r="C675" s="1"/>
      <c r="D675" s="2"/>
      <c r="E675" s="1"/>
      <c r="F675" s="1"/>
      <c r="G675" s="1"/>
      <c r="H675" s="3"/>
      <c r="I675" s="1"/>
      <c r="J675" s="4"/>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3:61">
      <c r="C676" s="1"/>
      <c r="D676" s="2"/>
      <c r="E676" s="1"/>
      <c r="F676" s="1"/>
      <c r="G676" s="1"/>
      <c r="H676" s="3"/>
      <c r="I676" s="1"/>
      <c r="J676" s="4"/>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3:61">
      <c r="C677" s="1"/>
      <c r="D677" s="2"/>
      <c r="E677" s="1"/>
      <c r="F677" s="1"/>
      <c r="G677" s="1"/>
      <c r="H677" s="3"/>
      <c r="I677" s="1"/>
      <c r="J677" s="4"/>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3:61">
      <c r="C678" s="1"/>
      <c r="D678" s="2"/>
      <c r="E678" s="1"/>
      <c r="F678" s="1"/>
      <c r="G678" s="1"/>
      <c r="H678" s="3"/>
      <c r="I678" s="1"/>
      <c r="J678" s="4"/>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3:61">
      <c r="C679" s="1"/>
      <c r="D679" s="2"/>
      <c r="E679" s="1"/>
      <c r="F679" s="1"/>
      <c r="G679" s="1"/>
      <c r="H679" s="3"/>
      <c r="I679" s="1"/>
      <c r="J679" s="4"/>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3:61">
      <c r="C680" s="1"/>
      <c r="D680" s="2"/>
      <c r="E680" s="1"/>
      <c r="F680" s="1"/>
      <c r="G680" s="1"/>
      <c r="H680" s="3"/>
      <c r="I680" s="1"/>
      <c r="J680" s="4"/>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3:61">
      <c r="C681" s="1"/>
      <c r="D681" s="2"/>
      <c r="E681" s="1"/>
      <c r="F681" s="1"/>
      <c r="G681" s="1"/>
      <c r="H681" s="3"/>
      <c r="I681" s="1"/>
      <c r="J681" s="4"/>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3:61">
      <c r="C682" s="1"/>
      <c r="D682" s="2"/>
      <c r="E682" s="1"/>
      <c r="F682" s="1"/>
      <c r="G682" s="1"/>
      <c r="H682" s="3"/>
      <c r="I682" s="1"/>
      <c r="J682" s="4"/>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3:61">
      <c r="C683" s="1"/>
      <c r="D683" s="2"/>
      <c r="E683" s="1"/>
      <c r="F683" s="1"/>
      <c r="G683" s="1"/>
      <c r="H683" s="3"/>
      <c r="I683" s="1"/>
      <c r="J683" s="4"/>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3:61">
      <c r="C684" s="1"/>
      <c r="D684" s="2"/>
      <c r="E684" s="1"/>
      <c r="F684" s="1"/>
      <c r="G684" s="1"/>
      <c r="H684" s="3"/>
      <c r="I684" s="1"/>
      <c r="J684" s="4"/>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3:61">
      <c r="C685" s="1"/>
      <c r="D685" s="2"/>
      <c r="E685" s="1"/>
      <c r="F685" s="1"/>
      <c r="G685" s="1"/>
      <c r="H685" s="3"/>
      <c r="I685" s="1"/>
      <c r="J685" s="4"/>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3:61">
      <c r="C686" s="1"/>
      <c r="D686" s="2"/>
      <c r="E686" s="1"/>
      <c r="F686" s="1"/>
      <c r="G686" s="1"/>
      <c r="H686" s="3"/>
      <c r="I686" s="1"/>
      <c r="J686" s="4"/>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3:61">
      <c r="C687" s="1"/>
      <c r="D687" s="2"/>
      <c r="E687" s="1"/>
      <c r="F687" s="1"/>
      <c r="G687" s="1"/>
      <c r="H687" s="3"/>
      <c r="I687" s="1"/>
      <c r="J687" s="4"/>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3:61">
      <c r="C688" s="1"/>
      <c r="D688" s="2"/>
      <c r="E688" s="1"/>
      <c r="F688" s="1"/>
      <c r="G688" s="1"/>
      <c r="H688" s="3"/>
      <c r="I688" s="1"/>
      <c r="J688" s="4"/>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3:61">
      <c r="C689" s="1"/>
      <c r="D689" s="2"/>
      <c r="E689" s="1"/>
      <c r="F689" s="1"/>
      <c r="G689" s="1"/>
      <c r="H689" s="3"/>
      <c r="I689" s="1"/>
      <c r="J689" s="4"/>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3:61">
      <c r="C690" s="1"/>
      <c r="D690" s="2"/>
      <c r="E690" s="1"/>
      <c r="F690" s="1"/>
      <c r="G690" s="1"/>
      <c r="H690" s="3"/>
      <c r="I690" s="1"/>
      <c r="J690" s="4"/>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3:61">
      <c r="C691" s="1"/>
      <c r="D691" s="2"/>
      <c r="E691" s="1"/>
      <c r="F691" s="1"/>
      <c r="G691" s="1"/>
      <c r="H691" s="3"/>
      <c r="I691" s="1"/>
      <c r="J691" s="4"/>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3:61">
      <c r="C692" s="1"/>
      <c r="D692" s="2"/>
      <c r="E692" s="1"/>
      <c r="F692" s="1"/>
      <c r="G692" s="1"/>
      <c r="H692" s="3"/>
      <c r="I692" s="1"/>
      <c r="J692" s="4"/>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3:61">
      <c r="C693" s="1"/>
      <c r="D693" s="2"/>
      <c r="E693" s="1"/>
      <c r="F693" s="1"/>
      <c r="G693" s="1"/>
      <c r="H693" s="3"/>
      <c r="I693" s="1"/>
      <c r="J693" s="4"/>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3:61">
      <c r="C694" s="1"/>
      <c r="D694" s="2"/>
      <c r="E694" s="1"/>
      <c r="F694" s="1"/>
      <c r="G694" s="1"/>
      <c r="H694" s="3"/>
      <c r="I694" s="1"/>
      <c r="J694" s="4"/>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3:61">
      <c r="C695" s="1"/>
      <c r="D695" s="2"/>
      <c r="E695" s="1"/>
      <c r="F695" s="1"/>
      <c r="G695" s="1"/>
      <c r="H695" s="3"/>
      <c r="I695" s="1"/>
      <c r="J695" s="4"/>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3:61">
      <c r="C696" s="1"/>
      <c r="D696" s="2"/>
      <c r="E696" s="1"/>
      <c r="F696" s="1"/>
      <c r="G696" s="1"/>
      <c r="H696" s="3"/>
      <c r="I696" s="1"/>
      <c r="J696" s="4"/>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3:61">
      <c r="C697" s="1"/>
      <c r="D697" s="2"/>
      <c r="E697" s="1"/>
      <c r="F697" s="1"/>
      <c r="G697" s="1"/>
      <c r="H697" s="3"/>
      <c r="I697" s="1"/>
      <c r="J697" s="4"/>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3:61">
      <c r="C698" s="1"/>
      <c r="D698" s="2"/>
      <c r="E698" s="1"/>
      <c r="F698" s="1"/>
      <c r="G698" s="1"/>
      <c r="H698" s="3"/>
      <c r="I698" s="1"/>
      <c r="J698" s="4"/>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3:61">
      <c r="C699" s="1"/>
      <c r="D699" s="2"/>
      <c r="E699" s="1"/>
      <c r="F699" s="1"/>
      <c r="G699" s="1"/>
      <c r="H699" s="3"/>
      <c r="I699" s="1"/>
      <c r="J699" s="4"/>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3:61">
      <c r="C700" s="1"/>
      <c r="D700" s="2"/>
      <c r="E700" s="1"/>
      <c r="F700" s="1"/>
      <c r="G700" s="1"/>
      <c r="H700" s="3"/>
      <c r="I700" s="1"/>
      <c r="J700" s="4"/>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3:61">
      <c r="C701" s="1"/>
      <c r="D701" s="2"/>
      <c r="E701" s="1"/>
      <c r="F701" s="1"/>
      <c r="G701" s="1"/>
      <c r="H701" s="3"/>
      <c r="I701" s="1"/>
      <c r="J701" s="4"/>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3:61">
      <c r="C702" s="1"/>
      <c r="D702" s="2"/>
      <c r="E702" s="1"/>
      <c r="F702" s="1"/>
      <c r="G702" s="1"/>
      <c r="H702" s="3"/>
      <c r="I702" s="1"/>
      <c r="J702" s="4"/>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3:61">
      <c r="C703" s="1"/>
      <c r="D703" s="2"/>
      <c r="E703" s="1"/>
      <c r="F703" s="1"/>
      <c r="G703" s="1"/>
      <c r="H703" s="3"/>
      <c r="I703" s="1"/>
      <c r="J703" s="4"/>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3:61">
      <c r="C704" s="1"/>
      <c r="D704" s="2"/>
      <c r="E704" s="1"/>
      <c r="F704" s="1"/>
      <c r="G704" s="1"/>
      <c r="H704" s="3"/>
      <c r="I704" s="1"/>
      <c r="J704" s="4"/>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3:61">
      <c r="C705" s="1"/>
      <c r="D705" s="2"/>
      <c r="E705" s="1"/>
      <c r="F705" s="1"/>
      <c r="G705" s="1"/>
      <c r="H705" s="3"/>
      <c r="I705" s="1"/>
      <c r="J705" s="4"/>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3:61">
      <c r="C706" s="1"/>
      <c r="D706" s="2"/>
      <c r="E706" s="1"/>
      <c r="F706" s="1"/>
      <c r="G706" s="1"/>
      <c r="H706" s="3"/>
      <c r="I706" s="1"/>
      <c r="J706" s="4"/>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3:61">
      <c r="C707" s="1"/>
      <c r="D707" s="2"/>
      <c r="E707" s="1"/>
      <c r="F707" s="1"/>
      <c r="G707" s="1"/>
      <c r="H707" s="3"/>
      <c r="I707" s="1"/>
      <c r="J707" s="4"/>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3:61">
      <c r="C708" s="1"/>
      <c r="D708" s="2"/>
      <c r="E708" s="1"/>
      <c r="F708" s="1"/>
      <c r="G708" s="1"/>
      <c r="H708" s="3"/>
      <c r="I708" s="1"/>
      <c r="J708" s="4"/>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3:61">
      <c r="C709" s="1"/>
      <c r="D709" s="2"/>
      <c r="E709" s="1"/>
      <c r="F709" s="1"/>
      <c r="G709" s="1"/>
      <c r="H709" s="3"/>
      <c r="I709" s="1"/>
      <c r="J709" s="4"/>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3:61">
      <c r="C710" s="1"/>
      <c r="D710" s="2"/>
      <c r="E710" s="1"/>
      <c r="F710" s="1"/>
      <c r="G710" s="1"/>
      <c r="H710" s="3"/>
      <c r="I710" s="1"/>
      <c r="J710" s="4"/>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3:61">
      <c r="C711" s="1"/>
      <c r="D711" s="2"/>
      <c r="E711" s="1"/>
      <c r="F711" s="1"/>
      <c r="G711" s="1"/>
      <c r="H711" s="3"/>
      <c r="I711" s="1"/>
      <c r="J711" s="4"/>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3:61">
      <c r="C712" s="1"/>
      <c r="D712" s="2"/>
      <c r="E712" s="1"/>
      <c r="F712" s="1"/>
      <c r="G712" s="1"/>
      <c r="H712" s="3"/>
      <c r="I712" s="1"/>
      <c r="J712" s="4"/>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3:61">
      <c r="C713" s="1"/>
      <c r="D713" s="2"/>
      <c r="E713" s="1"/>
      <c r="F713" s="1"/>
      <c r="G713" s="1"/>
      <c r="H713" s="3"/>
      <c r="I713" s="1"/>
      <c r="J713" s="4"/>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3:61">
      <c r="C714" s="1"/>
      <c r="D714" s="2"/>
      <c r="E714" s="1"/>
      <c r="F714" s="1"/>
      <c r="G714" s="1"/>
      <c r="H714" s="3"/>
      <c r="I714" s="1"/>
      <c r="J714" s="4"/>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3:61">
      <c r="C715" s="1"/>
      <c r="D715" s="2"/>
      <c r="E715" s="1"/>
      <c r="F715" s="1"/>
      <c r="G715" s="1"/>
      <c r="H715" s="3"/>
      <c r="I715" s="1"/>
      <c r="J715" s="4"/>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3:61">
      <c r="C716" s="1"/>
      <c r="D716" s="2"/>
      <c r="E716" s="1"/>
      <c r="F716" s="1"/>
      <c r="G716" s="1"/>
      <c r="H716" s="3"/>
      <c r="I716" s="1"/>
      <c r="J716" s="4"/>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3:61">
      <c r="C717" s="1"/>
      <c r="D717" s="2"/>
      <c r="E717" s="1"/>
      <c r="F717" s="1"/>
      <c r="G717" s="1"/>
      <c r="H717" s="3"/>
      <c r="I717" s="1"/>
      <c r="J717" s="4"/>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3:61">
      <c r="C718" s="1"/>
      <c r="D718" s="2"/>
      <c r="E718" s="1"/>
      <c r="F718" s="1"/>
      <c r="G718" s="1"/>
      <c r="H718" s="3"/>
      <c r="I718" s="1"/>
      <c r="J718" s="4"/>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3:61">
      <c r="C719" s="1"/>
      <c r="D719" s="2"/>
      <c r="E719" s="1"/>
      <c r="F719" s="1"/>
      <c r="G719" s="1"/>
      <c r="H719" s="3"/>
      <c r="I719" s="1"/>
      <c r="J719" s="4"/>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3:61">
      <c r="C720" s="1"/>
      <c r="D720" s="2"/>
      <c r="E720" s="1"/>
      <c r="F720" s="1"/>
      <c r="G720" s="1"/>
      <c r="H720" s="3"/>
      <c r="I720" s="1"/>
      <c r="J720" s="4"/>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3:61">
      <c r="C721" s="1"/>
      <c r="D721" s="2"/>
      <c r="E721" s="1"/>
      <c r="F721" s="1"/>
      <c r="G721" s="1"/>
      <c r="H721" s="3"/>
      <c r="I721" s="1"/>
      <c r="J721" s="4"/>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3:61">
      <c r="C722" s="1"/>
      <c r="D722" s="2"/>
      <c r="E722" s="1"/>
      <c r="F722" s="1"/>
      <c r="G722" s="1"/>
      <c r="H722" s="3"/>
      <c r="I722" s="1"/>
      <c r="J722" s="4"/>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3:61">
      <c r="C723" s="1"/>
      <c r="D723" s="2"/>
      <c r="E723" s="1"/>
      <c r="F723" s="1"/>
      <c r="G723" s="1"/>
      <c r="H723" s="3"/>
      <c r="I723" s="1"/>
      <c r="J723" s="4"/>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3:61">
      <c r="C724" s="1"/>
      <c r="D724" s="2"/>
      <c r="E724" s="1"/>
      <c r="F724" s="1"/>
      <c r="G724" s="1"/>
      <c r="H724" s="3"/>
      <c r="I724" s="1"/>
      <c r="J724" s="4"/>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3:61">
      <c r="C725" s="1"/>
      <c r="D725" s="2"/>
      <c r="E725" s="1"/>
      <c r="F725" s="1"/>
      <c r="G725" s="1"/>
      <c r="H725" s="3"/>
      <c r="I725" s="1"/>
      <c r="J725" s="4"/>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3:61">
      <c r="C726" s="1"/>
      <c r="D726" s="2"/>
      <c r="E726" s="1"/>
      <c r="F726" s="1"/>
      <c r="G726" s="1"/>
      <c r="H726" s="3"/>
      <c r="I726" s="1"/>
      <c r="J726" s="4"/>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3:61">
      <c r="C727" s="1"/>
      <c r="D727" s="2"/>
      <c r="E727" s="1"/>
      <c r="F727" s="1"/>
      <c r="G727" s="1"/>
      <c r="H727" s="3"/>
      <c r="I727" s="1"/>
      <c r="J727" s="4"/>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3:61">
      <c r="C728" s="1"/>
      <c r="D728" s="2"/>
      <c r="E728" s="1"/>
      <c r="F728" s="1"/>
      <c r="G728" s="1"/>
      <c r="H728" s="3"/>
      <c r="I728" s="1"/>
      <c r="J728" s="4"/>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3:61">
      <c r="C729" s="1"/>
      <c r="D729" s="2"/>
      <c r="E729" s="1"/>
      <c r="F729" s="1"/>
      <c r="G729" s="1"/>
      <c r="H729" s="3"/>
      <c r="I729" s="1"/>
      <c r="J729" s="4"/>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3:61">
      <c r="C730" s="1"/>
      <c r="D730" s="2"/>
      <c r="E730" s="1"/>
      <c r="F730" s="1"/>
      <c r="G730" s="1"/>
      <c r="H730" s="3"/>
      <c r="I730" s="1"/>
      <c r="J730" s="4"/>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3:61">
      <c r="C731" s="1"/>
      <c r="D731" s="2"/>
      <c r="E731" s="1"/>
      <c r="F731" s="1"/>
      <c r="G731" s="1"/>
      <c r="H731" s="3"/>
      <c r="I731" s="1"/>
      <c r="J731" s="4"/>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3:61">
      <c r="C732" s="1"/>
      <c r="D732" s="2"/>
      <c r="E732" s="1"/>
      <c r="F732" s="1"/>
      <c r="G732" s="1"/>
      <c r="H732" s="3"/>
      <c r="I732" s="1"/>
      <c r="J732" s="4"/>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3:61">
      <c r="C733" s="1"/>
      <c r="D733" s="2"/>
      <c r="E733" s="1"/>
      <c r="F733" s="1"/>
      <c r="G733" s="1"/>
      <c r="H733" s="3"/>
      <c r="I733" s="1"/>
      <c r="J733" s="4"/>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3:61">
      <c r="C734" s="1"/>
      <c r="D734" s="2"/>
      <c r="E734" s="1"/>
      <c r="F734" s="1"/>
      <c r="G734" s="1"/>
      <c r="H734" s="3"/>
      <c r="I734" s="1"/>
      <c r="J734" s="4"/>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3:61">
      <c r="C735" s="1"/>
      <c r="D735" s="2"/>
      <c r="E735" s="1"/>
      <c r="F735" s="1"/>
      <c r="G735" s="1"/>
      <c r="H735" s="3"/>
      <c r="I735" s="1"/>
      <c r="J735" s="4"/>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3:61">
      <c r="C736" s="1"/>
      <c r="D736" s="2"/>
      <c r="E736" s="1"/>
      <c r="F736" s="1"/>
      <c r="G736" s="1"/>
      <c r="H736" s="3"/>
      <c r="I736" s="1"/>
      <c r="J736" s="4"/>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3:61">
      <c r="C737" s="1"/>
      <c r="D737" s="2"/>
      <c r="E737" s="1"/>
      <c r="F737" s="1"/>
      <c r="G737" s="1"/>
      <c r="H737" s="3"/>
      <c r="I737" s="1"/>
      <c r="J737" s="4"/>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3:61">
      <c r="C738" s="1"/>
      <c r="D738" s="2"/>
      <c r="E738" s="1"/>
      <c r="F738" s="1"/>
      <c r="G738" s="1"/>
      <c r="H738" s="3"/>
      <c r="I738" s="1"/>
      <c r="J738" s="4"/>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3:61">
      <c r="C739" s="1"/>
      <c r="D739" s="2"/>
      <c r="E739" s="1"/>
      <c r="F739" s="1"/>
      <c r="G739" s="1"/>
      <c r="H739" s="3"/>
      <c r="I739" s="1"/>
      <c r="J739" s="4"/>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3:61">
      <c r="C740" s="1"/>
      <c r="D740" s="2"/>
      <c r="E740" s="1"/>
      <c r="F740" s="1"/>
      <c r="G740" s="1"/>
      <c r="H740" s="3"/>
      <c r="I740" s="1"/>
      <c r="J740" s="4"/>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3:61">
      <c r="C741" s="1"/>
      <c r="D741" s="2"/>
      <c r="E741" s="1"/>
      <c r="F741" s="1"/>
      <c r="G741" s="1"/>
      <c r="H741" s="3"/>
      <c r="I741" s="1"/>
      <c r="J741" s="4"/>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3:61">
      <c r="C742" s="1"/>
      <c r="D742" s="2"/>
      <c r="E742" s="1"/>
      <c r="F742" s="1"/>
      <c r="G742" s="1"/>
      <c r="H742" s="3"/>
      <c r="I742" s="1"/>
      <c r="J742" s="4"/>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3:61">
      <c r="C743" s="1"/>
      <c r="D743" s="2"/>
      <c r="E743" s="1"/>
      <c r="F743" s="1"/>
      <c r="G743" s="1"/>
      <c r="H743" s="3"/>
      <c r="I743" s="1"/>
      <c r="J743" s="4"/>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3:61">
      <c r="C744" s="1"/>
      <c r="D744" s="2"/>
      <c r="E744" s="1"/>
      <c r="F744" s="1"/>
      <c r="G744" s="1"/>
      <c r="H744" s="3"/>
      <c r="I744" s="1"/>
      <c r="J744" s="4"/>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3:61">
      <c r="C745" s="1"/>
      <c r="D745" s="2"/>
      <c r="E745" s="1"/>
      <c r="F745" s="1"/>
      <c r="G745" s="1"/>
      <c r="H745" s="3"/>
      <c r="I745" s="1"/>
      <c r="J745" s="4"/>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3:61">
      <c r="C746" s="1"/>
      <c r="D746" s="2"/>
      <c r="E746" s="1"/>
      <c r="F746" s="1"/>
      <c r="G746" s="1"/>
      <c r="H746" s="3"/>
      <c r="I746" s="1"/>
      <c r="J746" s="4"/>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3:61">
      <c r="C747" s="1"/>
      <c r="D747" s="2"/>
      <c r="E747" s="1"/>
      <c r="F747" s="1"/>
      <c r="G747" s="1"/>
      <c r="H747" s="3"/>
      <c r="I747" s="1"/>
      <c r="J747" s="4"/>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3:61">
      <c r="C748" s="1"/>
      <c r="D748" s="2"/>
      <c r="E748" s="1"/>
      <c r="F748" s="1"/>
      <c r="G748" s="1"/>
      <c r="H748" s="3"/>
      <c r="I748" s="1"/>
      <c r="J748" s="4"/>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3:61">
      <c r="C749" s="1"/>
      <c r="D749" s="2"/>
      <c r="E749" s="1"/>
      <c r="F749" s="1"/>
      <c r="G749" s="1"/>
      <c r="H749" s="3"/>
      <c r="I749" s="1"/>
      <c r="J749" s="4"/>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3:61">
      <c r="C750" s="1"/>
      <c r="D750" s="2"/>
      <c r="E750" s="1"/>
      <c r="F750" s="1"/>
      <c r="G750" s="1"/>
      <c r="H750" s="3"/>
      <c r="I750" s="1"/>
      <c r="J750" s="4"/>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3:61">
      <c r="C751" s="1"/>
      <c r="D751" s="2"/>
      <c r="E751" s="1"/>
      <c r="F751" s="1"/>
      <c r="G751" s="1"/>
      <c r="H751" s="3"/>
      <c r="I751" s="1"/>
      <c r="J751" s="4"/>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3:61">
      <c r="C752" s="1"/>
      <c r="D752" s="2"/>
      <c r="E752" s="1"/>
      <c r="F752" s="1"/>
      <c r="G752" s="1"/>
      <c r="H752" s="3"/>
      <c r="I752" s="1"/>
      <c r="J752" s="4"/>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3:61">
      <c r="C753" s="1"/>
      <c r="D753" s="2"/>
      <c r="E753" s="1"/>
      <c r="F753" s="1"/>
      <c r="G753" s="1"/>
      <c r="H753" s="3"/>
      <c r="I753" s="1"/>
      <c r="J753" s="4"/>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3:61">
      <c r="C754" s="1"/>
      <c r="D754" s="2"/>
      <c r="E754" s="1"/>
      <c r="F754" s="1"/>
      <c r="G754" s="1"/>
      <c r="H754" s="3"/>
      <c r="I754" s="1"/>
      <c r="J754" s="4"/>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3:61">
      <c r="C755" s="1"/>
      <c r="D755" s="2"/>
      <c r="E755" s="1"/>
      <c r="F755" s="1"/>
      <c r="G755" s="1"/>
      <c r="H755" s="3"/>
      <c r="I755" s="1"/>
      <c r="J755" s="4"/>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3:61">
      <c r="C756" s="1"/>
      <c r="D756" s="2"/>
      <c r="E756" s="1"/>
      <c r="F756" s="1"/>
      <c r="G756" s="1"/>
      <c r="H756" s="3"/>
      <c r="I756" s="1"/>
      <c r="J756" s="4"/>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3:61">
      <c r="C757" s="1"/>
      <c r="D757" s="2"/>
      <c r="E757" s="1"/>
      <c r="F757" s="1"/>
      <c r="G757" s="1"/>
      <c r="H757" s="3"/>
      <c r="I757" s="1"/>
      <c r="J757" s="4"/>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3:61">
      <c r="C758" s="1"/>
      <c r="D758" s="2"/>
      <c r="E758" s="1"/>
      <c r="F758" s="1"/>
      <c r="G758" s="1"/>
      <c r="H758" s="3"/>
      <c r="I758" s="1"/>
      <c r="J758" s="4"/>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3:61">
      <c r="C759" s="1"/>
      <c r="D759" s="2"/>
      <c r="E759" s="1"/>
      <c r="F759" s="1"/>
      <c r="G759" s="1"/>
      <c r="H759" s="3"/>
      <c r="I759" s="1"/>
      <c r="J759" s="4"/>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3:61">
      <c r="C760" s="1"/>
      <c r="D760" s="2"/>
      <c r="E760" s="1"/>
      <c r="F760" s="1"/>
      <c r="G760" s="1"/>
      <c r="H760" s="3"/>
      <c r="I760" s="1"/>
      <c r="J760" s="4"/>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3:61">
      <c r="C761" s="1"/>
      <c r="D761" s="2"/>
      <c r="E761" s="1"/>
      <c r="F761" s="1"/>
      <c r="G761" s="1"/>
      <c r="H761" s="3"/>
      <c r="I761" s="1"/>
      <c r="J761" s="4"/>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3:61">
      <c r="C762" s="1"/>
      <c r="D762" s="2"/>
      <c r="E762" s="1"/>
      <c r="F762" s="1"/>
      <c r="G762" s="1"/>
      <c r="H762" s="3"/>
      <c r="I762" s="1"/>
      <c r="J762" s="4"/>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3:61">
      <c r="C763" s="1"/>
      <c r="D763" s="2"/>
      <c r="E763" s="1"/>
      <c r="F763" s="1"/>
      <c r="G763" s="1"/>
      <c r="H763" s="3"/>
      <c r="I763" s="1"/>
      <c r="J763" s="4"/>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3:61">
      <c r="C764" s="1"/>
      <c r="D764" s="2"/>
      <c r="E764" s="1"/>
      <c r="F764" s="1"/>
      <c r="G764" s="1"/>
      <c r="H764" s="3"/>
      <c r="I764" s="1"/>
      <c r="J764" s="4"/>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3:61">
      <c r="C765" s="1"/>
      <c r="D765" s="2"/>
      <c r="E765" s="1"/>
      <c r="F765" s="1"/>
      <c r="G765" s="1"/>
      <c r="H765" s="3"/>
      <c r="I765" s="1"/>
      <c r="J765" s="4"/>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3:61">
      <c r="C766" s="1"/>
      <c r="D766" s="2"/>
      <c r="E766" s="1"/>
      <c r="F766" s="1"/>
      <c r="G766" s="1"/>
      <c r="H766" s="3"/>
      <c r="I766" s="1"/>
      <c r="J766" s="4"/>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3:61">
      <c r="C767" s="1"/>
      <c r="D767" s="2"/>
      <c r="E767" s="1"/>
      <c r="F767" s="1"/>
      <c r="G767" s="1"/>
      <c r="H767" s="3"/>
      <c r="I767" s="1"/>
      <c r="J767" s="4"/>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3:61">
      <c r="C768" s="1"/>
      <c r="D768" s="2"/>
      <c r="E768" s="1"/>
      <c r="F768" s="1"/>
      <c r="G768" s="1"/>
      <c r="H768" s="3"/>
      <c r="I768" s="1"/>
      <c r="J768" s="4"/>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3:61">
      <c r="C769" s="1"/>
      <c r="D769" s="2"/>
      <c r="E769" s="1"/>
      <c r="F769" s="1"/>
      <c r="G769" s="1"/>
      <c r="H769" s="3"/>
      <c r="I769" s="1"/>
      <c r="J769" s="4"/>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3:61">
      <c r="C770" s="1"/>
      <c r="D770" s="2"/>
      <c r="E770" s="1"/>
      <c r="F770" s="1"/>
      <c r="G770" s="1"/>
      <c r="H770" s="3"/>
      <c r="I770" s="1"/>
      <c r="J770" s="4"/>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3:61">
      <c r="C771" s="1"/>
      <c r="D771" s="2"/>
      <c r="E771" s="1"/>
      <c r="F771" s="1"/>
      <c r="G771" s="1"/>
      <c r="H771" s="3"/>
      <c r="I771" s="1"/>
      <c r="J771" s="4"/>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3:61">
      <c r="C772" s="1"/>
      <c r="D772" s="2"/>
      <c r="E772" s="1"/>
      <c r="F772" s="1"/>
      <c r="G772" s="1"/>
      <c r="H772" s="3"/>
      <c r="I772" s="1"/>
      <c r="J772" s="4"/>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3:61">
      <c r="C773" s="1"/>
      <c r="D773" s="2"/>
      <c r="E773" s="1"/>
      <c r="F773" s="1"/>
      <c r="G773" s="1"/>
      <c r="H773" s="3"/>
      <c r="I773" s="1"/>
      <c r="J773" s="4"/>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3:61">
      <c r="C774" s="1"/>
      <c r="D774" s="2"/>
      <c r="E774" s="1"/>
      <c r="F774" s="1"/>
      <c r="G774" s="1"/>
      <c r="H774" s="3"/>
      <c r="I774" s="1"/>
      <c r="J774" s="4"/>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3:61">
      <c r="C775" s="1"/>
      <c r="D775" s="2"/>
      <c r="E775" s="1"/>
      <c r="F775" s="1"/>
      <c r="G775" s="1"/>
      <c r="H775" s="3"/>
      <c r="I775" s="1"/>
      <c r="J775" s="4"/>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3:61">
      <c r="C776" s="1"/>
      <c r="D776" s="2"/>
      <c r="E776" s="1"/>
      <c r="F776" s="1"/>
      <c r="G776" s="1"/>
      <c r="H776" s="3"/>
      <c r="I776" s="1"/>
      <c r="J776" s="4"/>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3:61">
      <c r="C777" s="1"/>
      <c r="D777" s="2"/>
      <c r="E777" s="1"/>
      <c r="F777" s="1"/>
      <c r="G777" s="1"/>
      <c r="H777" s="3"/>
      <c r="I777" s="1"/>
      <c r="J777" s="4"/>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3:61">
      <c r="C778" s="1"/>
      <c r="D778" s="2"/>
      <c r="E778" s="1"/>
      <c r="F778" s="1"/>
      <c r="G778" s="1"/>
      <c r="H778" s="3"/>
      <c r="I778" s="1"/>
      <c r="J778" s="4"/>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3:61">
      <c r="C779" s="1"/>
      <c r="D779" s="2"/>
      <c r="E779" s="1"/>
      <c r="F779" s="1"/>
      <c r="G779" s="1"/>
      <c r="H779" s="3"/>
      <c r="I779" s="1"/>
      <c r="J779" s="4"/>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3:61">
      <c r="C780" s="1"/>
      <c r="D780" s="2"/>
      <c r="E780" s="1"/>
      <c r="F780" s="1"/>
      <c r="G780" s="1"/>
      <c r="H780" s="3"/>
      <c r="I780" s="1"/>
      <c r="J780" s="4"/>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3:61">
      <c r="C781" s="1"/>
      <c r="D781" s="2"/>
      <c r="E781" s="1"/>
      <c r="F781" s="1"/>
      <c r="G781" s="1"/>
      <c r="H781" s="3"/>
      <c r="I781" s="1"/>
      <c r="J781" s="4"/>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3:61">
      <c r="C782" s="1"/>
      <c r="D782" s="2"/>
      <c r="E782" s="1"/>
      <c r="F782" s="1"/>
      <c r="G782" s="1"/>
      <c r="H782" s="3"/>
      <c r="I782" s="1"/>
      <c r="J782" s="4"/>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3:61">
      <c r="C783" s="1"/>
      <c r="D783" s="2"/>
      <c r="E783" s="1"/>
      <c r="F783" s="1"/>
      <c r="G783" s="1"/>
      <c r="H783" s="3"/>
      <c r="I783" s="1"/>
      <c r="J783" s="4"/>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3:61">
      <c r="C784" s="1"/>
      <c r="D784" s="2"/>
      <c r="E784" s="1"/>
      <c r="F784" s="1"/>
      <c r="G784" s="1"/>
      <c r="H784" s="3"/>
      <c r="I784" s="1"/>
      <c r="J784" s="4"/>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3:61">
      <c r="C785" s="1"/>
      <c r="D785" s="2"/>
      <c r="E785" s="1"/>
      <c r="F785" s="1"/>
      <c r="G785" s="1"/>
      <c r="H785" s="3"/>
      <c r="I785" s="1"/>
      <c r="J785" s="4"/>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3:61">
      <c r="C786" s="1"/>
      <c r="D786" s="2"/>
      <c r="E786" s="1"/>
      <c r="F786" s="1"/>
      <c r="G786" s="1"/>
      <c r="H786" s="3"/>
      <c r="I786" s="1"/>
      <c r="J786" s="4"/>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3:61">
      <c r="C787" s="1"/>
      <c r="D787" s="2"/>
      <c r="E787" s="1"/>
      <c r="F787" s="1"/>
      <c r="G787" s="1"/>
      <c r="H787" s="3"/>
      <c r="I787" s="1"/>
      <c r="J787" s="4"/>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3:61">
      <c r="C788" s="1"/>
      <c r="D788" s="2"/>
      <c r="E788" s="1"/>
      <c r="F788" s="1"/>
      <c r="G788" s="1"/>
      <c r="H788" s="3"/>
      <c r="I788" s="1"/>
      <c r="J788" s="4"/>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3:61">
      <c r="C789" s="1"/>
      <c r="D789" s="2"/>
      <c r="E789" s="1"/>
      <c r="F789" s="1"/>
      <c r="G789" s="1"/>
      <c r="H789" s="3"/>
      <c r="I789" s="1"/>
      <c r="J789" s="4"/>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3:61">
      <c r="C790" s="1"/>
      <c r="D790" s="2"/>
      <c r="E790" s="1"/>
      <c r="F790" s="1"/>
      <c r="G790" s="1"/>
      <c r="H790" s="3"/>
      <c r="I790" s="1"/>
      <c r="J790" s="4"/>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3:61">
      <c r="C791" s="1"/>
      <c r="D791" s="2"/>
      <c r="E791" s="1"/>
      <c r="F791" s="1"/>
      <c r="G791" s="1"/>
      <c r="H791" s="3"/>
      <c r="I791" s="1"/>
      <c r="J791" s="4"/>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3:61">
      <c r="C792" s="1"/>
      <c r="D792" s="2"/>
      <c r="E792" s="1"/>
      <c r="F792" s="1"/>
      <c r="G792" s="1"/>
      <c r="H792" s="3"/>
      <c r="I792" s="1"/>
      <c r="J792" s="4"/>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3:61">
      <c r="C793" s="1"/>
      <c r="D793" s="2"/>
      <c r="E793" s="1"/>
      <c r="F793" s="1"/>
      <c r="G793" s="1"/>
      <c r="H793" s="3"/>
      <c r="I793" s="1"/>
      <c r="J793" s="4"/>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3:61">
      <c r="C794" s="1"/>
      <c r="D794" s="2"/>
      <c r="E794" s="1"/>
      <c r="F794" s="1"/>
      <c r="G794" s="1"/>
      <c r="H794" s="3"/>
      <c r="I794" s="1"/>
      <c r="J794" s="4"/>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3:61">
      <c r="C795" s="1"/>
      <c r="D795" s="2"/>
      <c r="E795" s="1"/>
      <c r="F795" s="1"/>
      <c r="G795" s="1"/>
      <c r="H795" s="3"/>
      <c r="I795" s="1"/>
      <c r="J795" s="4"/>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3:61">
      <c r="C796" s="1"/>
      <c r="D796" s="2"/>
      <c r="E796" s="1"/>
      <c r="F796" s="1"/>
      <c r="G796" s="1"/>
      <c r="H796" s="3"/>
      <c r="I796" s="1"/>
      <c r="J796" s="4"/>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3:61">
      <c r="C797" s="1"/>
      <c r="D797" s="2"/>
      <c r="E797" s="1"/>
      <c r="F797" s="1"/>
      <c r="G797" s="1"/>
      <c r="H797" s="3"/>
      <c r="I797" s="1"/>
      <c r="J797" s="4"/>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3:61">
      <c r="C798" s="1"/>
      <c r="D798" s="2"/>
      <c r="E798" s="1"/>
      <c r="F798" s="1"/>
      <c r="G798" s="1"/>
      <c r="H798" s="3"/>
      <c r="I798" s="1"/>
      <c r="J798" s="4"/>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3:61">
      <c r="C799" s="1"/>
      <c r="D799" s="2"/>
      <c r="E799" s="1"/>
      <c r="F799" s="1"/>
      <c r="G799" s="1"/>
      <c r="H799" s="3"/>
      <c r="I799" s="1"/>
      <c r="J799" s="4"/>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3:61">
      <c r="C800" s="1"/>
      <c r="D800" s="2"/>
      <c r="E800" s="1"/>
      <c r="F800" s="1"/>
      <c r="G800" s="1"/>
      <c r="H800" s="3"/>
      <c r="I800" s="1"/>
      <c r="J800" s="4"/>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3:61">
      <c r="C801" s="1"/>
      <c r="D801" s="2"/>
      <c r="E801" s="1"/>
      <c r="F801" s="1"/>
      <c r="G801" s="1"/>
      <c r="H801" s="3"/>
      <c r="I801" s="1"/>
      <c r="J801" s="4"/>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3:61">
      <c r="C802" s="1"/>
      <c r="D802" s="2"/>
      <c r="E802" s="1"/>
      <c r="F802" s="1"/>
      <c r="G802" s="1"/>
      <c r="H802" s="3"/>
      <c r="I802" s="1"/>
      <c r="J802" s="4"/>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3:61">
      <c r="C803" s="1"/>
      <c r="D803" s="2"/>
      <c r="E803" s="1"/>
      <c r="F803" s="1"/>
      <c r="G803" s="1"/>
      <c r="H803" s="3"/>
      <c r="I803" s="1"/>
      <c r="J803" s="4"/>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3:61">
      <c r="C804" s="1"/>
      <c r="D804" s="2"/>
      <c r="E804" s="1"/>
      <c r="F804" s="1"/>
      <c r="G804" s="1"/>
      <c r="H804" s="3"/>
      <c r="I804" s="1"/>
      <c r="J804" s="4"/>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3:61">
      <c r="C805" s="1"/>
      <c r="D805" s="2"/>
      <c r="E805" s="1"/>
      <c r="F805" s="1"/>
      <c r="G805" s="1"/>
      <c r="H805" s="3"/>
      <c r="I805" s="1"/>
      <c r="J805" s="4"/>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3:61">
      <c r="C806" s="1"/>
      <c r="D806" s="2"/>
      <c r="E806" s="1"/>
      <c r="F806" s="1"/>
      <c r="G806" s="1"/>
      <c r="H806" s="3"/>
      <c r="I806" s="1"/>
      <c r="J806" s="4"/>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3:61">
      <c r="C807" s="1"/>
      <c r="D807" s="2"/>
      <c r="E807" s="1"/>
      <c r="F807" s="1"/>
      <c r="G807" s="1"/>
      <c r="H807" s="3"/>
      <c r="I807" s="1"/>
      <c r="J807" s="4"/>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3:61">
      <c r="C808" s="1"/>
      <c r="D808" s="2"/>
      <c r="E808" s="1"/>
      <c r="F808" s="1"/>
      <c r="G808" s="1"/>
      <c r="H808" s="3"/>
      <c r="I808" s="1"/>
      <c r="J808" s="4"/>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3:61">
      <c r="C809" s="1"/>
      <c r="D809" s="2"/>
      <c r="E809" s="1"/>
      <c r="F809" s="1"/>
      <c r="G809" s="1"/>
      <c r="H809" s="3"/>
      <c r="I809" s="1"/>
      <c r="J809" s="4"/>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3:61">
      <c r="C810" s="1"/>
      <c r="D810" s="2"/>
      <c r="E810" s="1"/>
      <c r="F810" s="1"/>
      <c r="G810" s="1"/>
      <c r="H810" s="3"/>
      <c r="I810" s="1"/>
      <c r="J810" s="4"/>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3:61">
      <c r="C811" s="1"/>
      <c r="D811" s="2"/>
      <c r="E811" s="1"/>
      <c r="F811" s="1"/>
      <c r="G811" s="1"/>
      <c r="H811" s="3"/>
      <c r="I811" s="1"/>
      <c r="J811" s="4"/>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3:61">
      <c r="C812" s="1"/>
      <c r="D812" s="2"/>
      <c r="E812" s="1"/>
      <c r="F812" s="1"/>
      <c r="G812" s="1"/>
      <c r="H812" s="3"/>
      <c r="I812" s="1"/>
      <c r="J812" s="4"/>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3:61">
      <c r="C813" s="1"/>
      <c r="D813" s="2"/>
      <c r="E813" s="1"/>
      <c r="F813" s="1"/>
      <c r="G813" s="1"/>
      <c r="H813" s="3"/>
      <c r="I813" s="1"/>
      <c r="J813" s="4"/>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3:61">
      <c r="C814" s="1"/>
      <c r="D814" s="2"/>
      <c r="E814" s="1"/>
      <c r="F814" s="1"/>
      <c r="G814" s="1"/>
      <c r="H814" s="3"/>
      <c r="I814" s="1"/>
      <c r="J814" s="4"/>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3:61">
      <c r="C815" s="1"/>
      <c r="D815" s="2"/>
      <c r="E815" s="1"/>
      <c r="F815" s="1"/>
      <c r="G815" s="1"/>
      <c r="H815" s="3"/>
      <c r="I815" s="1"/>
      <c r="J815" s="4"/>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3:61">
      <c r="C816" s="1"/>
      <c r="D816" s="2"/>
      <c r="E816" s="1"/>
      <c r="F816" s="1"/>
      <c r="G816" s="1"/>
      <c r="H816" s="3"/>
      <c r="I816" s="1"/>
      <c r="J816" s="4"/>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3:61">
      <c r="C817" s="1"/>
      <c r="D817" s="2"/>
      <c r="E817" s="1"/>
      <c r="F817" s="1"/>
      <c r="G817" s="1"/>
      <c r="H817" s="3"/>
      <c r="I817" s="1"/>
      <c r="J817" s="4"/>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3:61">
      <c r="C818" s="1"/>
      <c r="D818" s="2"/>
      <c r="E818" s="1"/>
      <c r="F818" s="1"/>
      <c r="G818" s="1"/>
      <c r="H818" s="3"/>
      <c r="I818" s="1"/>
      <c r="J818" s="4"/>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3:61">
      <c r="C819" s="1"/>
      <c r="D819" s="2"/>
      <c r="E819" s="1"/>
      <c r="F819" s="1"/>
      <c r="G819" s="1"/>
      <c r="H819" s="3"/>
      <c r="I819" s="1"/>
      <c r="J819" s="4"/>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3:61">
      <c r="C820" s="1"/>
      <c r="D820" s="2"/>
      <c r="E820" s="1"/>
      <c r="F820" s="1"/>
      <c r="G820" s="1"/>
      <c r="H820" s="3"/>
      <c r="I820" s="1"/>
      <c r="J820" s="4"/>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3:61">
      <c r="C821" s="1"/>
      <c r="D821" s="2"/>
      <c r="E821" s="1"/>
      <c r="F821" s="1"/>
      <c r="G821" s="1"/>
      <c r="H821" s="3"/>
      <c r="I821" s="1"/>
      <c r="J821" s="4"/>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3:61">
      <c r="C822" s="1"/>
      <c r="D822" s="2"/>
      <c r="E822" s="1"/>
      <c r="F822" s="1"/>
      <c r="G822" s="1"/>
      <c r="H822" s="3"/>
      <c r="I822" s="1"/>
      <c r="J822" s="4"/>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3:61">
      <c r="C823" s="1"/>
      <c r="D823" s="2"/>
      <c r="E823" s="1"/>
      <c r="F823" s="1"/>
      <c r="G823" s="1"/>
      <c r="H823" s="3"/>
      <c r="I823" s="1"/>
      <c r="J823" s="4"/>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3:61">
      <c r="C824" s="1"/>
      <c r="D824" s="2"/>
      <c r="E824" s="1"/>
      <c r="F824" s="1"/>
      <c r="G824" s="1"/>
      <c r="H824" s="3"/>
      <c r="I824" s="1"/>
      <c r="J824" s="4"/>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3:61">
      <c r="C825" s="1"/>
      <c r="D825" s="2"/>
      <c r="E825" s="1"/>
      <c r="F825" s="1"/>
      <c r="G825" s="1"/>
      <c r="H825" s="3"/>
      <c r="I825" s="1"/>
      <c r="J825" s="4"/>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3:61">
      <c r="C826" s="1"/>
      <c r="D826" s="2"/>
      <c r="E826" s="1"/>
      <c r="F826" s="1"/>
      <c r="G826" s="1"/>
      <c r="H826" s="3"/>
      <c r="I826" s="1"/>
      <c r="J826" s="4"/>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3:61">
      <c r="C827" s="1"/>
      <c r="D827" s="2"/>
      <c r="E827" s="1"/>
      <c r="F827" s="1"/>
      <c r="G827" s="1"/>
      <c r="H827" s="3"/>
      <c r="I827" s="1"/>
      <c r="J827" s="4"/>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3:61">
      <c r="C828" s="1"/>
      <c r="D828" s="2"/>
      <c r="E828" s="1"/>
      <c r="F828" s="1"/>
      <c r="G828" s="1"/>
      <c r="H828" s="3"/>
      <c r="I828" s="1"/>
      <c r="J828" s="4"/>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3:61">
      <c r="C829" s="1"/>
      <c r="D829" s="2"/>
      <c r="E829" s="1"/>
      <c r="F829" s="1"/>
      <c r="G829" s="1"/>
      <c r="H829" s="3"/>
      <c r="I829" s="1"/>
      <c r="J829" s="4"/>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3:61">
      <c r="C830" s="1"/>
      <c r="D830" s="2"/>
      <c r="E830" s="1"/>
      <c r="F830" s="1"/>
      <c r="G830" s="1"/>
      <c r="H830" s="3"/>
      <c r="I830" s="1"/>
      <c r="J830" s="4"/>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3:61">
      <c r="C831" s="1"/>
      <c r="D831" s="2"/>
      <c r="E831" s="1"/>
      <c r="F831" s="1"/>
      <c r="G831" s="1"/>
      <c r="H831" s="3"/>
      <c r="I831" s="1"/>
      <c r="J831" s="4"/>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3:61">
      <c r="C832" s="1"/>
      <c r="D832" s="2"/>
      <c r="E832" s="1"/>
      <c r="F832" s="1"/>
      <c r="G832" s="1"/>
      <c r="H832" s="3"/>
      <c r="I832" s="1"/>
      <c r="J832" s="4"/>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3:61">
      <c r="C833" s="1"/>
      <c r="D833" s="2"/>
      <c r="E833" s="1"/>
      <c r="F833" s="1"/>
      <c r="G833" s="1"/>
      <c r="H833" s="3"/>
      <c r="I833" s="1"/>
      <c r="J833" s="4"/>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3:61">
      <c r="C834" s="1"/>
      <c r="D834" s="2"/>
      <c r="E834" s="1"/>
      <c r="F834" s="1"/>
      <c r="G834" s="1"/>
      <c r="H834" s="3"/>
      <c r="I834" s="1"/>
      <c r="J834" s="4"/>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3:61">
      <c r="C835" s="1"/>
      <c r="D835" s="2"/>
      <c r="E835" s="1"/>
      <c r="F835" s="1"/>
      <c r="G835" s="1"/>
      <c r="H835" s="3"/>
      <c r="I835" s="1"/>
      <c r="J835" s="4"/>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3:61">
      <c r="C836" s="1"/>
      <c r="D836" s="2"/>
      <c r="E836" s="1"/>
      <c r="F836" s="1"/>
      <c r="G836" s="1"/>
      <c r="H836" s="3"/>
      <c r="I836" s="1"/>
      <c r="J836" s="4"/>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3:61">
      <c r="C837" s="1"/>
      <c r="D837" s="2"/>
      <c r="E837" s="1"/>
      <c r="F837" s="1"/>
      <c r="G837" s="1"/>
      <c r="H837" s="3"/>
      <c r="I837" s="1"/>
      <c r="J837" s="4"/>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3:61">
      <c r="C838" s="1"/>
      <c r="D838" s="2"/>
      <c r="E838" s="1"/>
      <c r="F838" s="1"/>
      <c r="G838" s="1"/>
      <c r="H838" s="3"/>
      <c r="I838" s="1"/>
      <c r="J838" s="4"/>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3:61">
      <c r="C839" s="1"/>
      <c r="D839" s="2"/>
      <c r="E839" s="1"/>
      <c r="F839" s="1"/>
      <c r="G839" s="1"/>
      <c r="H839" s="3"/>
      <c r="I839" s="1"/>
      <c r="J839" s="4"/>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3:61">
      <c r="C840" s="1"/>
      <c r="D840" s="2"/>
      <c r="E840" s="1"/>
      <c r="F840" s="1"/>
      <c r="G840" s="1"/>
      <c r="H840" s="3"/>
      <c r="I840" s="1"/>
      <c r="J840" s="4"/>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3:61">
      <c r="C841" s="1"/>
      <c r="D841" s="2"/>
      <c r="E841" s="1"/>
      <c r="F841" s="1"/>
      <c r="G841" s="1"/>
      <c r="H841" s="3"/>
      <c r="I841" s="1"/>
      <c r="J841" s="4"/>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3:61">
      <c r="C842" s="1"/>
      <c r="D842" s="2"/>
      <c r="E842" s="1"/>
      <c r="F842" s="1"/>
      <c r="G842" s="1"/>
      <c r="H842" s="3"/>
      <c r="I842" s="1"/>
      <c r="J842" s="4"/>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3:61">
      <c r="C843" s="1"/>
      <c r="D843" s="2"/>
      <c r="E843" s="1"/>
      <c r="F843" s="1"/>
      <c r="G843" s="1"/>
      <c r="H843" s="3"/>
      <c r="I843" s="1"/>
      <c r="J843" s="4"/>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3:61">
      <c r="C844" s="1"/>
      <c r="D844" s="2"/>
      <c r="E844" s="1"/>
      <c r="F844" s="1"/>
      <c r="G844" s="1"/>
      <c r="H844" s="3"/>
      <c r="I844" s="1"/>
      <c r="J844" s="4"/>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3:61">
      <c r="C845" s="1"/>
      <c r="D845" s="2"/>
      <c r="E845" s="1"/>
      <c r="F845" s="1"/>
      <c r="G845" s="1"/>
      <c r="H845" s="3"/>
      <c r="I845" s="1"/>
      <c r="J845" s="4"/>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3:61">
      <c r="C846" s="1"/>
      <c r="D846" s="2"/>
      <c r="E846" s="1"/>
      <c r="F846" s="1"/>
      <c r="G846" s="1"/>
      <c r="H846" s="3"/>
      <c r="I846" s="1"/>
      <c r="J846" s="4"/>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3:61">
      <c r="C847" s="1"/>
      <c r="D847" s="2"/>
      <c r="E847" s="1"/>
      <c r="F847" s="1"/>
      <c r="G847" s="1"/>
      <c r="H847" s="3"/>
      <c r="I847" s="1"/>
      <c r="J847" s="4"/>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3:61">
      <c r="C848" s="1"/>
      <c r="D848" s="2"/>
      <c r="E848" s="1"/>
      <c r="F848" s="1"/>
      <c r="G848" s="1"/>
      <c r="H848" s="3"/>
      <c r="I848" s="1"/>
      <c r="J848" s="4"/>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3:61">
      <c r="C849" s="1"/>
      <c r="D849" s="2"/>
      <c r="E849" s="1"/>
      <c r="F849" s="1"/>
      <c r="G849" s="1"/>
      <c r="H849" s="3"/>
      <c r="I849" s="1"/>
      <c r="J849" s="4"/>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3:61">
      <c r="C850" s="1"/>
      <c r="D850" s="2"/>
      <c r="E850" s="1"/>
      <c r="F850" s="1"/>
      <c r="G850" s="1"/>
      <c r="H850" s="3"/>
      <c r="I850" s="1"/>
      <c r="J850" s="4"/>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3:61">
      <c r="C851" s="1"/>
      <c r="D851" s="2"/>
      <c r="E851" s="1"/>
      <c r="F851" s="1"/>
      <c r="G851" s="1"/>
      <c r="H851" s="3"/>
      <c r="I851" s="1"/>
      <c r="J851" s="4"/>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3:61">
      <c r="C852" s="1"/>
      <c r="D852" s="2"/>
      <c r="E852" s="1"/>
      <c r="F852" s="1"/>
      <c r="G852" s="1"/>
      <c r="H852" s="3"/>
      <c r="I852" s="1"/>
      <c r="J852" s="4"/>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3:61">
      <c r="C853" s="1"/>
      <c r="D853" s="2"/>
      <c r="E853" s="1"/>
      <c r="F853" s="1"/>
      <c r="G853" s="1"/>
      <c r="H853" s="3"/>
      <c r="I853" s="1"/>
      <c r="J853" s="4"/>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3:61">
      <c r="C854" s="1"/>
      <c r="D854" s="2"/>
      <c r="E854" s="1"/>
      <c r="F854" s="1"/>
      <c r="G854" s="1"/>
      <c r="H854" s="3"/>
      <c r="I854" s="1"/>
      <c r="J854" s="4"/>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3:61">
      <c r="C855" s="1"/>
      <c r="D855" s="2"/>
      <c r="E855" s="1"/>
      <c r="F855" s="1"/>
      <c r="G855" s="1"/>
      <c r="H855" s="3"/>
      <c r="I855" s="1"/>
      <c r="J855" s="4"/>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3:61">
      <c r="C856" s="1"/>
      <c r="D856" s="2"/>
      <c r="E856" s="1"/>
      <c r="F856" s="1"/>
      <c r="G856" s="1"/>
      <c r="H856" s="3"/>
      <c r="I856" s="1"/>
      <c r="J856" s="4"/>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3:61">
      <c r="C857" s="1"/>
      <c r="D857" s="2"/>
      <c r="E857" s="1"/>
      <c r="F857" s="1"/>
      <c r="G857" s="1"/>
      <c r="H857" s="3"/>
      <c r="I857" s="1"/>
      <c r="J857" s="4"/>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3:61">
      <c r="C858" s="1"/>
      <c r="D858" s="2"/>
      <c r="E858" s="1"/>
      <c r="F858" s="1"/>
      <c r="G858" s="1"/>
      <c r="H858" s="3"/>
      <c r="I858" s="1"/>
      <c r="J858" s="4"/>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3:61">
      <c r="C859" s="1"/>
      <c r="D859" s="2"/>
      <c r="E859" s="1"/>
      <c r="F859" s="1"/>
      <c r="G859" s="1"/>
      <c r="H859" s="3"/>
      <c r="I859" s="1"/>
      <c r="J859" s="4"/>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3:61">
      <c r="C860" s="1"/>
      <c r="D860" s="2"/>
      <c r="E860" s="1"/>
      <c r="F860" s="1"/>
      <c r="G860" s="1"/>
      <c r="H860" s="3"/>
      <c r="I860" s="1"/>
      <c r="J860" s="4"/>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3:61">
      <c r="C861" s="1"/>
      <c r="D861" s="2"/>
      <c r="E861" s="1"/>
      <c r="F861" s="1"/>
      <c r="G861" s="1"/>
      <c r="H861" s="3"/>
      <c r="I861" s="1"/>
      <c r="J861" s="4"/>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3:61">
      <c r="C862" s="1"/>
      <c r="D862" s="2"/>
      <c r="E862" s="1"/>
      <c r="F862" s="1"/>
      <c r="G862" s="1"/>
      <c r="H862" s="3"/>
      <c r="I862" s="1"/>
      <c r="J862" s="4"/>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3:61">
      <c r="C863" s="1"/>
      <c r="D863" s="2"/>
      <c r="E863" s="1"/>
      <c r="F863" s="1"/>
      <c r="G863" s="1"/>
      <c r="H863" s="3"/>
      <c r="I863" s="1"/>
      <c r="J863" s="4"/>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3:61">
      <c r="C864" s="1"/>
      <c r="D864" s="2"/>
      <c r="E864" s="1"/>
      <c r="F864" s="1"/>
      <c r="G864" s="1"/>
      <c r="H864" s="3"/>
      <c r="I864" s="1"/>
      <c r="J864" s="4"/>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3:61">
      <c r="C865" s="1"/>
      <c r="D865" s="2"/>
      <c r="E865" s="1"/>
      <c r="F865" s="1"/>
      <c r="G865" s="1"/>
      <c r="H865" s="3"/>
      <c r="I865" s="1"/>
      <c r="J865" s="4"/>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3:61">
      <c r="C866" s="1"/>
      <c r="D866" s="2"/>
      <c r="E866" s="1"/>
      <c r="F866" s="1"/>
      <c r="G866" s="1"/>
      <c r="H866" s="3"/>
      <c r="I866" s="1"/>
      <c r="J866" s="4"/>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3:61">
      <c r="C867" s="1"/>
      <c r="D867" s="2"/>
      <c r="E867" s="1"/>
      <c r="F867" s="1"/>
      <c r="G867" s="1"/>
      <c r="H867" s="3"/>
      <c r="I867" s="1"/>
      <c r="J867" s="4"/>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3:61">
      <c r="C868" s="1"/>
      <c r="D868" s="2"/>
      <c r="E868" s="1"/>
      <c r="F868" s="1"/>
      <c r="G868" s="1"/>
      <c r="H868" s="3"/>
      <c r="I868" s="1"/>
      <c r="J868" s="4"/>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3:61">
      <c r="C869" s="1"/>
      <c r="D869" s="2"/>
      <c r="E869" s="1"/>
      <c r="F869" s="1"/>
      <c r="G869" s="1"/>
      <c r="H869" s="3"/>
      <c r="I869" s="1"/>
      <c r="J869" s="4"/>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3:61">
      <c r="C870" s="1"/>
      <c r="D870" s="2"/>
      <c r="E870" s="1"/>
      <c r="F870" s="1"/>
      <c r="G870" s="1"/>
      <c r="H870" s="3"/>
      <c r="I870" s="1"/>
      <c r="J870" s="4"/>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3:61">
      <c r="C871" s="1"/>
      <c r="D871" s="2"/>
      <c r="E871" s="1"/>
      <c r="F871" s="1"/>
      <c r="G871" s="1"/>
      <c r="H871" s="3"/>
      <c r="I871" s="1"/>
      <c r="J871" s="4"/>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3:61">
      <c r="C872" s="1"/>
      <c r="D872" s="2"/>
      <c r="E872" s="1"/>
      <c r="F872" s="1"/>
      <c r="G872" s="1"/>
      <c r="H872" s="3"/>
      <c r="I872" s="1"/>
      <c r="J872" s="4"/>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3:61">
      <c r="C873" s="1"/>
      <c r="D873" s="2"/>
      <c r="E873" s="1"/>
      <c r="F873" s="1"/>
      <c r="G873" s="1"/>
      <c r="H873" s="3"/>
      <c r="I873" s="1"/>
      <c r="J873" s="4"/>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3:61">
      <c r="C874" s="1"/>
      <c r="D874" s="2"/>
      <c r="E874" s="1"/>
      <c r="F874" s="1"/>
      <c r="G874" s="1"/>
      <c r="H874" s="3"/>
      <c r="I874" s="1"/>
      <c r="J874" s="4"/>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3:61">
      <c r="C875" s="1"/>
      <c r="D875" s="2"/>
      <c r="E875" s="1"/>
      <c r="F875" s="1"/>
      <c r="G875" s="1"/>
      <c r="H875" s="3"/>
      <c r="I875" s="1"/>
      <c r="J875" s="4"/>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3:61">
      <c r="C876" s="1"/>
      <c r="D876" s="2"/>
      <c r="E876" s="1"/>
      <c r="F876" s="1"/>
      <c r="G876" s="1"/>
      <c r="H876" s="3"/>
      <c r="I876" s="1"/>
      <c r="J876" s="4"/>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3:61">
      <c r="C877" s="1"/>
      <c r="D877" s="2"/>
      <c r="E877" s="1"/>
      <c r="F877" s="1"/>
      <c r="G877" s="1"/>
      <c r="H877" s="3"/>
      <c r="I877" s="1"/>
      <c r="J877" s="4"/>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3:61">
      <c r="C878" s="1"/>
      <c r="D878" s="2"/>
      <c r="E878" s="1"/>
      <c r="F878" s="1"/>
      <c r="G878" s="1"/>
      <c r="H878" s="3"/>
      <c r="I878" s="1"/>
      <c r="J878" s="4"/>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3:61">
      <c r="C879" s="1"/>
      <c r="D879" s="2"/>
      <c r="E879" s="1"/>
      <c r="F879" s="1"/>
      <c r="G879" s="1"/>
      <c r="H879" s="3"/>
      <c r="I879" s="1"/>
      <c r="J879" s="4"/>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3:61">
      <c r="C880" s="1"/>
      <c r="D880" s="2"/>
      <c r="E880" s="1"/>
      <c r="F880" s="1"/>
      <c r="G880" s="1"/>
      <c r="H880" s="3"/>
      <c r="I880" s="1"/>
      <c r="J880" s="4"/>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3:61">
      <c r="C881" s="1"/>
      <c r="D881" s="2"/>
      <c r="E881" s="1"/>
      <c r="F881" s="1"/>
      <c r="G881" s="1"/>
      <c r="H881" s="3"/>
      <c r="I881" s="1"/>
      <c r="J881" s="4"/>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3:61">
      <c r="C882" s="1"/>
      <c r="D882" s="2"/>
      <c r="E882" s="1"/>
      <c r="F882" s="1"/>
      <c r="G882" s="1"/>
      <c r="H882" s="3"/>
      <c r="I882" s="1"/>
      <c r="J882" s="4"/>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3:61">
      <c r="C883" s="1"/>
      <c r="D883" s="2"/>
      <c r="E883" s="1"/>
      <c r="F883" s="1"/>
      <c r="G883" s="1"/>
      <c r="H883" s="3"/>
      <c r="I883" s="1"/>
      <c r="J883" s="4"/>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3:61">
      <c r="C884" s="1"/>
      <c r="D884" s="2"/>
      <c r="E884" s="1"/>
      <c r="F884" s="1"/>
      <c r="G884" s="1"/>
      <c r="H884" s="3"/>
      <c r="I884" s="1"/>
      <c r="J884" s="4"/>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3:61">
      <c r="C885" s="1"/>
      <c r="D885" s="2"/>
      <c r="E885" s="1"/>
      <c r="F885" s="1"/>
      <c r="G885" s="1"/>
      <c r="H885" s="3"/>
      <c r="I885" s="1"/>
      <c r="J885" s="4"/>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3:61">
      <c r="C886" s="1"/>
      <c r="D886" s="2"/>
      <c r="E886" s="1"/>
      <c r="F886" s="1"/>
      <c r="G886" s="1"/>
      <c r="H886" s="3"/>
      <c r="I886" s="1"/>
      <c r="J886" s="4"/>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3:61">
      <c r="C887" s="1"/>
      <c r="D887" s="2"/>
      <c r="E887" s="1"/>
      <c r="F887" s="1"/>
      <c r="G887" s="1"/>
      <c r="H887" s="3"/>
      <c r="I887" s="1"/>
      <c r="J887" s="4"/>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3:61">
      <c r="C888" s="1"/>
      <c r="D888" s="2"/>
      <c r="E888" s="1"/>
      <c r="F888" s="1"/>
      <c r="G888" s="1"/>
      <c r="H888" s="3"/>
      <c r="I888" s="1"/>
      <c r="J888" s="4"/>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3:61">
      <c r="C889" s="1"/>
      <c r="D889" s="2"/>
      <c r="E889" s="1"/>
      <c r="F889" s="1"/>
      <c r="G889" s="1"/>
      <c r="H889" s="3"/>
      <c r="I889" s="1"/>
      <c r="J889" s="4"/>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3:61">
      <c r="C890" s="1"/>
      <c r="D890" s="2"/>
      <c r="E890" s="1"/>
      <c r="F890" s="1"/>
      <c r="G890" s="1"/>
      <c r="H890" s="3"/>
      <c r="I890" s="1"/>
      <c r="J890" s="4"/>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3:61">
      <c r="C891" s="1"/>
      <c r="D891" s="2"/>
      <c r="E891" s="1"/>
      <c r="F891" s="1"/>
      <c r="G891" s="1"/>
      <c r="H891" s="3"/>
      <c r="I891" s="1"/>
      <c r="J891" s="4"/>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3:61">
      <c r="C892" s="1"/>
      <c r="D892" s="2"/>
      <c r="E892" s="1"/>
      <c r="F892" s="1"/>
      <c r="G892" s="1"/>
      <c r="H892" s="3"/>
      <c r="I892" s="1"/>
      <c r="J892" s="4"/>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3:61">
      <c r="C893" s="1"/>
      <c r="D893" s="2"/>
      <c r="E893" s="1"/>
      <c r="F893" s="1"/>
      <c r="G893" s="1"/>
      <c r="H893" s="3"/>
      <c r="I893" s="1"/>
      <c r="J893" s="4"/>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3:61">
      <c r="C894" s="1"/>
      <c r="D894" s="2"/>
      <c r="E894" s="1"/>
      <c r="F894" s="1"/>
      <c r="G894" s="1"/>
      <c r="H894" s="3"/>
      <c r="I894" s="1"/>
      <c r="J894" s="4"/>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3:61">
      <c r="C895" s="1"/>
      <c r="D895" s="2"/>
      <c r="E895" s="1"/>
      <c r="F895" s="1"/>
      <c r="G895" s="1"/>
      <c r="H895" s="3"/>
      <c r="I895" s="1"/>
      <c r="J895" s="4"/>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3:61">
      <c r="C896" s="1"/>
      <c r="D896" s="2"/>
      <c r="E896" s="1"/>
      <c r="F896" s="1"/>
      <c r="G896" s="1"/>
      <c r="H896" s="3"/>
      <c r="I896" s="1"/>
      <c r="J896" s="4"/>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3:61">
      <c r="C897" s="1"/>
      <c r="D897" s="2"/>
      <c r="E897" s="1"/>
      <c r="F897" s="1"/>
      <c r="G897" s="1"/>
      <c r="H897" s="3"/>
      <c r="I897" s="1"/>
      <c r="J897" s="4"/>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3:61">
      <c r="C898" s="1"/>
      <c r="D898" s="2"/>
      <c r="E898" s="1"/>
      <c r="F898" s="1"/>
      <c r="G898" s="1"/>
      <c r="H898" s="3"/>
      <c r="I898" s="1"/>
      <c r="J898" s="4"/>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3:61">
      <c r="C899" s="1"/>
      <c r="D899" s="2"/>
      <c r="E899" s="1"/>
      <c r="F899" s="1"/>
      <c r="G899" s="1"/>
      <c r="H899" s="3"/>
      <c r="I899" s="1"/>
      <c r="J899" s="4"/>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3:61">
      <c r="C900" s="1"/>
      <c r="D900" s="2"/>
      <c r="E900" s="1"/>
      <c r="F900" s="1"/>
      <c r="G900" s="1"/>
      <c r="H900" s="3"/>
      <c r="I900" s="1"/>
      <c r="J900" s="4"/>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3:61">
      <c r="C901" s="1"/>
      <c r="D901" s="2"/>
      <c r="E901" s="1"/>
      <c r="F901" s="1"/>
      <c r="G901" s="1"/>
      <c r="H901" s="3"/>
      <c r="I901" s="1"/>
      <c r="J901" s="4"/>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3:61">
      <c r="C902" s="1"/>
      <c r="D902" s="2"/>
      <c r="E902" s="1"/>
      <c r="F902" s="1"/>
      <c r="G902" s="1"/>
      <c r="H902" s="3"/>
      <c r="I902" s="1"/>
      <c r="J902" s="4"/>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3:61">
      <c r="C903" s="1"/>
      <c r="D903" s="2"/>
      <c r="E903" s="1"/>
      <c r="F903" s="1"/>
      <c r="G903" s="1"/>
      <c r="H903" s="3"/>
      <c r="I903" s="1"/>
      <c r="J903" s="4"/>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3:61">
      <c r="C904" s="1"/>
      <c r="D904" s="2"/>
      <c r="E904" s="1"/>
      <c r="F904" s="1"/>
      <c r="G904" s="1"/>
      <c r="H904" s="3"/>
      <c r="I904" s="1"/>
      <c r="J904" s="4"/>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3:61">
      <c r="C905" s="1"/>
      <c r="D905" s="2"/>
      <c r="E905" s="1"/>
      <c r="F905" s="1"/>
      <c r="G905" s="1"/>
      <c r="H905" s="3"/>
      <c r="I905" s="1"/>
      <c r="J905" s="4"/>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3:61">
      <c r="C906" s="1"/>
      <c r="D906" s="2"/>
      <c r="E906" s="1"/>
      <c r="F906" s="1"/>
      <c r="G906" s="1"/>
      <c r="H906" s="3"/>
      <c r="I906" s="1"/>
      <c r="J906" s="4"/>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3:61">
      <c r="C907" s="1"/>
      <c r="D907" s="2"/>
      <c r="E907" s="1"/>
      <c r="F907" s="1"/>
      <c r="G907" s="1"/>
      <c r="H907" s="3"/>
      <c r="I907" s="1"/>
      <c r="J907" s="4"/>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3:61">
      <c r="C908" s="1"/>
      <c r="D908" s="2"/>
      <c r="E908" s="1"/>
      <c r="F908" s="1"/>
      <c r="G908" s="1"/>
      <c r="H908" s="3"/>
      <c r="I908" s="1"/>
      <c r="J908" s="4"/>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3:61">
      <c r="C909" s="1"/>
      <c r="D909" s="2"/>
      <c r="E909" s="1"/>
      <c r="F909" s="1"/>
      <c r="G909" s="1"/>
      <c r="H909" s="3"/>
      <c r="I909" s="1"/>
      <c r="J909" s="4"/>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3:61">
      <c r="C910" s="1"/>
      <c r="D910" s="2"/>
      <c r="E910" s="1"/>
      <c r="F910" s="1"/>
      <c r="G910" s="1"/>
      <c r="H910" s="3"/>
      <c r="I910" s="1"/>
      <c r="J910" s="4"/>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3:61">
      <c r="C911" s="1"/>
      <c r="D911" s="2"/>
      <c r="E911" s="1"/>
      <c r="F911" s="1"/>
      <c r="G911" s="1"/>
      <c r="H911" s="3"/>
      <c r="I911" s="1"/>
      <c r="J911" s="4"/>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3:61">
      <c r="C912" s="1"/>
      <c r="D912" s="2"/>
      <c r="E912" s="1"/>
      <c r="F912" s="1"/>
      <c r="G912" s="1"/>
      <c r="H912" s="3"/>
      <c r="I912" s="1"/>
      <c r="J912" s="4"/>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3:61">
      <c r="C913" s="1"/>
      <c r="D913" s="2"/>
      <c r="E913" s="1"/>
      <c r="F913" s="1"/>
      <c r="G913" s="1"/>
      <c r="H913" s="3"/>
      <c r="I913" s="1"/>
      <c r="J913" s="4"/>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3:61">
      <c r="C914" s="1"/>
      <c r="D914" s="2"/>
      <c r="E914" s="1"/>
      <c r="F914" s="1"/>
      <c r="G914" s="1"/>
      <c r="H914" s="3"/>
      <c r="I914" s="1"/>
      <c r="J914" s="4"/>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3:61">
      <c r="C915" s="1"/>
      <c r="D915" s="2"/>
      <c r="E915" s="1"/>
      <c r="F915" s="1"/>
      <c r="G915" s="1"/>
      <c r="H915" s="3"/>
      <c r="I915" s="1"/>
      <c r="J915" s="4"/>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3:61">
      <c r="C916" s="1"/>
      <c r="D916" s="2"/>
      <c r="E916" s="1"/>
      <c r="F916" s="1"/>
      <c r="G916" s="1"/>
      <c r="H916" s="3"/>
      <c r="I916" s="1"/>
      <c r="J916" s="4"/>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3:61">
      <c r="C917" s="1"/>
      <c r="D917" s="2"/>
      <c r="E917" s="1"/>
      <c r="F917" s="1"/>
      <c r="G917" s="1"/>
      <c r="H917" s="3"/>
      <c r="I917" s="1"/>
      <c r="J917" s="4"/>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3:61">
      <c r="C918" s="1"/>
      <c r="D918" s="2"/>
      <c r="E918" s="1"/>
      <c r="F918" s="1"/>
      <c r="G918" s="1"/>
      <c r="H918" s="3"/>
      <c r="I918" s="1"/>
      <c r="J918" s="4"/>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3:61">
      <c r="C919" s="1"/>
      <c r="D919" s="2"/>
      <c r="E919" s="1"/>
      <c r="F919" s="1"/>
      <c r="G919" s="1"/>
      <c r="H919" s="3"/>
      <c r="I919" s="1"/>
      <c r="J919" s="4"/>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3:61">
      <c r="C920" s="1"/>
      <c r="D920" s="2"/>
      <c r="E920" s="1"/>
      <c r="F920" s="1"/>
      <c r="G920" s="1"/>
      <c r="H920" s="3"/>
      <c r="I920" s="1"/>
      <c r="J920" s="4"/>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3:61">
      <c r="C921" s="1"/>
      <c r="D921" s="2"/>
      <c r="E921" s="1"/>
      <c r="F921" s="1"/>
      <c r="G921" s="1"/>
      <c r="H921" s="3"/>
      <c r="I921" s="1"/>
      <c r="J921" s="4"/>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3:61">
      <c r="C922" s="1"/>
      <c r="D922" s="2"/>
      <c r="E922" s="1"/>
      <c r="F922" s="1"/>
      <c r="G922" s="1"/>
      <c r="H922" s="3"/>
      <c r="I922" s="1"/>
      <c r="J922" s="4"/>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3:61">
      <c r="C923" s="1"/>
      <c r="D923" s="2"/>
      <c r="E923" s="1"/>
      <c r="F923" s="1"/>
      <c r="G923" s="1"/>
      <c r="H923" s="3"/>
      <c r="I923" s="1"/>
      <c r="J923" s="4"/>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3:61">
      <c r="C924" s="1"/>
      <c r="D924" s="2"/>
      <c r="E924" s="1"/>
      <c r="F924" s="1"/>
      <c r="G924" s="1"/>
      <c r="H924" s="3"/>
      <c r="I924" s="1"/>
      <c r="J924" s="4"/>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3:61">
      <c r="C925" s="1"/>
      <c r="D925" s="2"/>
      <c r="E925" s="1"/>
      <c r="F925" s="1"/>
      <c r="G925" s="1"/>
      <c r="H925" s="3"/>
      <c r="I925" s="1"/>
      <c r="J925" s="4"/>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3:61">
      <c r="C926" s="1"/>
      <c r="D926" s="2"/>
      <c r="E926" s="1"/>
      <c r="F926" s="1"/>
      <c r="G926" s="1"/>
      <c r="H926" s="3"/>
      <c r="I926" s="1"/>
      <c r="J926" s="4"/>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3:61">
      <c r="C927" s="1"/>
      <c r="D927" s="2"/>
      <c r="E927" s="1"/>
      <c r="F927" s="1"/>
      <c r="G927" s="1"/>
      <c r="H927" s="3"/>
      <c r="I927" s="1"/>
      <c r="J927" s="4"/>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3:61">
      <c r="C928" s="1"/>
      <c r="D928" s="2"/>
      <c r="E928" s="1"/>
      <c r="F928" s="1"/>
      <c r="G928" s="1"/>
      <c r="H928" s="3"/>
      <c r="I928" s="1"/>
      <c r="J928" s="4"/>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3:61">
      <c r="C929" s="1"/>
      <c r="D929" s="2"/>
      <c r="E929" s="1"/>
      <c r="F929" s="1"/>
      <c r="G929" s="1"/>
      <c r="H929" s="3"/>
      <c r="I929" s="1"/>
      <c r="J929" s="4"/>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3:61">
      <c r="C930" s="1"/>
      <c r="D930" s="2"/>
      <c r="E930" s="1"/>
      <c r="F930" s="1"/>
      <c r="G930" s="1"/>
      <c r="H930" s="3"/>
      <c r="I930" s="1"/>
      <c r="J930" s="4"/>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3:61">
      <c r="C931" s="1"/>
      <c r="D931" s="2"/>
      <c r="E931" s="1"/>
      <c r="F931" s="1"/>
      <c r="G931" s="1"/>
      <c r="H931" s="3"/>
      <c r="I931" s="1"/>
      <c r="J931" s="4"/>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3:61">
      <c r="C932" s="1"/>
      <c r="D932" s="2"/>
      <c r="E932" s="1"/>
      <c r="F932" s="1"/>
      <c r="G932" s="1"/>
      <c r="H932" s="3"/>
      <c r="I932" s="1"/>
      <c r="J932" s="4"/>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3:61">
      <c r="C933" s="1"/>
      <c r="D933" s="2"/>
      <c r="E933" s="1"/>
      <c r="F933" s="1"/>
      <c r="G933" s="1"/>
      <c r="H933" s="3"/>
      <c r="I933" s="1"/>
      <c r="J933" s="4"/>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3:61">
      <c r="C934" s="1"/>
      <c r="D934" s="2"/>
      <c r="E934" s="1"/>
      <c r="F934" s="1"/>
      <c r="G934" s="1"/>
      <c r="H934" s="3"/>
      <c r="I934" s="1"/>
      <c r="J934" s="4"/>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3:61">
      <c r="C935" s="1"/>
      <c r="D935" s="2"/>
      <c r="E935" s="1"/>
      <c r="F935" s="1"/>
      <c r="G935" s="1"/>
      <c r="H935" s="3"/>
      <c r="I935" s="1"/>
      <c r="J935" s="4"/>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3:61">
      <c r="C936" s="1"/>
      <c r="D936" s="2"/>
      <c r="E936" s="1"/>
      <c r="F936" s="1"/>
      <c r="G936" s="1"/>
      <c r="H936" s="3"/>
      <c r="I936" s="1"/>
      <c r="J936" s="4"/>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3:61">
      <c r="C937" s="1"/>
      <c r="D937" s="2"/>
      <c r="E937" s="1"/>
      <c r="F937" s="1"/>
      <c r="G937" s="1"/>
      <c r="H937" s="3"/>
      <c r="I937" s="1"/>
      <c r="J937" s="4"/>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3:61">
      <c r="C938" s="1"/>
      <c r="D938" s="2"/>
      <c r="E938" s="1"/>
      <c r="F938" s="1"/>
      <c r="G938" s="1"/>
      <c r="H938" s="3"/>
      <c r="I938" s="1"/>
      <c r="J938" s="4"/>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3:61">
      <c r="C939" s="1"/>
      <c r="D939" s="2"/>
      <c r="E939" s="1"/>
      <c r="F939" s="1"/>
      <c r="G939" s="1"/>
      <c r="H939" s="3"/>
      <c r="I939" s="1"/>
      <c r="J939" s="4"/>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3:61">
      <c r="C940" s="1"/>
      <c r="D940" s="2"/>
      <c r="E940" s="1"/>
      <c r="F940" s="1"/>
      <c r="G940" s="1"/>
      <c r="H940" s="3"/>
      <c r="I940" s="1"/>
      <c r="J940" s="4"/>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3:61">
      <c r="C941" s="1"/>
      <c r="D941" s="2"/>
      <c r="E941" s="1"/>
      <c r="F941" s="1"/>
      <c r="G941" s="1"/>
      <c r="H941" s="3"/>
      <c r="I941" s="1"/>
      <c r="J941" s="4"/>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3:61">
      <c r="C942" s="1"/>
      <c r="D942" s="2"/>
      <c r="E942" s="1"/>
      <c r="F942" s="1"/>
      <c r="G942" s="1"/>
      <c r="H942" s="3"/>
      <c r="I942" s="1"/>
      <c r="J942" s="4"/>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3:61">
      <c r="C943" s="1"/>
      <c r="D943" s="2"/>
      <c r="E943" s="1"/>
      <c r="F943" s="1"/>
      <c r="G943" s="1"/>
      <c r="H943" s="3"/>
      <c r="I943" s="1"/>
      <c r="J943" s="4"/>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3:61">
      <c r="C944" s="1"/>
      <c r="D944" s="2"/>
      <c r="E944" s="1"/>
      <c r="F944" s="1"/>
      <c r="G944" s="1"/>
      <c r="H944" s="3"/>
      <c r="I944" s="1"/>
      <c r="J944" s="4"/>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3:61">
      <c r="C945" s="1"/>
      <c r="D945" s="2"/>
      <c r="E945" s="1"/>
      <c r="F945" s="1"/>
      <c r="G945" s="1"/>
      <c r="H945" s="3"/>
      <c r="I945" s="1"/>
      <c r="J945" s="4"/>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3:61">
      <c r="C946" s="1"/>
      <c r="D946" s="2"/>
      <c r="E946" s="1"/>
      <c r="F946" s="1"/>
      <c r="G946" s="1"/>
      <c r="H946" s="3"/>
      <c r="I946" s="1"/>
      <c r="J946" s="4"/>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3:61">
      <c r="C947" s="1"/>
      <c r="D947" s="2"/>
      <c r="E947" s="1"/>
      <c r="F947" s="1"/>
      <c r="G947" s="1"/>
      <c r="H947" s="3"/>
      <c r="I947" s="1"/>
      <c r="J947" s="4"/>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3:61">
      <c r="C948" s="1"/>
      <c r="D948" s="2"/>
      <c r="E948" s="1"/>
      <c r="F948" s="1"/>
      <c r="G948" s="1"/>
      <c r="H948" s="3"/>
      <c r="I948" s="1"/>
      <c r="J948" s="4"/>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3:61">
      <c r="C949" s="1"/>
      <c r="D949" s="2"/>
      <c r="E949" s="1"/>
      <c r="F949" s="1"/>
      <c r="G949" s="1"/>
      <c r="H949" s="3"/>
      <c r="I949" s="1"/>
      <c r="J949" s="4"/>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3:61">
      <c r="C950" s="1"/>
      <c r="D950" s="2"/>
      <c r="E950" s="1"/>
      <c r="F950" s="1"/>
      <c r="G950" s="1"/>
      <c r="H950" s="3"/>
      <c r="I950" s="1"/>
      <c r="J950" s="4"/>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3:61">
      <c r="C951" s="1"/>
      <c r="D951" s="2"/>
      <c r="E951" s="1"/>
      <c r="F951" s="1"/>
      <c r="G951" s="1"/>
      <c r="H951" s="3"/>
      <c r="I951" s="1"/>
      <c r="J951" s="4"/>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3:61">
      <c r="C952" s="1"/>
      <c r="D952" s="2"/>
      <c r="E952" s="1"/>
      <c r="F952" s="1"/>
      <c r="G952" s="1"/>
      <c r="H952" s="3"/>
      <c r="I952" s="1"/>
      <c r="J952" s="4"/>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3:61">
      <c r="C953" s="1"/>
      <c r="D953" s="2"/>
      <c r="E953" s="1"/>
      <c r="F953" s="1"/>
      <c r="G953" s="1"/>
      <c r="H953" s="3"/>
      <c r="I953" s="1"/>
      <c r="J953" s="4"/>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3:61">
      <c r="C954" s="1"/>
      <c r="D954" s="2"/>
      <c r="E954" s="1"/>
      <c r="F954" s="1"/>
      <c r="G954" s="1"/>
      <c r="H954" s="3"/>
      <c r="I954" s="1"/>
      <c r="J954" s="4"/>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3:61">
      <c r="C955" s="1"/>
      <c r="D955" s="2"/>
      <c r="E955" s="1"/>
      <c r="F955" s="1"/>
      <c r="G955" s="1"/>
      <c r="H955" s="3"/>
      <c r="I955" s="1"/>
      <c r="J955" s="4"/>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3:61">
      <c r="C956" s="1"/>
      <c r="D956" s="2"/>
      <c r="E956" s="1"/>
      <c r="F956" s="1"/>
      <c r="G956" s="1"/>
      <c r="H956" s="3"/>
      <c r="I956" s="1"/>
      <c r="J956" s="4"/>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3:61">
      <c r="C957" s="1"/>
      <c r="D957" s="2"/>
      <c r="E957" s="1"/>
      <c r="F957" s="1"/>
      <c r="G957" s="1"/>
      <c r="H957" s="3"/>
      <c r="I957" s="1"/>
      <c r="J957" s="4"/>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3:61">
      <c r="C958" s="1"/>
      <c r="D958" s="2"/>
      <c r="E958" s="1"/>
      <c r="F958" s="1"/>
      <c r="G958" s="1"/>
      <c r="H958" s="3"/>
      <c r="I958" s="1"/>
      <c r="J958" s="4"/>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3:61">
      <c r="C959" s="1"/>
      <c r="D959" s="2"/>
      <c r="E959" s="1"/>
      <c r="F959" s="1"/>
      <c r="G959" s="1"/>
      <c r="H959" s="3"/>
      <c r="I959" s="1"/>
      <c r="J959" s="4"/>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3:61">
      <c r="C960" s="1"/>
      <c r="D960" s="2"/>
      <c r="E960" s="1"/>
      <c r="F960" s="1"/>
      <c r="G960" s="1"/>
      <c r="H960" s="3"/>
      <c r="I960" s="1"/>
      <c r="J960" s="4"/>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3:61">
      <c r="C961" s="1"/>
      <c r="D961" s="2"/>
      <c r="E961" s="1"/>
      <c r="F961" s="1"/>
      <c r="G961" s="1"/>
      <c r="H961" s="3"/>
      <c r="I961" s="1"/>
      <c r="J961" s="4"/>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3:61">
      <c r="C962" s="1"/>
      <c r="D962" s="2"/>
      <c r="E962" s="1"/>
      <c r="F962" s="1"/>
      <c r="G962" s="1"/>
      <c r="H962" s="3"/>
      <c r="I962" s="1"/>
      <c r="J962" s="4"/>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3:61">
      <c r="C963" s="1"/>
      <c r="D963" s="2"/>
      <c r="E963" s="1"/>
      <c r="F963" s="1"/>
      <c r="G963" s="1"/>
      <c r="H963" s="3"/>
      <c r="I963" s="1"/>
      <c r="J963" s="4"/>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3:61">
      <c r="C964" s="1"/>
      <c r="D964" s="2"/>
      <c r="E964" s="1"/>
      <c r="F964" s="1"/>
      <c r="G964" s="1"/>
      <c r="H964" s="3"/>
      <c r="I964" s="1"/>
      <c r="J964" s="4"/>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3:61">
      <c r="C965" s="1"/>
      <c r="D965" s="2"/>
      <c r="E965" s="1"/>
      <c r="F965" s="1"/>
      <c r="G965" s="1"/>
      <c r="H965" s="3"/>
      <c r="I965" s="1"/>
      <c r="J965" s="4"/>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3:61">
      <c r="C966" s="1"/>
      <c r="D966" s="2"/>
      <c r="E966" s="1"/>
      <c r="F966" s="1"/>
      <c r="G966" s="1"/>
      <c r="H966" s="3"/>
      <c r="I966" s="1"/>
      <c r="J966" s="4"/>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3:61">
      <c r="C967" s="1"/>
      <c r="D967" s="2"/>
      <c r="E967" s="1"/>
      <c r="F967" s="1"/>
      <c r="G967" s="1"/>
      <c r="H967" s="3"/>
      <c r="I967" s="1"/>
      <c r="J967" s="4"/>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3:61">
      <c r="C968" s="1"/>
      <c r="D968" s="2"/>
      <c r="E968" s="1"/>
      <c r="F968" s="1"/>
      <c r="G968" s="1"/>
      <c r="H968" s="3"/>
      <c r="I968" s="1"/>
      <c r="J968" s="4"/>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3:61">
      <c r="C969" s="1"/>
      <c r="D969" s="2"/>
      <c r="E969" s="1"/>
      <c r="F969" s="1"/>
      <c r="G969" s="1"/>
      <c r="H969" s="3"/>
      <c r="I969" s="1"/>
      <c r="J969" s="4"/>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3:61">
      <c r="C970" s="1"/>
      <c r="D970" s="2"/>
      <c r="E970" s="1"/>
      <c r="F970" s="1"/>
      <c r="G970" s="1"/>
      <c r="H970" s="3"/>
      <c r="I970" s="1"/>
      <c r="J970" s="4"/>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3:61">
      <c r="C971" s="1"/>
      <c r="D971" s="2"/>
      <c r="E971" s="1"/>
      <c r="F971" s="1"/>
      <c r="G971" s="1"/>
      <c r="H971" s="3"/>
      <c r="I971" s="1"/>
      <c r="J971" s="4"/>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3:61">
      <c r="C972" s="1"/>
      <c r="D972" s="2"/>
      <c r="E972" s="1"/>
      <c r="F972" s="1"/>
      <c r="G972" s="1"/>
      <c r="H972" s="3"/>
      <c r="I972" s="1"/>
      <c r="J972" s="4"/>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3:61">
      <c r="C973" s="1"/>
      <c r="D973" s="2"/>
      <c r="E973" s="1"/>
      <c r="F973" s="1"/>
      <c r="G973" s="1"/>
      <c r="H973" s="3"/>
      <c r="I973" s="1"/>
      <c r="J973" s="4"/>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3:61">
      <c r="C974" s="1"/>
      <c r="D974" s="2"/>
      <c r="E974" s="1"/>
      <c r="F974" s="1"/>
      <c r="G974" s="1"/>
      <c r="H974" s="3"/>
      <c r="I974" s="1"/>
      <c r="J974" s="4"/>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3:61">
      <c r="C975" s="1"/>
      <c r="D975" s="2"/>
      <c r="E975" s="1"/>
      <c r="F975" s="1"/>
      <c r="G975" s="1"/>
      <c r="H975" s="3"/>
      <c r="I975" s="1"/>
      <c r="J975" s="4"/>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3:61">
      <c r="C976" s="1"/>
      <c r="D976" s="2"/>
      <c r="E976" s="1"/>
      <c r="F976" s="1"/>
      <c r="G976" s="1"/>
      <c r="H976" s="3"/>
      <c r="I976" s="1"/>
      <c r="J976" s="4"/>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3:61">
      <c r="C977" s="1"/>
      <c r="D977" s="2"/>
      <c r="E977" s="1"/>
      <c r="F977" s="1"/>
      <c r="G977" s="1"/>
      <c r="H977" s="3"/>
      <c r="I977" s="1"/>
      <c r="J977" s="4"/>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3:61">
      <c r="C978" s="1"/>
      <c r="D978" s="2"/>
      <c r="E978" s="1"/>
      <c r="F978" s="1"/>
      <c r="G978" s="1"/>
      <c r="H978" s="3"/>
      <c r="I978" s="1"/>
      <c r="J978" s="4"/>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3:61">
      <c r="C979" s="1"/>
      <c r="D979" s="2"/>
      <c r="E979" s="1"/>
      <c r="F979" s="1"/>
      <c r="G979" s="1"/>
      <c r="H979" s="3"/>
      <c r="I979" s="1"/>
      <c r="J979" s="4"/>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3:61">
      <c r="C980" s="1"/>
      <c r="D980" s="2"/>
      <c r="E980" s="1"/>
      <c r="F980" s="1"/>
      <c r="G980" s="1"/>
      <c r="H980" s="3"/>
      <c r="I980" s="1"/>
      <c r="J980" s="4"/>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3:61">
      <c r="C981" s="1"/>
      <c r="D981" s="2"/>
      <c r="E981" s="1"/>
      <c r="F981" s="1"/>
      <c r="G981" s="1"/>
      <c r="H981" s="3"/>
      <c r="I981" s="1"/>
      <c r="J981" s="4"/>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3:61">
      <c r="C982" s="1"/>
      <c r="D982" s="2"/>
      <c r="E982" s="1"/>
      <c r="F982" s="1"/>
      <c r="G982" s="1"/>
      <c r="H982" s="3"/>
      <c r="I982" s="1"/>
      <c r="J982" s="4"/>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3:61">
      <c r="C983" s="1"/>
      <c r="D983" s="2"/>
      <c r="E983" s="1"/>
      <c r="F983" s="1"/>
      <c r="G983" s="1"/>
      <c r="H983" s="3"/>
      <c r="I983" s="1"/>
      <c r="J983" s="4"/>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3:61">
      <c r="C984" s="1"/>
      <c r="D984" s="2"/>
      <c r="E984" s="1"/>
      <c r="F984" s="1"/>
      <c r="G984" s="1"/>
      <c r="H984" s="3"/>
      <c r="I984" s="1"/>
      <c r="J984" s="4"/>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3:61">
      <c r="C985" s="1"/>
      <c r="D985" s="2"/>
      <c r="E985" s="1"/>
      <c r="F985" s="1"/>
      <c r="G985" s="1"/>
      <c r="H985" s="3"/>
      <c r="I985" s="1"/>
      <c r="J985" s="4"/>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3:61">
      <c r="C986" s="1"/>
      <c r="D986" s="2"/>
      <c r="E986" s="1"/>
      <c r="F986" s="1"/>
      <c r="G986" s="1"/>
      <c r="H986" s="3"/>
      <c r="I986" s="1"/>
      <c r="J986" s="4"/>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3:61">
      <c r="C987" s="1"/>
      <c r="D987" s="2"/>
      <c r="E987" s="1"/>
      <c r="F987" s="1"/>
      <c r="G987" s="1"/>
      <c r="H987" s="3"/>
      <c r="I987" s="1"/>
      <c r="J987" s="4"/>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3:61">
      <c r="C988" s="1"/>
      <c r="D988" s="2"/>
      <c r="E988" s="1"/>
      <c r="F988" s="1"/>
      <c r="G988" s="1"/>
      <c r="H988" s="3"/>
      <c r="I988" s="1"/>
      <c r="J988" s="4"/>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3:61">
      <c r="C989" s="1"/>
      <c r="D989" s="2"/>
      <c r="E989" s="1"/>
      <c r="F989" s="1"/>
      <c r="G989" s="1"/>
      <c r="H989" s="3"/>
      <c r="I989" s="1"/>
      <c r="J989" s="4"/>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3:61">
      <c r="C990" s="1"/>
      <c r="D990" s="2"/>
      <c r="E990" s="1"/>
      <c r="F990" s="1"/>
      <c r="G990" s="1"/>
      <c r="H990" s="3"/>
      <c r="I990" s="1"/>
      <c r="J990" s="4"/>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3:61">
      <c r="C991" s="1"/>
      <c r="D991" s="2"/>
      <c r="E991" s="1"/>
      <c r="F991" s="1"/>
      <c r="G991" s="1"/>
      <c r="H991" s="3"/>
      <c r="I991" s="1"/>
      <c r="J991" s="4"/>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3:61">
      <c r="C992" s="1"/>
      <c r="D992" s="2"/>
      <c r="E992" s="1"/>
      <c r="F992" s="1"/>
      <c r="G992" s="1"/>
      <c r="H992" s="3"/>
      <c r="I992" s="1"/>
      <c r="J992" s="4"/>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3:61">
      <c r="C993" s="1"/>
      <c r="D993" s="2"/>
      <c r="E993" s="1"/>
      <c r="F993" s="1"/>
      <c r="G993" s="1"/>
      <c r="H993" s="3"/>
      <c r="I993" s="1"/>
      <c r="J993" s="4"/>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3:61">
      <c r="C994" s="1"/>
      <c r="D994" s="2"/>
      <c r="E994" s="1"/>
      <c r="F994" s="1"/>
      <c r="G994" s="1"/>
      <c r="H994" s="3"/>
      <c r="I994" s="1"/>
      <c r="J994" s="4"/>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3:61">
      <c r="C995" s="1"/>
      <c r="D995" s="2"/>
      <c r="E995" s="1"/>
      <c r="F995" s="1"/>
      <c r="G995" s="1"/>
      <c r="H995" s="3"/>
      <c r="I995" s="1"/>
      <c r="J995" s="4"/>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3:61">
      <c r="C996" s="1"/>
      <c r="D996" s="2"/>
      <c r="E996" s="1"/>
      <c r="F996" s="1"/>
      <c r="G996" s="1"/>
      <c r="H996" s="3"/>
      <c r="I996" s="1"/>
      <c r="J996" s="4"/>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3:61">
      <c r="C997" s="1"/>
      <c r="D997" s="2"/>
      <c r="E997" s="1"/>
      <c r="F997" s="1"/>
      <c r="G997" s="1"/>
      <c r="H997" s="3"/>
      <c r="I997" s="1"/>
      <c r="J997" s="4"/>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3:61">
      <c r="C998" s="1"/>
      <c r="D998" s="2"/>
      <c r="E998" s="1"/>
      <c r="F998" s="1"/>
      <c r="G998" s="1"/>
      <c r="H998" s="3"/>
      <c r="I998" s="1"/>
      <c r="J998" s="4"/>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3:61">
      <c r="C999" s="1"/>
      <c r="D999" s="2"/>
      <c r="E999" s="1"/>
      <c r="F999" s="1"/>
      <c r="G999" s="1"/>
      <c r="H999" s="3"/>
      <c r="I999" s="1"/>
      <c r="J999" s="4"/>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3:61">
      <c r="C1000" s="1"/>
      <c r="D1000" s="2"/>
      <c r="E1000" s="1"/>
      <c r="F1000" s="1"/>
      <c r="G1000" s="1"/>
      <c r="H1000" s="3"/>
      <c r="I1000" s="1"/>
      <c r="J1000" s="4"/>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3:61">
      <c r="C1001" s="1"/>
      <c r="D1001" s="2"/>
      <c r="E1001" s="1"/>
      <c r="F1001" s="1"/>
      <c r="G1001" s="1"/>
      <c r="H1001" s="3"/>
      <c r="I1001" s="1"/>
      <c r="J1001" s="4"/>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3:61">
      <c r="C1002" s="1"/>
      <c r="D1002" s="2"/>
      <c r="E1002" s="1"/>
      <c r="F1002" s="1"/>
      <c r="G1002" s="1"/>
      <c r="H1002" s="3"/>
      <c r="I1002" s="1"/>
      <c r="J1002" s="4"/>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3:61">
      <c r="C1003" s="1"/>
      <c r="D1003" s="2"/>
      <c r="E1003" s="1"/>
      <c r="F1003" s="1"/>
      <c r="G1003" s="1"/>
      <c r="H1003" s="3"/>
      <c r="I1003" s="1"/>
      <c r="J1003" s="4"/>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3:61">
      <c r="C1004" s="1"/>
      <c r="D1004" s="2"/>
      <c r="E1004" s="1"/>
      <c r="F1004" s="1"/>
      <c r="G1004" s="1"/>
      <c r="H1004" s="3"/>
      <c r="I1004" s="1"/>
      <c r="J1004" s="4"/>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3:61">
      <c r="C1005" s="1"/>
      <c r="D1005" s="2"/>
      <c r="E1005" s="1"/>
      <c r="F1005" s="1"/>
      <c r="G1005" s="1"/>
      <c r="H1005" s="3"/>
      <c r="I1005" s="1"/>
      <c r="J1005" s="4"/>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3:61">
      <c r="C1006" s="1"/>
      <c r="D1006" s="2"/>
      <c r="E1006" s="1"/>
      <c r="F1006" s="1"/>
      <c r="G1006" s="1"/>
      <c r="H1006" s="3"/>
      <c r="I1006" s="1"/>
      <c r="J1006" s="4"/>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3:61">
      <c r="C1007" s="1"/>
      <c r="D1007" s="2"/>
      <c r="E1007" s="1"/>
      <c r="F1007" s="1"/>
      <c r="G1007" s="1"/>
      <c r="H1007" s="3"/>
      <c r="I1007" s="1"/>
      <c r="J1007" s="4"/>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3:61">
      <c r="C1008" s="1"/>
      <c r="D1008" s="2"/>
      <c r="E1008" s="1"/>
      <c r="F1008" s="1"/>
      <c r="G1008" s="1"/>
      <c r="H1008" s="3"/>
      <c r="I1008" s="1"/>
      <c r="J1008" s="4"/>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3:61">
      <c r="C1009" s="1"/>
      <c r="D1009" s="2"/>
      <c r="E1009" s="1"/>
      <c r="F1009" s="1"/>
      <c r="G1009" s="1"/>
      <c r="H1009" s="3"/>
      <c r="I1009" s="1"/>
      <c r="J1009" s="4"/>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3:61">
      <c r="C1010" s="1"/>
      <c r="D1010" s="2"/>
      <c r="E1010" s="1"/>
      <c r="F1010" s="1"/>
      <c r="G1010" s="1"/>
      <c r="H1010" s="3"/>
      <c r="I1010" s="1"/>
      <c r="J1010" s="4"/>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3:61">
      <c r="C1011" s="1"/>
      <c r="D1011" s="2"/>
      <c r="E1011" s="1"/>
      <c r="F1011" s="1"/>
      <c r="G1011" s="1"/>
      <c r="H1011" s="3"/>
      <c r="I1011" s="1"/>
      <c r="J1011" s="4"/>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3:61">
      <c r="C1012" s="1"/>
      <c r="D1012" s="2"/>
      <c r="E1012" s="1"/>
      <c r="F1012" s="1"/>
      <c r="G1012" s="1"/>
      <c r="H1012" s="3"/>
      <c r="I1012" s="1"/>
      <c r="J1012" s="4"/>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3:61">
      <c r="C1013" s="1"/>
      <c r="D1013" s="2"/>
      <c r="E1013" s="1"/>
      <c r="F1013" s="1"/>
      <c r="G1013" s="1"/>
      <c r="H1013" s="3"/>
      <c r="I1013" s="1"/>
      <c r="J1013" s="4"/>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3:61">
      <c r="C1014" s="1"/>
      <c r="D1014" s="2"/>
      <c r="E1014" s="1"/>
      <c r="F1014" s="1"/>
      <c r="G1014" s="1"/>
      <c r="H1014" s="3"/>
      <c r="I1014" s="1"/>
      <c r="J1014" s="4"/>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3:61">
      <c r="C1015" s="1"/>
      <c r="D1015" s="2"/>
      <c r="E1015" s="1"/>
      <c r="F1015" s="1"/>
      <c r="G1015" s="1"/>
      <c r="H1015" s="3"/>
      <c r="I1015" s="1"/>
      <c r="J1015" s="4"/>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3:61">
      <c r="C1016" s="1"/>
      <c r="D1016" s="2"/>
      <c r="E1016" s="1"/>
      <c r="F1016" s="1"/>
      <c r="G1016" s="1"/>
      <c r="H1016" s="3"/>
      <c r="I1016" s="1"/>
      <c r="J1016" s="4"/>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3:61">
      <c r="C1017" s="1"/>
      <c r="D1017" s="2"/>
      <c r="E1017" s="1"/>
      <c r="F1017" s="1"/>
      <c r="G1017" s="1"/>
      <c r="H1017" s="3"/>
      <c r="I1017" s="1"/>
      <c r="J1017" s="4"/>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3:61">
      <c r="C1018" s="1"/>
      <c r="D1018" s="2"/>
      <c r="E1018" s="1"/>
      <c r="F1018" s="1"/>
      <c r="G1018" s="1"/>
      <c r="H1018" s="3"/>
      <c r="I1018" s="1"/>
      <c r="J1018" s="4"/>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3:61">
      <c r="C1019" s="1"/>
      <c r="D1019" s="2"/>
      <c r="E1019" s="1"/>
      <c r="F1019" s="1"/>
      <c r="G1019" s="1"/>
      <c r="H1019" s="3"/>
      <c r="I1019" s="1"/>
      <c r="J1019" s="4"/>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3:61">
      <c r="C1020" s="1"/>
      <c r="D1020" s="2"/>
      <c r="E1020" s="1"/>
      <c r="F1020" s="1"/>
      <c r="G1020" s="1"/>
      <c r="H1020" s="3"/>
      <c r="I1020" s="1"/>
      <c r="J1020" s="4"/>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3:61">
      <c r="C1021" s="1"/>
      <c r="D1021" s="2"/>
      <c r="E1021" s="1"/>
      <c r="F1021" s="1"/>
      <c r="G1021" s="1"/>
      <c r="H1021" s="3"/>
      <c r="I1021" s="1"/>
      <c r="J1021" s="4"/>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3:61">
      <c r="C1022" s="1"/>
      <c r="D1022" s="2"/>
      <c r="E1022" s="1"/>
      <c r="F1022" s="1"/>
      <c r="G1022" s="1"/>
      <c r="H1022" s="3"/>
      <c r="I1022" s="1"/>
      <c r="J1022" s="4"/>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3:61">
      <c r="C1023" s="1"/>
      <c r="D1023" s="2"/>
      <c r="E1023" s="1"/>
      <c r="F1023" s="1"/>
      <c r="G1023" s="1"/>
      <c r="H1023" s="3"/>
      <c r="I1023" s="1"/>
      <c r="J1023" s="4"/>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3:61">
      <c r="C1024" s="1"/>
      <c r="D1024" s="2"/>
      <c r="E1024" s="1"/>
      <c r="F1024" s="1"/>
      <c r="G1024" s="1"/>
      <c r="H1024" s="3"/>
      <c r="I1024" s="1"/>
      <c r="J1024" s="4"/>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3:61">
      <c r="C1025" s="1"/>
      <c r="D1025" s="2"/>
      <c r="E1025" s="1"/>
      <c r="F1025" s="1"/>
      <c r="G1025" s="1"/>
      <c r="H1025" s="3"/>
      <c r="I1025" s="1"/>
      <c r="J1025" s="4"/>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3:61">
      <c r="C1026" s="1"/>
      <c r="D1026" s="2"/>
      <c r="E1026" s="1"/>
      <c r="F1026" s="1"/>
      <c r="G1026" s="1"/>
      <c r="H1026" s="3"/>
      <c r="I1026" s="1"/>
      <c r="J1026" s="4"/>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3:61">
      <c r="C1027" s="1"/>
      <c r="D1027" s="2"/>
      <c r="E1027" s="1"/>
      <c r="F1027" s="1"/>
      <c r="G1027" s="1"/>
      <c r="H1027" s="3"/>
      <c r="I1027" s="1"/>
      <c r="J1027" s="4"/>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3:61">
      <c r="C1028" s="1"/>
      <c r="D1028" s="2"/>
      <c r="E1028" s="1"/>
      <c r="F1028" s="1"/>
      <c r="G1028" s="1"/>
      <c r="H1028" s="3"/>
      <c r="I1028" s="1"/>
      <c r="J1028" s="4"/>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3:61">
      <c r="C1029" s="1"/>
      <c r="D1029" s="2"/>
      <c r="E1029" s="1"/>
      <c r="F1029" s="1"/>
      <c r="G1029" s="1"/>
      <c r="H1029" s="3"/>
      <c r="I1029" s="1"/>
      <c r="J1029" s="4"/>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3:61">
      <c r="C1030" s="1"/>
      <c r="D1030" s="2"/>
      <c r="E1030" s="1"/>
      <c r="F1030" s="1"/>
      <c r="G1030" s="1"/>
      <c r="H1030" s="3"/>
      <c r="I1030" s="1"/>
      <c r="J1030" s="4"/>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3:61">
      <c r="C1031" s="1"/>
      <c r="D1031" s="2"/>
      <c r="E1031" s="1"/>
      <c r="F1031" s="1"/>
      <c r="G1031" s="1"/>
      <c r="H1031" s="3"/>
      <c r="I1031" s="1"/>
      <c r="J1031" s="4"/>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3:61">
      <c r="C1032" s="1"/>
      <c r="D1032" s="2"/>
      <c r="E1032" s="1"/>
      <c r="F1032" s="1"/>
      <c r="G1032" s="1"/>
      <c r="H1032" s="3"/>
      <c r="I1032" s="1"/>
      <c r="J1032" s="4"/>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3:61">
      <c r="C1033" s="1"/>
      <c r="D1033" s="2"/>
      <c r="E1033" s="1"/>
      <c r="F1033" s="1"/>
      <c r="G1033" s="1"/>
      <c r="H1033" s="3"/>
      <c r="I1033" s="1"/>
      <c r="J1033" s="4"/>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3:61">
      <c r="C1034" s="1"/>
      <c r="D1034" s="2"/>
      <c r="E1034" s="1"/>
      <c r="F1034" s="1"/>
      <c r="G1034" s="1"/>
      <c r="H1034" s="3"/>
      <c r="I1034" s="1"/>
      <c r="J1034" s="4"/>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3:61">
      <c r="C1035" s="1"/>
      <c r="D1035" s="2"/>
      <c r="E1035" s="1"/>
      <c r="F1035" s="1"/>
      <c r="G1035" s="1"/>
      <c r="H1035" s="3"/>
      <c r="I1035" s="1"/>
      <c r="J1035" s="4"/>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3:61">
      <c r="C1036" s="1"/>
      <c r="D1036" s="2"/>
      <c r="E1036" s="1"/>
      <c r="F1036" s="1"/>
      <c r="G1036" s="1"/>
      <c r="H1036" s="3"/>
      <c r="I1036" s="1"/>
      <c r="J1036" s="4"/>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3:61">
      <c r="C1037" s="1"/>
      <c r="D1037" s="2"/>
      <c r="E1037" s="1"/>
      <c r="F1037" s="1"/>
      <c r="G1037" s="1"/>
      <c r="H1037" s="3"/>
      <c r="I1037" s="1"/>
      <c r="J1037" s="4"/>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3:61">
      <c r="C1038" s="1"/>
      <c r="D1038" s="2"/>
      <c r="E1038" s="1"/>
      <c r="F1038" s="1"/>
      <c r="G1038" s="1"/>
      <c r="H1038" s="3"/>
      <c r="I1038" s="1"/>
      <c r="J1038" s="4"/>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3:61">
      <c r="C1039" s="1"/>
      <c r="D1039" s="2"/>
      <c r="E1039" s="1"/>
      <c r="F1039" s="1"/>
      <c r="G1039" s="1"/>
      <c r="H1039" s="3"/>
      <c r="I1039" s="1"/>
      <c r="J1039" s="4"/>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3:61">
      <c r="C1040" s="1"/>
      <c r="D1040" s="2"/>
      <c r="E1040" s="1"/>
      <c r="F1040" s="1"/>
      <c r="G1040" s="1"/>
      <c r="H1040" s="3"/>
      <c r="I1040" s="1"/>
      <c r="J1040" s="4"/>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3:61">
      <c r="C1041" s="1"/>
      <c r="D1041" s="2"/>
      <c r="E1041" s="1"/>
      <c r="F1041" s="1"/>
      <c r="G1041" s="1"/>
      <c r="H1041" s="3"/>
      <c r="I1041" s="1"/>
      <c r="J1041" s="4"/>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3:61">
      <c r="C1042" s="1"/>
      <c r="D1042" s="2"/>
      <c r="E1042" s="1"/>
      <c r="F1042" s="1"/>
      <c r="G1042" s="1"/>
      <c r="H1042" s="3"/>
      <c r="I1042" s="1"/>
      <c r="J1042" s="4"/>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3:61">
      <c r="C1043" s="1"/>
      <c r="D1043" s="2"/>
      <c r="E1043" s="1"/>
      <c r="F1043" s="1"/>
      <c r="G1043" s="1"/>
      <c r="H1043" s="3"/>
      <c r="I1043" s="1"/>
      <c r="J1043" s="4"/>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3:61">
      <c r="C1044" s="1"/>
      <c r="D1044" s="2"/>
      <c r="E1044" s="1"/>
      <c r="F1044" s="1"/>
      <c r="G1044" s="1"/>
      <c r="H1044" s="3"/>
      <c r="I1044" s="1"/>
      <c r="J1044" s="4"/>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3:61">
      <c r="C1045" s="1"/>
      <c r="D1045" s="2"/>
      <c r="E1045" s="1"/>
      <c r="F1045" s="1"/>
      <c r="G1045" s="1"/>
      <c r="H1045" s="3"/>
      <c r="I1045" s="1"/>
      <c r="J1045" s="4"/>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3:61">
      <c r="C1046" s="1"/>
      <c r="D1046" s="2"/>
      <c r="E1046" s="1"/>
      <c r="F1046" s="1"/>
      <c r="G1046" s="1"/>
      <c r="H1046" s="3"/>
      <c r="I1046" s="1"/>
      <c r="J1046" s="4"/>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3:61">
      <c r="C1047" s="1"/>
      <c r="D1047" s="2"/>
      <c r="E1047" s="1"/>
      <c r="F1047" s="1"/>
      <c r="G1047" s="1"/>
      <c r="H1047" s="3"/>
      <c r="I1047" s="1"/>
      <c r="J1047" s="4"/>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3:61">
      <c r="C1048" s="1"/>
      <c r="D1048" s="2"/>
      <c r="E1048" s="1"/>
      <c r="F1048" s="1"/>
      <c r="G1048" s="1"/>
      <c r="H1048" s="3"/>
      <c r="I1048" s="1"/>
      <c r="J1048" s="4"/>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3:61">
      <c r="C1049" s="1"/>
      <c r="D1049" s="2"/>
      <c r="E1049" s="1"/>
      <c r="F1049" s="1"/>
      <c r="G1049" s="1"/>
      <c r="H1049" s="3"/>
      <c r="I1049" s="1"/>
      <c r="J1049" s="4"/>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3:61">
      <c r="C1050" s="1"/>
      <c r="D1050" s="2"/>
      <c r="E1050" s="1"/>
      <c r="F1050" s="1"/>
      <c r="G1050" s="1"/>
      <c r="H1050" s="3"/>
      <c r="I1050" s="1"/>
      <c r="J1050" s="4"/>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3:61">
      <c r="C1051" s="1"/>
      <c r="D1051" s="2"/>
      <c r="E1051" s="1"/>
      <c r="F1051" s="1"/>
      <c r="G1051" s="1"/>
      <c r="H1051" s="3"/>
      <c r="I1051" s="1"/>
      <c r="J1051" s="4"/>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3:61">
      <c r="C1052" s="1"/>
      <c r="D1052" s="2"/>
      <c r="E1052" s="1"/>
      <c r="F1052" s="1"/>
      <c r="G1052" s="1"/>
      <c r="H1052" s="3"/>
      <c r="I1052" s="1"/>
      <c r="J1052" s="4"/>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3:61">
      <c r="C1053" s="1"/>
      <c r="D1053" s="2"/>
      <c r="E1053" s="1"/>
      <c r="F1053" s="1"/>
      <c r="G1053" s="1"/>
      <c r="H1053" s="3"/>
      <c r="I1053" s="1"/>
      <c r="J1053" s="4"/>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3:61">
      <c r="C1054" s="1"/>
      <c r="D1054" s="2"/>
      <c r="E1054" s="1"/>
      <c r="F1054" s="1"/>
      <c r="G1054" s="1"/>
      <c r="H1054" s="3"/>
      <c r="I1054" s="1"/>
      <c r="J1054" s="4"/>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3:61">
      <c r="C1055" s="1"/>
      <c r="D1055" s="2"/>
      <c r="E1055" s="1"/>
      <c r="F1055" s="1"/>
      <c r="G1055" s="1"/>
      <c r="H1055" s="3"/>
      <c r="I1055" s="1"/>
      <c r="J1055" s="4"/>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row>
    <row r="1056" spans="3:61">
      <c r="C1056" s="1"/>
      <c r="D1056" s="2"/>
      <c r="E1056" s="1"/>
      <c r="F1056" s="1"/>
      <c r="G1056" s="1"/>
      <c r="H1056" s="3"/>
      <c r="I1056" s="1"/>
      <c r="J1056" s="4"/>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row>
    <row r="1057" spans="3:61">
      <c r="C1057" s="1"/>
      <c r="D1057" s="2"/>
      <c r="E1057" s="1"/>
      <c r="F1057" s="1"/>
      <c r="G1057" s="1"/>
      <c r="H1057" s="3"/>
      <c r="I1057" s="1"/>
      <c r="J1057" s="4"/>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row>
    <row r="1058" spans="3:61">
      <c r="C1058" s="1"/>
      <c r="D1058" s="2"/>
      <c r="E1058" s="1"/>
      <c r="F1058" s="1"/>
      <c r="G1058" s="1"/>
      <c r="H1058" s="3"/>
      <c r="I1058" s="1"/>
      <c r="J1058" s="4"/>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row>
    <row r="1059" spans="3:61">
      <c r="C1059" s="1"/>
      <c r="D1059" s="2"/>
      <c r="E1059" s="1"/>
      <c r="F1059" s="1"/>
      <c r="G1059" s="1"/>
      <c r="H1059" s="3"/>
      <c r="I1059" s="1"/>
      <c r="J1059" s="4"/>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row>
    <row r="1060" spans="3:61">
      <c r="C1060" s="1"/>
      <c r="D1060" s="2"/>
      <c r="E1060" s="1"/>
      <c r="F1060" s="1"/>
      <c r="G1060" s="1"/>
      <c r="H1060" s="3"/>
      <c r="I1060" s="1"/>
      <c r="J1060" s="4"/>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row>
    <row r="1061" spans="3:61">
      <c r="C1061" s="1"/>
      <c r="D1061" s="2"/>
      <c r="E1061" s="1"/>
      <c r="F1061" s="1"/>
      <c r="G1061" s="1"/>
      <c r="H1061" s="3"/>
      <c r="I1061" s="1"/>
      <c r="J1061" s="4"/>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row>
    <row r="1062" spans="3:61">
      <c r="C1062" s="1"/>
      <c r="D1062" s="2"/>
      <c r="E1062" s="1"/>
      <c r="F1062" s="1"/>
      <c r="G1062" s="1"/>
      <c r="H1062" s="3"/>
      <c r="I1062" s="1"/>
      <c r="J1062" s="4"/>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row>
    <row r="1063" spans="3:61">
      <c r="C1063" s="1"/>
      <c r="D1063" s="2"/>
      <c r="E1063" s="1"/>
      <c r="F1063" s="1"/>
      <c r="G1063" s="1"/>
      <c r="H1063" s="3"/>
      <c r="I1063" s="1"/>
      <c r="J1063" s="4"/>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row>
    <row r="1064" spans="3:61">
      <c r="C1064" s="1"/>
      <c r="D1064" s="2"/>
      <c r="E1064" s="1"/>
      <c r="F1064" s="1"/>
      <c r="G1064" s="1"/>
      <c r="H1064" s="3"/>
      <c r="I1064" s="1"/>
      <c r="J1064" s="4"/>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row>
    <row r="1065" spans="3:61">
      <c r="C1065" s="1"/>
      <c r="D1065" s="2"/>
      <c r="E1065" s="1"/>
      <c r="F1065" s="1"/>
      <c r="G1065" s="1"/>
      <c r="H1065" s="3"/>
      <c r="I1065" s="1"/>
      <c r="J1065" s="4"/>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row>
    <row r="1066" spans="3:61">
      <c r="C1066" s="1"/>
      <c r="D1066" s="2"/>
      <c r="E1066" s="1"/>
      <c r="F1066" s="1"/>
      <c r="G1066" s="1"/>
      <c r="H1066" s="3"/>
      <c r="I1066" s="1"/>
      <c r="J1066" s="4"/>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row>
    <row r="1067" spans="3:61">
      <c r="C1067" s="1"/>
      <c r="D1067" s="2"/>
      <c r="E1067" s="1"/>
      <c r="F1067" s="1"/>
      <c r="G1067" s="1"/>
      <c r="H1067" s="3"/>
      <c r="I1067" s="1"/>
      <c r="J1067" s="4"/>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row>
    <row r="1068" spans="3:61">
      <c r="C1068" s="1"/>
      <c r="D1068" s="2"/>
      <c r="E1068" s="1"/>
      <c r="F1068" s="1"/>
      <c r="G1068" s="1"/>
      <c r="H1068" s="3"/>
      <c r="I1068" s="1"/>
      <c r="J1068" s="4"/>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row>
    <row r="1069" spans="3:61">
      <c r="C1069" s="1"/>
      <c r="D1069" s="2"/>
      <c r="E1069" s="1"/>
      <c r="F1069" s="1"/>
      <c r="G1069" s="1"/>
      <c r="H1069" s="3"/>
      <c r="I1069" s="1"/>
      <c r="J1069" s="4"/>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row>
    <row r="1070" spans="3:61">
      <c r="C1070" s="1"/>
      <c r="D1070" s="2"/>
      <c r="E1070" s="1"/>
      <c r="F1070" s="1"/>
      <c r="G1070" s="1"/>
      <c r="H1070" s="3"/>
      <c r="I1070" s="1"/>
      <c r="J1070" s="4"/>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row>
    <row r="1071" spans="3:61">
      <c r="C1071" s="1"/>
      <c r="D1071" s="2"/>
      <c r="E1071" s="1"/>
      <c r="F1071" s="1"/>
      <c r="G1071" s="1"/>
      <c r="H1071" s="3"/>
      <c r="I1071" s="1"/>
      <c r="J1071" s="4"/>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row>
    <row r="1072" spans="3:61">
      <c r="C1072" s="1"/>
      <c r="D1072" s="2"/>
      <c r="E1072" s="1"/>
      <c r="F1072" s="1"/>
      <c r="G1072" s="1"/>
      <c r="H1072" s="3"/>
      <c r="I1072" s="1"/>
      <c r="J1072" s="4"/>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row>
    <row r="1073" spans="3:61">
      <c r="C1073" s="1"/>
      <c r="D1073" s="2"/>
      <c r="E1073" s="1"/>
      <c r="F1073" s="1"/>
      <c r="G1073" s="1"/>
      <c r="H1073" s="3"/>
      <c r="I1073" s="1"/>
      <c r="J1073" s="4"/>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row>
    <row r="1074" spans="3:61">
      <c r="C1074" s="1"/>
      <c r="D1074" s="2"/>
      <c r="E1074" s="1"/>
      <c r="F1074" s="1"/>
      <c r="G1074" s="1"/>
      <c r="H1074" s="3"/>
      <c r="I1074" s="1"/>
      <c r="J1074" s="4"/>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row>
    <row r="1075" spans="3:61">
      <c r="C1075" s="1"/>
      <c r="D1075" s="2"/>
      <c r="E1075" s="1"/>
      <c r="F1075" s="1"/>
      <c r="G1075" s="1"/>
      <c r="H1075" s="3"/>
      <c r="I1075" s="1"/>
      <c r="J1075" s="4"/>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row>
    <row r="1076" spans="3:61">
      <c r="C1076" s="1"/>
      <c r="D1076" s="2"/>
      <c r="E1076" s="1"/>
      <c r="F1076" s="1"/>
      <c r="G1076" s="1"/>
      <c r="H1076" s="3"/>
      <c r="I1076" s="1"/>
      <c r="J1076" s="4"/>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row>
    <row r="1077" spans="3:61">
      <c r="C1077" s="1"/>
      <c r="D1077" s="2"/>
      <c r="E1077" s="1"/>
      <c r="F1077" s="1"/>
      <c r="G1077" s="1"/>
      <c r="H1077" s="3"/>
      <c r="I1077" s="1"/>
      <c r="J1077" s="4"/>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row>
    <row r="1078" spans="3:61">
      <c r="C1078" s="1"/>
      <c r="D1078" s="2"/>
      <c r="E1078" s="1"/>
      <c r="F1078" s="1"/>
      <c r="G1078" s="1"/>
      <c r="H1078" s="3"/>
      <c r="I1078" s="1"/>
      <c r="J1078" s="4"/>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row>
    <row r="1079" spans="3:61">
      <c r="C1079" s="1"/>
      <c r="D1079" s="2"/>
      <c r="E1079" s="1"/>
      <c r="F1079" s="1"/>
      <c r="G1079" s="1"/>
      <c r="H1079" s="3"/>
      <c r="I1079" s="1"/>
      <c r="J1079" s="4"/>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row>
    <row r="1080" spans="3:61">
      <c r="C1080" s="1"/>
      <c r="D1080" s="2"/>
      <c r="E1080" s="1"/>
      <c r="F1080" s="1"/>
      <c r="G1080" s="1"/>
      <c r="H1080" s="3"/>
      <c r="I1080" s="1"/>
      <c r="J1080" s="4"/>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row>
    <row r="1081" spans="3:61">
      <c r="C1081" s="1"/>
      <c r="D1081" s="2"/>
      <c r="E1081" s="1"/>
      <c r="F1081" s="1"/>
      <c r="G1081" s="1"/>
      <c r="H1081" s="3"/>
      <c r="I1081" s="1"/>
      <c r="J1081" s="4"/>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row>
    <row r="1082" spans="3:61">
      <c r="C1082" s="1"/>
      <c r="D1082" s="2"/>
      <c r="E1082" s="1"/>
      <c r="F1082" s="1"/>
      <c r="G1082" s="1"/>
      <c r="H1082" s="3"/>
      <c r="I1082" s="1"/>
      <c r="J1082" s="4"/>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row>
    <row r="1083" spans="3:61">
      <c r="C1083" s="1"/>
      <c r="D1083" s="2"/>
      <c r="E1083" s="1"/>
      <c r="F1083" s="1"/>
      <c r="G1083" s="1"/>
      <c r="H1083" s="3"/>
      <c r="I1083" s="1"/>
      <c r="J1083" s="4"/>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row>
    <row r="1084" spans="3:61">
      <c r="C1084" s="1"/>
      <c r="D1084" s="2"/>
      <c r="E1084" s="1"/>
      <c r="F1084" s="1"/>
      <c r="G1084" s="1"/>
      <c r="H1084" s="3"/>
      <c r="I1084" s="1"/>
      <c r="J1084" s="4"/>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row>
    <row r="1085" spans="3:61">
      <c r="C1085" s="1"/>
      <c r="D1085" s="2"/>
      <c r="E1085" s="1"/>
      <c r="F1085" s="1"/>
      <c r="G1085" s="1"/>
      <c r="H1085" s="3"/>
      <c r="I1085" s="1"/>
      <c r="J1085" s="4"/>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row>
    <row r="1086" spans="3:61">
      <c r="C1086" s="1"/>
      <c r="D1086" s="2"/>
      <c r="E1086" s="1"/>
      <c r="F1086" s="1"/>
      <c r="G1086" s="1"/>
      <c r="H1086" s="3"/>
      <c r="I1086" s="1"/>
      <c r="J1086" s="4"/>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row>
    <row r="1087" spans="3:61">
      <c r="C1087" s="1"/>
      <c r="D1087" s="2"/>
      <c r="E1087" s="1"/>
      <c r="F1087" s="1"/>
      <c r="G1087" s="1"/>
      <c r="H1087" s="3"/>
      <c r="I1087" s="1"/>
      <c r="J1087" s="4"/>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row>
    <row r="1088" spans="3:61">
      <c r="C1088" s="1"/>
      <c r="D1088" s="2"/>
      <c r="E1088" s="1"/>
      <c r="F1088" s="1"/>
      <c r="G1088" s="1"/>
      <c r="H1088" s="3"/>
      <c r="I1088" s="1"/>
      <c r="J1088" s="4"/>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row>
    <row r="1089" spans="3:61">
      <c r="C1089" s="1"/>
      <c r="D1089" s="2"/>
      <c r="E1089" s="1"/>
      <c r="F1089" s="1"/>
      <c r="G1089" s="1"/>
      <c r="H1089" s="3"/>
      <c r="I1089" s="1"/>
      <c r="J1089" s="4"/>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row>
    <row r="1090" spans="3:61">
      <c r="C1090" s="1"/>
      <c r="D1090" s="2"/>
      <c r="E1090" s="1"/>
      <c r="F1090" s="1"/>
      <c r="G1090" s="1"/>
      <c r="H1090" s="3"/>
      <c r="I1090" s="1"/>
      <c r="J1090" s="4"/>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row>
    <row r="1091" spans="3:61">
      <c r="C1091" s="1"/>
      <c r="D1091" s="2"/>
      <c r="E1091" s="1"/>
      <c r="F1091" s="1"/>
      <c r="G1091" s="1"/>
      <c r="H1091" s="3"/>
      <c r="I1091" s="1"/>
      <c r="J1091" s="4"/>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row>
    <row r="1092" spans="3:61">
      <c r="C1092" s="1"/>
      <c r="D1092" s="2"/>
      <c r="E1092" s="1"/>
      <c r="F1092" s="1"/>
      <c r="G1092" s="1"/>
      <c r="H1092" s="3"/>
      <c r="I1092" s="1"/>
      <c r="J1092" s="4"/>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row>
    <row r="1093" spans="3:61">
      <c r="C1093" s="1"/>
      <c r="D1093" s="2"/>
      <c r="E1093" s="1"/>
      <c r="F1093" s="1"/>
      <c r="G1093" s="1"/>
      <c r="H1093" s="3"/>
      <c r="I1093" s="1"/>
      <c r="J1093" s="4"/>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row>
    <row r="1094" spans="3:61">
      <c r="C1094" s="1"/>
      <c r="D1094" s="2"/>
      <c r="E1094" s="1"/>
      <c r="F1094" s="1"/>
      <c r="G1094" s="1"/>
      <c r="H1094" s="3"/>
      <c r="I1094" s="1"/>
      <c r="J1094" s="4"/>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row>
    <row r="1095" spans="3:61">
      <c r="C1095" s="1"/>
      <c r="D1095" s="2"/>
      <c r="E1095" s="1"/>
      <c r="F1095" s="1"/>
      <c r="G1095" s="1"/>
      <c r="H1095" s="3"/>
      <c r="I1095" s="1"/>
      <c r="J1095" s="4"/>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row>
    <row r="1096" spans="3:61">
      <c r="C1096" s="1"/>
      <c r="D1096" s="2"/>
      <c r="E1096" s="1"/>
      <c r="F1096" s="1"/>
      <c r="G1096" s="1"/>
      <c r="H1096" s="3"/>
      <c r="I1096" s="1"/>
      <c r="J1096" s="4"/>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row>
    <row r="1097" spans="3:61">
      <c r="C1097" s="1"/>
      <c r="D1097" s="2"/>
      <c r="E1097" s="1"/>
      <c r="F1097" s="1"/>
      <c r="G1097" s="1"/>
      <c r="H1097" s="3"/>
      <c r="I1097" s="1"/>
      <c r="J1097" s="4"/>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row>
    <row r="1098" spans="3:61">
      <c r="C1098" s="1"/>
      <c r="D1098" s="2"/>
      <c r="E1098" s="1"/>
      <c r="F1098" s="1"/>
      <c r="G1098" s="1"/>
      <c r="H1098" s="3"/>
      <c r="I1098" s="1"/>
      <c r="J1098" s="4"/>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row>
    <row r="1099" spans="3:61">
      <c r="C1099" s="1"/>
      <c r="D1099" s="2"/>
      <c r="E1099" s="1"/>
      <c r="F1099" s="1"/>
      <c r="G1099" s="1"/>
      <c r="H1099" s="3"/>
      <c r="I1099" s="1"/>
      <c r="J1099" s="4"/>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row>
    <row r="1100" spans="3:61">
      <c r="C1100" s="1"/>
      <c r="D1100" s="2"/>
      <c r="E1100" s="1"/>
      <c r="F1100" s="1"/>
      <c r="G1100" s="1"/>
      <c r="H1100" s="3"/>
      <c r="I1100" s="1"/>
      <c r="J1100" s="4"/>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row>
    <row r="1101" spans="3:61">
      <c r="C1101" s="1"/>
      <c r="D1101" s="2"/>
      <c r="E1101" s="1"/>
      <c r="F1101" s="1"/>
      <c r="G1101" s="1"/>
      <c r="H1101" s="3"/>
      <c r="I1101" s="1"/>
      <c r="J1101" s="4"/>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row>
    <row r="1102" spans="3:61">
      <c r="C1102" s="1"/>
      <c r="D1102" s="2"/>
      <c r="E1102" s="1"/>
      <c r="F1102" s="1"/>
      <c r="G1102" s="1"/>
      <c r="H1102" s="3"/>
      <c r="I1102" s="1"/>
      <c r="J1102" s="4"/>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row>
    <row r="1103" spans="3:61">
      <c r="C1103" s="1"/>
      <c r="D1103" s="2"/>
      <c r="E1103" s="1"/>
      <c r="F1103" s="1"/>
      <c r="G1103" s="1"/>
      <c r="H1103" s="3"/>
      <c r="I1103" s="1"/>
      <c r="J1103" s="4"/>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row>
    <row r="1104" spans="3:61">
      <c r="C1104" s="1"/>
      <c r="D1104" s="2"/>
      <c r="E1104" s="1"/>
      <c r="F1104" s="1"/>
      <c r="G1104" s="1"/>
      <c r="H1104" s="3"/>
      <c r="I1104" s="1"/>
      <c r="J1104" s="4"/>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row>
    <row r="1105" spans="3:61">
      <c r="C1105" s="1"/>
      <c r="D1105" s="2"/>
      <c r="E1105" s="1"/>
      <c r="F1105" s="1"/>
      <c r="G1105" s="1"/>
      <c r="H1105" s="3"/>
      <c r="I1105" s="1"/>
      <c r="J1105" s="4"/>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row>
    <row r="1106" spans="3:61">
      <c r="C1106" s="1"/>
      <c r="D1106" s="2"/>
      <c r="E1106" s="1"/>
      <c r="F1106" s="1"/>
      <c r="G1106" s="1"/>
      <c r="H1106" s="3"/>
      <c r="I1106" s="1"/>
      <c r="J1106" s="4"/>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row>
    <row r="1107" spans="3:61">
      <c r="C1107" s="1"/>
      <c r="D1107" s="2"/>
      <c r="E1107" s="1"/>
      <c r="F1107" s="1"/>
      <c r="G1107" s="1"/>
      <c r="H1107" s="3"/>
      <c r="I1107" s="1"/>
      <c r="J1107" s="4"/>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row>
    <row r="1108" spans="3:61">
      <c r="C1108" s="1"/>
      <c r="D1108" s="2"/>
      <c r="E1108" s="1"/>
      <c r="F1108" s="1"/>
      <c r="G1108" s="1"/>
      <c r="H1108" s="3"/>
      <c r="I1108" s="1"/>
      <c r="J1108" s="4"/>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row>
    <row r="1109" spans="3:61">
      <c r="C1109" s="1"/>
      <c r="D1109" s="2"/>
      <c r="E1109" s="1"/>
      <c r="F1109" s="1"/>
      <c r="G1109" s="1"/>
      <c r="H1109" s="3"/>
      <c r="I1109" s="1"/>
      <c r="J1109" s="4"/>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row>
    <row r="1110" spans="3:61">
      <c r="C1110" s="1"/>
      <c r="D1110" s="2"/>
      <c r="E1110" s="1"/>
      <c r="F1110" s="1"/>
      <c r="G1110" s="1"/>
      <c r="H1110" s="3"/>
      <c r="I1110" s="1"/>
      <c r="J1110" s="4"/>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row>
    <row r="1111" spans="3:61">
      <c r="C1111" s="1"/>
      <c r="D1111" s="2"/>
      <c r="E1111" s="1"/>
      <c r="F1111" s="1"/>
      <c r="G1111" s="1"/>
      <c r="H1111" s="3"/>
      <c r="I1111" s="1"/>
      <c r="J1111" s="4"/>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row>
    <row r="1112" spans="3:61">
      <c r="C1112" s="1"/>
      <c r="D1112" s="2"/>
      <c r="E1112" s="1"/>
      <c r="F1112" s="1"/>
      <c r="G1112" s="1"/>
      <c r="H1112" s="3"/>
      <c r="I1112" s="1"/>
      <c r="J1112" s="4"/>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row>
    <row r="1113" spans="3:61">
      <c r="C1113" s="1"/>
      <c r="D1113" s="2"/>
      <c r="E1113" s="1"/>
      <c r="F1113" s="1"/>
      <c r="G1113" s="1"/>
      <c r="H1113" s="3"/>
      <c r="I1113" s="1"/>
      <c r="J1113" s="4"/>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row>
    <row r="1114" spans="3:61">
      <c r="C1114" s="1"/>
      <c r="D1114" s="2"/>
      <c r="E1114" s="1"/>
      <c r="F1114" s="1"/>
      <c r="G1114" s="1"/>
      <c r="H1114" s="3"/>
      <c r="I1114" s="1"/>
      <c r="J1114" s="4"/>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row>
    <row r="1115" spans="3:61">
      <c r="C1115" s="1"/>
      <c r="D1115" s="2"/>
      <c r="E1115" s="1"/>
      <c r="F1115" s="1"/>
      <c r="G1115" s="1"/>
      <c r="H1115" s="3"/>
      <c r="I1115" s="1"/>
      <c r="J1115" s="4"/>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row>
    <row r="1116" spans="3:61">
      <c r="C1116" s="1"/>
      <c r="D1116" s="2"/>
      <c r="E1116" s="1"/>
      <c r="F1116" s="1"/>
      <c r="G1116" s="1"/>
      <c r="H1116" s="3"/>
      <c r="I1116" s="1"/>
      <c r="J1116" s="4"/>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row>
    <row r="1117" spans="3:61">
      <c r="C1117" s="1"/>
      <c r="D1117" s="2"/>
      <c r="E1117" s="1"/>
      <c r="F1117" s="1"/>
      <c r="G1117" s="1"/>
      <c r="H1117" s="3"/>
      <c r="I1117" s="1"/>
      <c r="J1117" s="4"/>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row>
    <row r="1118" spans="3:61">
      <c r="C1118" s="1"/>
      <c r="D1118" s="2"/>
      <c r="E1118" s="1"/>
      <c r="F1118" s="1"/>
      <c r="G1118" s="1"/>
      <c r="H1118" s="3"/>
      <c r="I1118" s="1"/>
      <c r="J1118" s="4"/>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row>
    <row r="1119" spans="3:61">
      <c r="C1119" s="1"/>
      <c r="D1119" s="2"/>
      <c r="E1119" s="1"/>
      <c r="F1119" s="1"/>
      <c r="G1119" s="1"/>
      <c r="H1119" s="3"/>
      <c r="I1119" s="1"/>
      <c r="J1119" s="4"/>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row>
    <row r="1120" spans="3:61">
      <c r="C1120" s="1"/>
      <c r="D1120" s="2"/>
      <c r="E1120" s="1"/>
      <c r="F1120" s="1"/>
      <c r="G1120" s="1"/>
      <c r="H1120" s="3"/>
      <c r="I1120" s="1"/>
      <c r="J1120" s="4"/>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row>
    <row r="1121" spans="3:61">
      <c r="C1121" s="1"/>
      <c r="D1121" s="2"/>
      <c r="E1121" s="1"/>
      <c r="F1121" s="1"/>
      <c r="G1121" s="1"/>
      <c r="H1121" s="3"/>
      <c r="I1121" s="1"/>
      <c r="J1121" s="4"/>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row>
    <row r="1122" spans="3:61">
      <c r="C1122" s="1"/>
      <c r="D1122" s="2"/>
      <c r="E1122" s="1"/>
      <c r="F1122" s="1"/>
      <c r="G1122" s="1"/>
      <c r="H1122" s="3"/>
      <c r="I1122" s="1"/>
      <c r="J1122" s="4"/>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row>
    <row r="1123" spans="3:61">
      <c r="C1123" s="1"/>
      <c r="D1123" s="2"/>
      <c r="E1123" s="1"/>
      <c r="F1123" s="1"/>
      <c r="G1123" s="1"/>
      <c r="H1123" s="3"/>
      <c r="I1123" s="1"/>
      <c r="J1123" s="4"/>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row>
    <row r="1124" spans="3:61">
      <c r="C1124" s="1"/>
      <c r="D1124" s="2"/>
      <c r="E1124" s="1"/>
      <c r="F1124" s="1"/>
      <c r="G1124" s="1"/>
      <c r="H1124" s="3"/>
      <c r="I1124" s="1"/>
      <c r="J1124" s="4"/>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row>
    <row r="1125" spans="3:61">
      <c r="C1125" s="1"/>
      <c r="D1125" s="2"/>
      <c r="E1125" s="1"/>
      <c r="F1125" s="1"/>
      <c r="G1125" s="1"/>
      <c r="H1125" s="3"/>
      <c r="I1125" s="1"/>
      <c r="J1125" s="4"/>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row>
    <row r="1126" spans="3:61">
      <c r="C1126" s="1"/>
      <c r="D1126" s="2"/>
      <c r="E1126" s="1"/>
      <c r="F1126" s="1"/>
      <c r="G1126" s="1"/>
      <c r="H1126" s="3"/>
      <c r="I1126" s="1"/>
      <c r="J1126" s="4"/>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row>
    <row r="1127" spans="3:61">
      <c r="C1127" s="1"/>
      <c r="D1127" s="2"/>
      <c r="E1127" s="1"/>
      <c r="F1127" s="1"/>
      <c r="G1127" s="1"/>
      <c r="H1127" s="3"/>
      <c r="I1127" s="1"/>
      <c r="J1127" s="4"/>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row>
    <row r="1128" spans="3:61">
      <c r="C1128" s="1"/>
      <c r="D1128" s="2"/>
      <c r="E1128" s="1"/>
      <c r="F1128" s="1"/>
      <c r="G1128" s="1"/>
      <c r="H1128" s="3"/>
      <c r="I1128" s="1"/>
      <c r="J1128" s="4"/>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row>
    <row r="1129" spans="3:61">
      <c r="C1129" s="1"/>
      <c r="D1129" s="2"/>
      <c r="E1129" s="1"/>
      <c r="F1129" s="1"/>
      <c r="G1129" s="1"/>
      <c r="H1129" s="3"/>
      <c r="I1129" s="1"/>
      <c r="J1129" s="4"/>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row>
    <row r="1130" spans="3:61">
      <c r="C1130" s="1"/>
      <c r="D1130" s="2"/>
      <c r="E1130" s="1"/>
      <c r="F1130" s="1"/>
      <c r="G1130" s="1"/>
      <c r="H1130" s="3"/>
      <c r="I1130" s="1"/>
      <c r="J1130" s="4"/>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row>
    <row r="1131" spans="3:61">
      <c r="C1131" s="1"/>
      <c r="D1131" s="2"/>
      <c r="E1131" s="1"/>
      <c r="F1131" s="1"/>
      <c r="G1131" s="1"/>
      <c r="H1131" s="3"/>
      <c r="I1131" s="1"/>
      <c r="J1131" s="4"/>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row>
    <row r="1132" spans="3:61">
      <c r="C1132" s="1"/>
      <c r="D1132" s="2"/>
      <c r="E1132" s="1"/>
      <c r="F1132" s="1"/>
      <c r="G1132" s="1"/>
      <c r="H1132" s="3"/>
      <c r="I1132" s="1"/>
      <c r="J1132" s="4"/>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row>
    <row r="1133" spans="3:61">
      <c r="C1133" s="1"/>
      <c r="D1133" s="2"/>
      <c r="E1133" s="1"/>
      <c r="F1133" s="1"/>
      <c r="G1133" s="1"/>
      <c r="H1133" s="3"/>
      <c r="I1133" s="1"/>
      <c r="J1133" s="4"/>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row>
    <row r="1134" spans="3:61">
      <c r="C1134" s="1"/>
      <c r="D1134" s="2"/>
      <c r="E1134" s="1"/>
      <c r="F1134" s="1"/>
      <c r="G1134" s="1"/>
      <c r="H1134" s="3"/>
      <c r="I1134" s="1"/>
      <c r="J1134" s="4"/>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row>
    <row r="1135" spans="3:61">
      <c r="C1135" s="1"/>
      <c r="D1135" s="2"/>
      <c r="E1135" s="1"/>
      <c r="F1135" s="1"/>
      <c r="G1135" s="1"/>
      <c r="H1135" s="3"/>
      <c r="I1135" s="1"/>
      <c r="J1135" s="4"/>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row>
    <row r="1136" spans="3:61">
      <c r="C1136" s="1"/>
      <c r="D1136" s="2"/>
      <c r="E1136" s="1"/>
      <c r="F1136" s="1"/>
      <c r="G1136" s="1"/>
      <c r="H1136" s="3"/>
      <c r="I1136" s="1"/>
      <c r="J1136" s="4"/>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row>
    <row r="1137" spans="3:61">
      <c r="C1137" s="1"/>
      <c r="D1137" s="2"/>
      <c r="E1137" s="1"/>
      <c r="F1137" s="1"/>
      <c r="G1137" s="1"/>
      <c r="H1137" s="3"/>
      <c r="I1137" s="1"/>
      <c r="J1137" s="4"/>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row>
    <row r="1138" spans="3:61">
      <c r="C1138" s="1"/>
      <c r="D1138" s="2"/>
      <c r="E1138" s="1"/>
      <c r="F1138" s="1"/>
      <c r="G1138" s="1"/>
      <c r="H1138" s="3"/>
      <c r="I1138" s="1"/>
      <c r="J1138" s="4"/>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row>
    <row r="1139" spans="3:61">
      <c r="C1139" s="1"/>
      <c r="D1139" s="2"/>
      <c r="E1139" s="1"/>
      <c r="F1139" s="1"/>
      <c r="G1139" s="1"/>
      <c r="H1139" s="3"/>
      <c r="I1139" s="1"/>
      <c r="J1139" s="4"/>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row>
    <row r="1140" spans="3:61">
      <c r="C1140" s="1"/>
      <c r="D1140" s="2"/>
      <c r="E1140" s="1"/>
      <c r="F1140" s="1"/>
      <c r="G1140" s="1"/>
      <c r="H1140" s="3"/>
      <c r="I1140" s="1"/>
      <c r="J1140" s="4"/>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row>
    <row r="1141" spans="3:61">
      <c r="C1141" s="1"/>
      <c r="D1141" s="2"/>
      <c r="E1141" s="1"/>
      <c r="F1141" s="1"/>
      <c r="G1141" s="1"/>
      <c r="H1141" s="3"/>
      <c r="I1141" s="1"/>
      <c r="J1141" s="4"/>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row>
    <row r="1142" spans="3:61">
      <c r="C1142" s="1"/>
      <c r="D1142" s="2"/>
      <c r="E1142" s="1"/>
      <c r="F1142" s="1"/>
      <c r="G1142" s="1"/>
      <c r="H1142" s="3"/>
      <c r="I1142" s="1"/>
      <c r="J1142" s="4"/>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row>
    <row r="1143" spans="3:61">
      <c r="C1143" s="1"/>
      <c r="D1143" s="2"/>
      <c r="E1143" s="1"/>
      <c r="F1143" s="1"/>
      <c r="G1143" s="1"/>
      <c r="H1143" s="3"/>
      <c r="I1143" s="1"/>
      <c r="J1143" s="4"/>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row>
    <row r="1144" spans="3:61">
      <c r="C1144" s="1"/>
      <c r="D1144" s="2"/>
      <c r="E1144" s="1"/>
      <c r="F1144" s="1"/>
      <c r="G1144" s="1"/>
      <c r="H1144" s="3"/>
      <c r="I1144" s="1"/>
      <c r="J1144" s="4"/>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row>
    <row r="1145" spans="3:61">
      <c r="C1145" s="1"/>
      <c r="D1145" s="2"/>
      <c r="E1145" s="1"/>
      <c r="F1145" s="1"/>
      <c r="G1145" s="1"/>
      <c r="H1145" s="3"/>
      <c r="I1145" s="1"/>
      <c r="J1145" s="4"/>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row>
    <row r="1146" spans="3:61">
      <c r="C1146" s="1"/>
      <c r="D1146" s="2"/>
      <c r="E1146" s="1"/>
      <c r="F1146" s="1"/>
      <c r="G1146" s="1"/>
      <c r="H1146" s="3"/>
      <c r="I1146" s="1"/>
      <c r="J1146" s="4"/>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row>
    <row r="1147" spans="3:61">
      <c r="C1147" s="1"/>
      <c r="D1147" s="2"/>
      <c r="E1147" s="1"/>
      <c r="F1147" s="1"/>
      <c r="G1147" s="1"/>
      <c r="H1147" s="3"/>
      <c r="I1147" s="1"/>
      <c r="J1147" s="4"/>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row>
    <row r="1148" spans="3:61">
      <c r="C1148" s="1"/>
      <c r="D1148" s="2"/>
      <c r="E1148" s="1"/>
      <c r="F1148" s="1"/>
      <c r="G1148" s="1"/>
      <c r="H1148" s="3"/>
      <c r="I1148" s="1"/>
      <c r="J1148" s="4"/>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row>
    <row r="1149" spans="3:61">
      <c r="C1149" s="1"/>
      <c r="D1149" s="2"/>
      <c r="E1149" s="1"/>
      <c r="F1149" s="1"/>
      <c r="G1149" s="1"/>
      <c r="H1149" s="3"/>
      <c r="I1149" s="1"/>
      <c r="J1149" s="4"/>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row>
    <row r="1150" spans="3:61">
      <c r="C1150" s="1"/>
      <c r="D1150" s="2"/>
      <c r="E1150" s="1"/>
      <c r="F1150" s="1"/>
      <c r="G1150" s="1"/>
      <c r="H1150" s="3"/>
      <c r="I1150" s="1"/>
      <c r="J1150" s="4"/>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row>
    <row r="1151" spans="3:61">
      <c r="C1151" s="1"/>
      <c r="D1151" s="2"/>
      <c r="E1151" s="1"/>
      <c r="F1151" s="1"/>
      <c r="G1151" s="1"/>
      <c r="H1151" s="3"/>
      <c r="I1151" s="1"/>
      <c r="J1151" s="4"/>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row>
    <row r="1152" spans="3:61">
      <c r="C1152" s="1"/>
      <c r="D1152" s="2"/>
      <c r="E1152" s="1"/>
      <c r="F1152" s="1"/>
      <c r="G1152" s="1"/>
      <c r="H1152" s="3"/>
      <c r="I1152" s="1"/>
      <c r="J1152" s="4"/>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row>
    <row r="1153" spans="3:61">
      <c r="C1153" s="1"/>
      <c r="D1153" s="2"/>
      <c r="E1153" s="1"/>
      <c r="F1153" s="1"/>
      <c r="G1153" s="1"/>
      <c r="H1153" s="3"/>
      <c r="I1153" s="1"/>
      <c r="J1153" s="4"/>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row>
    <row r="1154" spans="3:61">
      <c r="C1154" s="1"/>
      <c r="D1154" s="2"/>
      <c r="E1154" s="1"/>
      <c r="F1154" s="1"/>
      <c r="G1154" s="1"/>
      <c r="H1154" s="3"/>
      <c r="I1154" s="1"/>
      <c r="J1154" s="4"/>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row>
    <row r="1155" spans="3:61">
      <c r="C1155" s="1"/>
      <c r="D1155" s="2"/>
      <c r="E1155" s="1"/>
      <c r="F1155" s="1"/>
      <c r="G1155" s="1"/>
      <c r="H1155" s="3"/>
      <c r="I1155" s="1"/>
      <c r="J1155" s="4"/>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row>
    <row r="1156" spans="3:61">
      <c r="C1156" s="1"/>
      <c r="D1156" s="2"/>
      <c r="E1156" s="1"/>
      <c r="F1156" s="1"/>
      <c r="G1156" s="1"/>
      <c r="H1156" s="3"/>
      <c r="I1156" s="1"/>
      <c r="J1156" s="4"/>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row>
    <row r="1157" spans="3:61">
      <c r="C1157" s="1"/>
      <c r="D1157" s="2"/>
      <c r="E1157" s="1"/>
      <c r="F1157" s="1"/>
      <c r="G1157" s="1"/>
      <c r="H1157" s="3"/>
      <c r="I1157" s="1"/>
      <c r="J1157" s="4"/>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row>
    <row r="1158" spans="3:61">
      <c r="C1158" s="1"/>
      <c r="D1158" s="2"/>
      <c r="E1158" s="1"/>
      <c r="F1158" s="1"/>
      <c r="G1158" s="1"/>
      <c r="H1158" s="3"/>
      <c r="I1158" s="1"/>
      <c r="J1158" s="4"/>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row>
    <row r="1159" spans="3:61">
      <c r="C1159" s="1"/>
      <c r="D1159" s="2"/>
      <c r="E1159" s="1"/>
      <c r="F1159" s="1"/>
      <c r="G1159" s="1"/>
      <c r="H1159" s="3"/>
      <c r="I1159" s="1"/>
      <c r="J1159" s="4"/>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row>
    <row r="1160" spans="3:61">
      <c r="C1160" s="1"/>
      <c r="D1160" s="2"/>
      <c r="E1160" s="1"/>
      <c r="F1160" s="1"/>
      <c r="G1160" s="1"/>
      <c r="H1160" s="3"/>
      <c r="I1160" s="1"/>
      <c r="J1160" s="4"/>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row>
    <row r="1161" spans="3:61">
      <c r="C1161" s="1"/>
      <c r="D1161" s="2"/>
      <c r="E1161" s="1"/>
      <c r="F1161" s="1"/>
      <c r="G1161" s="1"/>
      <c r="H1161" s="3"/>
      <c r="I1161" s="1"/>
      <c r="J1161" s="4"/>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row>
    <row r="1162" spans="3:61">
      <c r="C1162" s="1"/>
      <c r="D1162" s="2"/>
      <c r="E1162" s="1"/>
      <c r="F1162" s="1"/>
      <c r="G1162" s="1"/>
      <c r="H1162" s="3"/>
      <c r="I1162" s="1"/>
      <c r="J1162" s="4"/>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row>
    <row r="1163" spans="3:61">
      <c r="C1163" s="1"/>
      <c r="D1163" s="2"/>
      <c r="E1163" s="1"/>
      <c r="F1163" s="1"/>
      <c r="G1163" s="1"/>
      <c r="H1163" s="3"/>
      <c r="I1163" s="1"/>
      <c r="J1163" s="4"/>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row>
    <row r="1164" spans="3:61">
      <c r="C1164" s="1"/>
      <c r="D1164" s="2"/>
      <c r="E1164" s="1"/>
      <c r="F1164" s="1"/>
      <c r="G1164" s="1"/>
      <c r="H1164" s="3"/>
      <c r="I1164" s="1"/>
      <c r="J1164" s="4"/>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row>
    <row r="1165" spans="3:61">
      <c r="C1165" s="1"/>
      <c r="D1165" s="2"/>
      <c r="E1165" s="1"/>
      <c r="F1165" s="1"/>
      <c r="G1165" s="1"/>
      <c r="H1165" s="3"/>
      <c r="I1165" s="1"/>
      <c r="J1165" s="4"/>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row>
    <row r="1166" spans="3:61">
      <c r="C1166" s="1"/>
      <c r="D1166" s="2"/>
      <c r="E1166" s="1"/>
      <c r="F1166" s="1"/>
      <c r="G1166" s="1"/>
      <c r="H1166" s="3"/>
      <c r="I1166" s="1"/>
      <c r="J1166" s="4"/>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row>
    <row r="1167" spans="3:61">
      <c r="C1167" s="1"/>
      <c r="D1167" s="2"/>
      <c r="E1167" s="1"/>
      <c r="F1167" s="1"/>
      <c r="G1167" s="1"/>
      <c r="H1167" s="3"/>
      <c r="I1167" s="1"/>
      <c r="J1167" s="4"/>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row>
    <row r="1168" spans="3:61">
      <c r="C1168" s="1"/>
      <c r="D1168" s="2"/>
      <c r="E1168" s="1"/>
      <c r="F1168" s="1"/>
      <c r="G1168" s="1"/>
      <c r="H1168" s="3"/>
      <c r="I1168" s="1"/>
      <c r="J1168" s="4"/>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row>
    <row r="1169" spans="3:61">
      <c r="C1169" s="1"/>
      <c r="D1169" s="2"/>
      <c r="E1169" s="1"/>
      <c r="F1169" s="1"/>
      <c r="G1169" s="1"/>
      <c r="H1169" s="3"/>
      <c r="I1169" s="1"/>
      <c r="J1169" s="4"/>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row>
    <row r="1170" spans="3:61">
      <c r="C1170" s="1"/>
      <c r="D1170" s="2"/>
      <c r="E1170" s="1"/>
      <c r="F1170" s="1"/>
      <c r="G1170" s="1"/>
      <c r="H1170" s="3"/>
      <c r="I1170" s="1"/>
      <c r="J1170" s="4"/>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row>
    <row r="1171" spans="3:61">
      <c r="C1171" s="1"/>
      <c r="D1171" s="2"/>
      <c r="E1171" s="1"/>
      <c r="F1171" s="1"/>
      <c r="G1171" s="1"/>
      <c r="H1171" s="3"/>
      <c r="I1171" s="1"/>
      <c r="J1171" s="4"/>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row>
    <row r="1172" spans="3:61">
      <c r="C1172" s="1"/>
      <c r="D1172" s="2"/>
      <c r="E1172" s="1"/>
      <c r="F1172" s="1"/>
      <c r="G1172" s="1"/>
      <c r="H1172" s="3"/>
      <c r="I1172" s="1"/>
      <c r="J1172" s="4"/>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row>
    <row r="1173" spans="3:61">
      <c r="C1173" s="1"/>
      <c r="D1173" s="2"/>
      <c r="E1173" s="1"/>
      <c r="F1173" s="1"/>
      <c r="G1173" s="1"/>
      <c r="H1173" s="3"/>
      <c r="I1173" s="1"/>
      <c r="J1173" s="4"/>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row>
    <row r="1174" spans="3:61">
      <c r="C1174" s="1"/>
      <c r="D1174" s="2"/>
      <c r="E1174" s="1"/>
      <c r="F1174" s="1"/>
      <c r="G1174" s="1"/>
      <c r="H1174" s="3"/>
      <c r="I1174" s="1"/>
      <c r="J1174" s="4"/>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row>
    <row r="1175" spans="3:61">
      <c r="C1175" s="1"/>
      <c r="D1175" s="2"/>
      <c r="E1175" s="1"/>
      <c r="F1175" s="1"/>
      <c r="G1175" s="1"/>
      <c r="H1175" s="3"/>
      <c r="I1175" s="1"/>
      <c r="J1175" s="4"/>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row>
    <row r="1176" spans="3:61">
      <c r="C1176" s="1"/>
      <c r="D1176" s="2"/>
      <c r="E1176" s="1"/>
      <c r="F1176" s="1"/>
      <c r="G1176" s="1"/>
      <c r="H1176" s="3"/>
      <c r="I1176" s="1"/>
      <c r="J1176" s="4"/>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row>
    <row r="1177" spans="3:61">
      <c r="C1177" s="1"/>
      <c r="D1177" s="2"/>
      <c r="E1177" s="1"/>
      <c r="F1177" s="1"/>
      <c r="G1177" s="1"/>
      <c r="H1177" s="3"/>
      <c r="I1177" s="1"/>
      <c r="J1177" s="4"/>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row>
    <row r="1178" spans="3:61">
      <c r="C1178" s="1"/>
      <c r="D1178" s="2"/>
      <c r="E1178" s="1"/>
      <c r="F1178" s="1"/>
      <c r="G1178" s="1"/>
      <c r="H1178" s="3"/>
      <c r="I1178" s="1"/>
      <c r="J1178" s="4"/>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row>
    <row r="1179" spans="3:61">
      <c r="C1179" s="1"/>
      <c r="D1179" s="2"/>
      <c r="E1179" s="1"/>
      <c r="F1179" s="1"/>
      <c r="G1179" s="1"/>
      <c r="H1179" s="3"/>
      <c r="I1179" s="1"/>
      <c r="J1179" s="4"/>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row>
    <row r="1180" spans="3:61">
      <c r="C1180" s="1"/>
      <c r="D1180" s="2"/>
      <c r="E1180" s="1"/>
      <c r="F1180" s="1"/>
      <c r="G1180" s="1"/>
      <c r="H1180" s="3"/>
      <c r="I1180" s="1"/>
      <c r="J1180" s="4"/>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row>
    <row r="1181" spans="3:61">
      <c r="C1181" s="1"/>
      <c r="D1181" s="2"/>
      <c r="E1181" s="1"/>
      <c r="F1181" s="1"/>
      <c r="G1181" s="1"/>
      <c r="H1181" s="3"/>
      <c r="I1181" s="1"/>
      <c r="J1181" s="4"/>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row>
    <row r="1182" spans="3:61">
      <c r="C1182" s="1"/>
      <c r="D1182" s="2"/>
      <c r="E1182" s="1"/>
      <c r="F1182" s="1"/>
      <c r="G1182" s="1"/>
      <c r="H1182" s="3"/>
      <c r="I1182" s="1"/>
      <c r="J1182" s="4"/>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row>
    <row r="1183" spans="3:61">
      <c r="C1183" s="1"/>
      <c r="D1183" s="2"/>
      <c r="E1183" s="1"/>
      <c r="F1183" s="1"/>
      <c r="G1183" s="1"/>
      <c r="H1183" s="3"/>
      <c r="I1183" s="1"/>
      <c r="J1183" s="4"/>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row>
    <row r="1184" spans="3:61">
      <c r="C1184" s="1"/>
      <c r="D1184" s="2"/>
      <c r="E1184" s="1"/>
      <c r="F1184" s="1"/>
      <c r="G1184" s="1"/>
      <c r="H1184" s="3"/>
      <c r="I1184" s="1"/>
      <c r="J1184" s="4"/>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row>
    <row r="1185" spans="3:61">
      <c r="C1185" s="1"/>
      <c r="D1185" s="2"/>
      <c r="E1185" s="1"/>
      <c r="F1185" s="1"/>
      <c r="G1185" s="1"/>
      <c r="H1185" s="3"/>
      <c r="I1185" s="1"/>
      <c r="J1185" s="4"/>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row>
    <row r="1186" spans="3:61">
      <c r="C1186" s="1"/>
      <c r="D1186" s="2"/>
      <c r="E1186" s="1"/>
      <c r="F1186" s="1"/>
      <c r="G1186" s="1"/>
      <c r="H1186" s="3"/>
      <c r="I1186" s="1"/>
      <c r="J1186" s="4"/>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row>
    <row r="1187" spans="3:61">
      <c r="C1187" s="1"/>
      <c r="D1187" s="2"/>
      <c r="E1187" s="1"/>
      <c r="F1187" s="1"/>
      <c r="G1187" s="1"/>
      <c r="H1187" s="3"/>
      <c r="I1187" s="1"/>
      <c r="J1187" s="4"/>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row>
    <row r="1188" spans="3:61">
      <c r="C1188" s="1"/>
      <c r="D1188" s="2"/>
      <c r="E1188" s="1"/>
      <c r="F1188" s="1"/>
      <c r="G1188" s="1"/>
      <c r="H1188" s="3"/>
      <c r="I1188" s="1"/>
      <c r="J1188" s="4"/>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row>
    <row r="1189" spans="3:61">
      <c r="C1189" s="1"/>
      <c r="D1189" s="2"/>
      <c r="E1189" s="1"/>
      <c r="F1189" s="1"/>
      <c r="G1189" s="1"/>
      <c r="H1189" s="3"/>
      <c r="I1189" s="1"/>
      <c r="J1189" s="4"/>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row>
    <row r="1190" spans="3:61">
      <c r="C1190" s="1"/>
      <c r="D1190" s="2"/>
      <c r="E1190" s="1"/>
      <c r="F1190" s="1"/>
      <c r="G1190" s="1"/>
      <c r="H1190" s="3"/>
      <c r="I1190" s="1"/>
      <c r="J1190" s="4"/>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row>
    <row r="1191" spans="3:61">
      <c r="C1191" s="1"/>
      <c r="D1191" s="2"/>
      <c r="E1191" s="1"/>
      <c r="F1191" s="1"/>
      <c r="G1191" s="1"/>
      <c r="H1191" s="3"/>
      <c r="I1191" s="1"/>
      <c r="J1191" s="4"/>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row>
    <row r="1192" spans="3:61">
      <c r="C1192" s="1"/>
      <c r="D1192" s="2"/>
      <c r="E1192" s="1"/>
      <c r="F1192" s="1"/>
      <c r="G1192" s="1"/>
      <c r="H1192" s="3"/>
      <c r="I1192" s="1"/>
      <c r="J1192" s="4"/>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row>
    <row r="1193" spans="3:61">
      <c r="C1193" s="1"/>
      <c r="D1193" s="2"/>
      <c r="E1193" s="1"/>
      <c r="F1193" s="1"/>
      <c r="G1193" s="1"/>
      <c r="H1193" s="3"/>
      <c r="I1193" s="1"/>
      <c r="J1193" s="4"/>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row>
    <row r="1194" spans="3:61">
      <c r="C1194" s="1"/>
      <c r="D1194" s="2"/>
      <c r="E1194" s="1"/>
      <c r="F1194" s="1"/>
      <c r="G1194" s="1"/>
      <c r="H1194" s="3"/>
      <c r="I1194" s="1"/>
      <c r="J1194" s="4"/>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row>
    <row r="1195" spans="3:61">
      <c r="C1195" s="1"/>
      <c r="D1195" s="2"/>
      <c r="E1195" s="1"/>
      <c r="F1195" s="1"/>
      <c r="G1195" s="1"/>
      <c r="H1195" s="3"/>
      <c r="I1195" s="1"/>
      <c r="J1195" s="4"/>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row>
    <row r="1196" spans="3:61">
      <c r="C1196" s="1"/>
      <c r="D1196" s="2"/>
      <c r="E1196" s="1"/>
      <c r="F1196" s="1"/>
      <c r="G1196" s="1"/>
      <c r="H1196" s="3"/>
      <c r="I1196" s="1"/>
      <c r="J1196" s="4"/>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row>
    <row r="1197" spans="3:61">
      <c r="C1197" s="1"/>
      <c r="D1197" s="2"/>
      <c r="E1197" s="1"/>
      <c r="F1197" s="1"/>
      <c r="G1197" s="1"/>
      <c r="H1197" s="3"/>
      <c r="I1197" s="1"/>
      <c r="J1197" s="4"/>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row>
    <row r="1198" spans="3:61">
      <c r="C1198" s="1"/>
      <c r="D1198" s="2"/>
      <c r="E1198" s="1"/>
      <c r="F1198" s="1"/>
      <c r="G1198" s="1"/>
      <c r="H1198" s="3"/>
      <c r="I1198" s="1"/>
      <c r="J1198" s="4"/>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row>
    <row r="1199" spans="3:61">
      <c r="C1199" s="1"/>
      <c r="D1199" s="2"/>
      <c r="E1199" s="1"/>
      <c r="F1199" s="1"/>
      <c r="G1199" s="1"/>
      <c r="H1199" s="3"/>
      <c r="I1199" s="1"/>
      <c r="J1199" s="4"/>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row>
    <row r="1200" spans="3:61">
      <c r="C1200" s="1"/>
      <c r="D1200" s="2"/>
      <c r="E1200" s="1"/>
      <c r="F1200" s="1"/>
      <c r="G1200" s="1"/>
      <c r="H1200" s="3"/>
      <c r="I1200" s="1"/>
      <c r="J1200" s="4"/>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row>
    <row r="1201" spans="3:61">
      <c r="C1201" s="1"/>
      <c r="D1201" s="2"/>
      <c r="E1201" s="1"/>
      <c r="F1201" s="1"/>
      <c r="G1201" s="1"/>
      <c r="H1201" s="3"/>
      <c r="I1201" s="1"/>
      <c r="J1201" s="4"/>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row>
    <row r="1202" spans="3:61">
      <c r="C1202" s="1"/>
      <c r="D1202" s="2"/>
      <c r="E1202" s="1"/>
      <c r="F1202" s="1"/>
      <c r="G1202" s="1"/>
      <c r="H1202" s="3"/>
      <c r="I1202" s="1"/>
      <c r="J1202" s="4"/>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row>
    <row r="1203" spans="3:61">
      <c r="C1203" s="1"/>
      <c r="D1203" s="2"/>
      <c r="E1203" s="1"/>
      <c r="F1203" s="1"/>
      <c r="G1203" s="1"/>
      <c r="H1203" s="3"/>
      <c r="I1203" s="1"/>
      <c r="J1203" s="4"/>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row>
    <row r="1204" spans="3:61">
      <c r="C1204" s="1"/>
      <c r="D1204" s="2"/>
      <c r="E1204" s="1"/>
      <c r="F1204" s="1"/>
      <c r="G1204" s="1"/>
      <c r="H1204" s="3"/>
      <c r="I1204" s="1"/>
      <c r="J1204" s="4"/>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row>
    <row r="1205" spans="3:61">
      <c r="C1205" s="1"/>
      <c r="D1205" s="2"/>
      <c r="E1205" s="1"/>
      <c r="F1205" s="1"/>
      <c r="G1205" s="1"/>
      <c r="H1205" s="3"/>
      <c r="I1205" s="1"/>
      <c r="J1205" s="4"/>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row>
    <row r="1206" spans="3:61">
      <c r="C1206" s="1"/>
      <c r="D1206" s="2"/>
      <c r="E1206" s="1"/>
      <c r="F1206" s="1"/>
      <c r="G1206" s="1"/>
      <c r="H1206" s="3"/>
      <c r="I1206" s="1"/>
      <c r="J1206" s="4"/>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row>
    <row r="1207" spans="3:61">
      <c r="C1207" s="1"/>
      <c r="D1207" s="2"/>
      <c r="E1207" s="1"/>
      <c r="F1207" s="1"/>
      <c r="G1207" s="1"/>
      <c r="H1207" s="3"/>
      <c r="I1207" s="1"/>
      <c r="J1207" s="4"/>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row>
    <row r="1208" spans="3:61">
      <c r="C1208" s="1"/>
      <c r="D1208" s="2"/>
      <c r="E1208" s="1"/>
      <c r="F1208" s="1"/>
      <c r="G1208" s="1"/>
      <c r="H1208" s="3"/>
      <c r="I1208" s="1"/>
      <c r="J1208" s="4"/>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row>
    <row r="1209" spans="3:61">
      <c r="C1209" s="1"/>
      <c r="D1209" s="2"/>
      <c r="E1209" s="1"/>
      <c r="F1209" s="1"/>
      <c r="G1209" s="1"/>
      <c r="H1209" s="3"/>
      <c r="I1209" s="1"/>
      <c r="J1209" s="4"/>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row>
    <row r="1210" spans="3:61">
      <c r="C1210" s="1"/>
      <c r="D1210" s="2"/>
      <c r="E1210" s="1"/>
      <c r="F1210" s="1"/>
      <c r="G1210" s="1"/>
      <c r="H1210" s="3"/>
      <c r="I1210" s="1"/>
      <c r="J1210" s="4"/>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row>
    <row r="1211" spans="3:61">
      <c r="C1211" s="1"/>
      <c r="D1211" s="2"/>
      <c r="E1211" s="1"/>
      <c r="F1211" s="1"/>
      <c r="G1211" s="1"/>
      <c r="H1211" s="3"/>
      <c r="I1211" s="1"/>
      <c r="J1211" s="4"/>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row>
    <row r="1212" spans="3:61">
      <c r="C1212" s="1"/>
      <c r="D1212" s="2"/>
      <c r="E1212" s="1"/>
      <c r="F1212" s="1"/>
      <c r="G1212" s="1"/>
      <c r="H1212" s="3"/>
      <c r="I1212" s="1"/>
      <c r="J1212" s="4"/>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row>
    <row r="1213" spans="3:61">
      <c r="C1213" s="1"/>
      <c r="D1213" s="2"/>
      <c r="E1213" s="1"/>
      <c r="F1213" s="1"/>
      <c r="G1213" s="1"/>
      <c r="H1213" s="3"/>
      <c r="I1213" s="1"/>
      <c r="J1213" s="4"/>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row>
    <row r="1214" spans="3:61">
      <c r="C1214" s="1"/>
      <c r="D1214" s="2"/>
      <c r="E1214" s="1"/>
      <c r="F1214" s="1"/>
      <c r="G1214" s="1"/>
      <c r="H1214" s="3"/>
      <c r="I1214" s="1"/>
      <c r="J1214" s="4"/>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row>
    <row r="1215" spans="3:61">
      <c r="C1215" s="1"/>
      <c r="D1215" s="2"/>
      <c r="E1215" s="1"/>
      <c r="F1215" s="1"/>
      <c r="G1215" s="1"/>
      <c r="H1215" s="3"/>
      <c r="I1215" s="1"/>
      <c r="J1215" s="4"/>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row>
    <row r="1216" spans="3:61">
      <c r="C1216" s="1"/>
      <c r="D1216" s="2"/>
      <c r="E1216" s="1"/>
      <c r="F1216" s="1"/>
      <c r="G1216" s="1"/>
      <c r="H1216" s="3"/>
      <c r="I1216" s="1"/>
      <c r="J1216" s="4"/>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row>
    <row r="1217" spans="3:61">
      <c r="C1217" s="1"/>
      <c r="D1217" s="2"/>
      <c r="E1217" s="1"/>
      <c r="F1217" s="1"/>
      <c r="G1217" s="1"/>
      <c r="H1217" s="3"/>
      <c r="I1217" s="1"/>
      <c r="J1217" s="4"/>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row>
    <row r="1218" spans="3:61">
      <c r="C1218" s="1"/>
      <c r="D1218" s="2"/>
      <c r="E1218" s="1"/>
      <c r="F1218" s="1"/>
      <c r="G1218" s="1"/>
      <c r="H1218" s="3"/>
      <c r="I1218" s="1"/>
      <c r="J1218" s="4"/>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row>
    <row r="1219" spans="3:61">
      <c r="C1219" s="1"/>
      <c r="D1219" s="2"/>
      <c r="E1219" s="1"/>
      <c r="F1219" s="1"/>
      <c r="G1219" s="1"/>
      <c r="H1219" s="3"/>
      <c r="I1219" s="1"/>
      <c r="J1219" s="4"/>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row>
    <row r="1220" spans="3:61">
      <c r="C1220" s="1"/>
      <c r="D1220" s="2"/>
      <c r="E1220" s="1"/>
      <c r="F1220" s="1"/>
      <c r="G1220" s="1"/>
      <c r="H1220" s="3"/>
      <c r="I1220" s="1"/>
      <c r="J1220" s="4"/>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row>
    <row r="1221" spans="3:61">
      <c r="C1221" s="1"/>
      <c r="D1221" s="2"/>
      <c r="E1221" s="1"/>
      <c r="F1221" s="1"/>
      <c r="G1221" s="1"/>
      <c r="H1221" s="3"/>
      <c r="I1221" s="1"/>
      <c r="J1221" s="4"/>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row>
    <row r="1222" spans="3:61">
      <c r="C1222" s="1"/>
      <c r="D1222" s="2"/>
      <c r="E1222" s="1"/>
      <c r="F1222" s="1"/>
      <c r="G1222" s="1"/>
      <c r="H1222" s="3"/>
      <c r="I1222" s="1"/>
      <c r="J1222" s="4"/>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row>
    <row r="1223" spans="3:61">
      <c r="C1223" s="1"/>
      <c r="D1223" s="2"/>
      <c r="E1223" s="1"/>
      <c r="F1223" s="1"/>
      <c r="G1223" s="1"/>
      <c r="H1223" s="3"/>
      <c r="I1223" s="1"/>
      <c r="J1223" s="4"/>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row>
    <row r="1224" spans="3:61">
      <c r="C1224" s="1"/>
      <c r="D1224" s="2"/>
      <c r="E1224" s="1"/>
      <c r="F1224" s="1"/>
      <c r="G1224" s="1"/>
      <c r="H1224" s="3"/>
      <c r="I1224" s="1"/>
      <c r="J1224" s="4"/>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row>
    <row r="1225" spans="3:61">
      <c r="C1225" s="1"/>
      <c r="D1225" s="2"/>
      <c r="E1225" s="1"/>
      <c r="F1225" s="1"/>
      <c r="G1225" s="1"/>
      <c r="H1225" s="3"/>
      <c r="I1225" s="1"/>
      <c r="J1225" s="4"/>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row>
    <row r="1226" spans="3:61">
      <c r="C1226" s="1"/>
      <c r="D1226" s="2"/>
      <c r="E1226" s="1"/>
      <c r="F1226" s="1"/>
      <c r="G1226" s="1"/>
      <c r="H1226" s="3"/>
      <c r="I1226" s="1"/>
      <c r="J1226" s="4"/>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row>
    <row r="1227" spans="3:61">
      <c r="C1227" s="1"/>
      <c r="D1227" s="2"/>
      <c r="E1227" s="1"/>
      <c r="F1227" s="1"/>
      <c r="G1227" s="1"/>
      <c r="H1227" s="3"/>
      <c r="I1227" s="1"/>
      <c r="J1227" s="4"/>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row>
    <row r="1228" spans="3:61">
      <c r="C1228" s="1"/>
      <c r="D1228" s="2"/>
      <c r="E1228" s="1"/>
      <c r="F1228" s="1"/>
      <c r="G1228" s="1"/>
      <c r="H1228" s="3"/>
      <c r="I1228" s="1"/>
      <c r="J1228" s="4"/>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row>
    <row r="1229" spans="3:61">
      <c r="C1229" s="1"/>
      <c r="D1229" s="2"/>
      <c r="E1229" s="1"/>
      <c r="F1229" s="1"/>
      <c r="G1229" s="1"/>
      <c r="H1229" s="3"/>
      <c r="I1229" s="1"/>
      <c r="J1229" s="4"/>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row>
    <row r="1230" spans="3:61">
      <c r="C1230" s="1"/>
      <c r="D1230" s="2"/>
      <c r="E1230" s="1"/>
      <c r="F1230" s="1"/>
      <c r="G1230" s="1"/>
      <c r="H1230" s="3"/>
      <c r="I1230" s="1"/>
      <c r="J1230" s="4"/>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row>
    <row r="1231" spans="3:61">
      <c r="C1231" s="1"/>
      <c r="D1231" s="2"/>
      <c r="E1231" s="1"/>
      <c r="F1231" s="1"/>
      <c r="G1231" s="1"/>
      <c r="H1231" s="3"/>
      <c r="I1231" s="1"/>
      <c r="J1231" s="4"/>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row>
    <row r="1232" spans="3:61">
      <c r="C1232" s="1"/>
      <c r="D1232" s="2"/>
      <c r="E1232" s="1"/>
      <c r="F1232" s="1"/>
      <c r="G1232" s="1"/>
      <c r="H1232" s="3"/>
      <c r="I1232" s="1"/>
      <c r="J1232" s="4"/>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row>
    <row r="1233" spans="3:61">
      <c r="C1233" s="1"/>
      <c r="D1233" s="2"/>
      <c r="E1233" s="1"/>
      <c r="F1233" s="1"/>
      <c r="G1233" s="1"/>
      <c r="H1233" s="3"/>
      <c r="I1233" s="1"/>
      <c r="J1233" s="4"/>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row>
    <row r="1234" spans="3:61">
      <c r="C1234" s="1"/>
      <c r="D1234" s="2"/>
      <c r="E1234" s="1"/>
      <c r="F1234" s="1"/>
      <c r="G1234" s="1"/>
      <c r="H1234" s="3"/>
      <c r="I1234" s="1"/>
      <c r="J1234" s="4"/>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row>
    <row r="1235" spans="3:61">
      <c r="C1235" s="1"/>
      <c r="D1235" s="2"/>
      <c r="E1235" s="1"/>
      <c r="F1235" s="1"/>
      <c r="G1235" s="1"/>
      <c r="H1235" s="3"/>
      <c r="I1235" s="1"/>
      <c r="J1235" s="4"/>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row>
    <row r="1236" spans="3:61">
      <c r="C1236" s="1"/>
      <c r="D1236" s="2"/>
      <c r="E1236" s="1"/>
      <c r="F1236" s="1"/>
      <c r="G1236" s="1"/>
      <c r="H1236" s="3"/>
      <c r="I1236" s="1"/>
      <c r="J1236" s="4"/>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row>
    <row r="1237" spans="3:61">
      <c r="C1237" s="1"/>
      <c r="D1237" s="2"/>
      <c r="E1237" s="1"/>
      <c r="F1237" s="1"/>
      <c r="G1237" s="1"/>
      <c r="H1237" s="3"/>
      <c r="I1237" s="1"/>
      <c r="J1237" s="4"/>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row>
    <row r="1238" spans="3:61">
      <c r="C1238" s="1"/>
      <c r="D1238" s="2"/>
      <c r="E1238" s="1"/>
      <c r="F1238" s="1"/>
      <c r="G1238" s="1"/>
      <c r="H1238" s="3"/>
      <c r="I1238" s="1"/>
      <c r="J1238" s="4"/>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row>
    <row r="1239" spans="3:61">
      <c r="C1239" s="1"/>
      <c r="D1239" s="2"/>
      <c r="E1239" s="1"/>
      <c r="F1239" s="1"/>
      <c r="G1239" s="1"/>
      <c r="H1239" s="3"/>
      <c r="I1239" s="1"/>
      <c r="J1239" s="4"/>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row>
    <row r="1240" spans="3:61">
      <c r="C1240" s="1"/>
      <c r="D1240" s="2"/>
      <c r="E1240" s="1"/>
      <c r="F1240" s="1"/>
      <c r="G1240" s="1"/>
      <c r="H1240" s="3"/>
      <c r="I1240" s="1"/>
      <c r="J1240" s="4"/>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row>
    <row r="1241" spans="3:61">
      <c r="C1241" s="1"/>
      <c r="D1241" s="2"/>
      <c r="E1241" s="1"/>
      <c r="F1241" s="1"/>
      <c r="G1241" s="1"/>
      <c r="H1241" s="3"/>
      <c r="I1241" s="1"/>
      <c r="J1241" s="4"/>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row>
    <row r="1242" spans="3:61">
      <c r="C1242" s="1"/>
      <c r="D1242" s="2"/>
      <c r="E1242" s="1"/>
      <c r="F1242" s="1"/>
      <c r="G1242" s="1"/>
      <c r="H1242" s="3"/>
      <c r="I1242" s="1"/>
      <c r="J1242" s="4"/>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row>
    <row r="1243" spans="3:61">
      <c r="C1243" s="1"/>
      <c r="D1243" s="2"/>
      <c r="E1243" s="1"/>
      <c r="F1243" s="1"/>
      <c r="G1243" s="1"/>
      <c r="H1243" s="3"/>
      <c r="I1243" s="1"/>
      <c r="J1243" s="4"/>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row>
    <row r="1244" spans="3:61">
      <c r="C1244" s="1"/>
      <c r="D1244" s="2"/>
      <c r="E1244" s="1"/>
      <c r="F1244" s="1"/>
      <c r="G1244" s="1"/>
      <c r="H1244" s="3"/>
      <c r="I1244" s="1"/>
      <c r="J1244" s="4"/>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row>
    <row r="1245" spans="3:61">
      <c r="C1245" s="1"/>
      <c r="D1245" s="2"/>
      <c r="E1245" s="1"/>
      <c r="F1245" s="1"/>
      <c r="G1245" s="1"/>
      <c r="H1245" s="3"/>
      <c r="I1245" s="1"/>
      <c r="J1245" s="4"/>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row>
    <row r="1246" spans="3:61">
      <c r="C1246" s="1"/>
      <c r="D1246" s="2"/>
      <c r="E1246" s="1"/>
      <c r="F1246" s="1"/>
      <c r="G1246" s="1"/>
      <c r="H1246" s="3"/>
      <c r="I1246" s="1"/>
      <c r="J1246" s="4"/>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row>
    <row r="1247" spans="3:61">
      <c r="C1247" s="1"/>
      <c r="D1247" s="2"/>
      <c r="E1247" s="1"/>
      <c r="F1247" s="1"/>
      <c r="G1247" s="1"/>
      <c r="H1247" s="3"/>
      <c r="I1247" s="1"/>
      <c r="J1247" s="4"/>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row>
    <row r="1248" spans="3:61">
      <c r="C1248" s="1"/>
      <c r="D1248" s="2"/>
      <c r="E1248" s="1"/>
      <c r="F1248" s="1"/>
      <c r="G1248" s="1"/>
      <c r="H1248" s="3"/>
      <c r="I1248" s="1"/>
      <c r="J1248" s="4"/>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row>
    <row r="1249" spans="3:61">
      <c r="C1249" s="1"/>
      <c r="D1249" s="2"/>
      <c r="E1249" s="1"/>
      <c r="F1249" s="1"/>
      <c r="G1249" s="1"/>
      <c r="H1249" s="3"/>
      <c r="I1249" s="1"/>
      <c r="J1249" s="4"/>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row>
    <row r="1250" spans="3:61">
      <c r="C1250" s="1"/>
      <c r="D1250" s="2"/>
      <c r="E1250" s="1"/>
      <c r="F1250" s="1"/>
      <c r="G1250" s="1"/>
      <c r="H1250" s="3"/>
      <c r="I1250" s="1"/>
      <c r="J1250" s="4"/>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row>
    <row r="1251" spans="3:61">
      <c r="C1251" s="1"/>
      <c r="D1251" s="2"/>
      <c r="E1251" s="1"/>
      <c r="F1251" s="1"/>
      <c r="G1251" s="1"/>
      <c r="H1251" s="3"/>
      <c r="I1251" s="1"/>
      <c r="J1251" s="4"/>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row>
    <row r="1252" spans="3:61">
      <c r="C1252" s="1"/>
      <c r="D1252" s="2"/>
      <c r="E1252" s="1"/>
      <c r="F1252" s="1"/>
      <c r="G1252" s="1"/>
      <c r="H1252" s="3"/>
      <c r="I1252" s="1"/>
      <c r="J1252" s="4"/>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row>
    <row r="1253" spans="3:61">
      <c r="C1253" s="1"/>
      <c r="D1253" s="2"/>
      <c r="E1253" s="1"/>
      <c r="F1253" s="1"/>
      <c r="G1253" s="1"/>
      <c r="H1253" s="3"/>
      <c r="I1253" s="1"/>
      <c r="J1253" s="4"/>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row>
    <row r="1254" spans="3:61">
      <c r="C1254" s="1"/>
      <c r="D1254" s="2"/>
      <c r="E1254" s="1"/>
      <c r="F1254" s="1"/>
      <c r="G1254" s="1"/>
      <c r="H1254" s="3"/>
      <c r="I1254" s="1"/>
      <c r="J1254" s="4"/>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row>
    <row r="1255" spans="3:61">
      <c r="C1255" s="1"/>
      <c r="D1255" s="2"/>
      <c r="E1255" s="1"/>
      <c r="F1255" s="1"/>
      <c r="G1255" s="1"/>
      <c r="H1255" s="3"/>
      <c r="I1255" s="1"/>
      <c r="J1255" s="4"/>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row>
    <row r="1256" spans="3:61">
      <c r="C1256" s="1"/>
      <c r="D1256" s="2"/>
      <c r="E1256" s="1"/>
      <c r="F1256" s="1"/>
      <c r="G1256" s="1"/>
      <c r="H1256" s="3"/>
      <c r="I1256" s="1"/>
      <c r="J1256" s="4"/>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row>
    <row r="1257" spans="3:61">
      <c r="C1257" s="1"/>
      <c r="D1257" s="2"/>
      <c r="E1257" s="1"/>
      <c r="F1257" s="1"/>
      <c r="G1257" s="1"/>
      <c r="H1257" s="3"/>
      <c r="I1257" s="1"/>
      <c r="J1257" s="4"/>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row>
    <row r="1258" spans="3:61">
      <c r="C1258" s="1"/>
      <c r="D1258" s="2"/>
      <c r="E1258" s="1"/>
      <c r="F1258" s="1"/>
      <c r="G1258" s="1"/>
      <c r="H1258" s="3"/>
      <c r="I1258" s="1"/>
      <c r="J1258" s="4"/>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row>
    <row r="1259" spans="3:61">
      <c r="C1259" s="1"/>
      <c r="D1259" s="2"/>
      <c r="E1259" s="1"/>
      <c r="F1259" s="1"/>
      <c r="G1259" s="1"/>
      <c r="H1259" s="3"/>
      <c r="I1259" s="1"/>
      <c r="J1259" s="4"/>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row>
    <row r="1260" spans="3:61">
      <c r="C1260" s="1"/>
      <c r="D1260" s="2"/>
      <c r="E1260" s="1"/>
      <c r="F1260" s="1"/>
      <c r="G1260" s="1"/>
      <c r="H1260" s="3"/>
      <c r="I1260" s="1"/>
      <c r="J1260" s="4"/>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row>
    <row r="1261" spans="3:61">
      <c r="C1261" s="1"/>
      <c r="D1261" s="2"/>
      <c r="E1261" s="1"/>
      <c r="F1261" s="1"/>
      <c r="G1261" s="1"/>
      <c r="H1261" s="3"/>
      <c r="I1261" s="1"/>
      <c r="J1261" s="4"/>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row>
    <row r="1262" spans="3:61">
      <c r="C1262" s="1"/>
      <c r="D1262" s="2"/>
      <c r="E1262" s="1"/>
      <c r="F1262" s="1"/>
      <c r="G1262" s="1"/>
      <c r="H1262" s="3"/>
      <c r="I1262" s="1"/>
      <c r="J1262" s="4"/>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row>
    <row r="1263" spans="3:61">
      <c r="C1263" s="1"/>
      <c r="D1263" s="2"/>
      <c r="E1263" s="1"/>
      <c r="F1263" s="1"/>
      <c r="G1263" s="1"/>
      <c r="H1263" s="3"/>
      <c r="I1263" s="1"/>
      <c r="J1263" s="4"/>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row>
    <row r="1264" spans="3:61">
      <c r="C1264" s="1"/>
      <c r="D1264" s="2"/>
      <c r="E1264" s="1"/>
      <c r="F1264" s="1"/>
      <c r="G1264" s="1"/>
      <c r="H1264" s="3"/>
      <c r="I1264" s="1"/>
      <c r="J1264" s="4"/>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row>
    <row r="1265" spans="3:61">
      <c r="C1265" s="1"/>
      <c r="D1265" s="2"/>
      <c r="E1265" s="1"/>
      <c r="F1265" s="1"/>
      <c r="G1265" s="1"/>
      <c r="H1265" s="3"/>
      <c r="I1265" s="1"/>
      <c r="J1265" s="4"/>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row>
    <row r="1266" spans="3:61">
      <c r="C1266" s="1"/>
      <c r="D1266" s="2"/>
      <c r="E1266" s="1"/>
      <c r="F1266" s="1"/>
      <c r="G1266" s="1"/>
      <c r="H1266" s="3"/>
      <c r="I1266" s="1"/>
      <c r="J1266" s="4"/>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row>
    <row r="1267" spans="3:61">
      <c r="C1267" s="1"/>
      <c r="D1267" s="2"/>
      <c r="E1267" s="1"/>
      <c r="F1267" s="1"/>
      <c r="G1267" s="1"/>
      <c r="H1267" s="3"/>
      <c r="I1267" s="1"/>
      <c r="J1267" s="4"/>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row>
    <row r="1268" spans="3:61">
      <c r="C1268" s="1"/>
      <c r="D1268" s="2"/>
      <c r="E1268" s="1"/>
      <c r="F1268" s="1"/>
      <c r="G1268" s="1"/>
      <c r="H1268" s="3"/>
      <c r="I1268" s="1"/>
      <c r="J1268" s="4"/>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row>
    <row r="1269" spans="3:61">
      <c r="C1269" s="1"/>
      <c r="D1269" s="2"/>
      <c r="E1269" s="1"/>
      <c r="F1269" s="1"/>
      <c r="G1269" s="1"/>
      <c r="H1269" s="3"/>
      <c r="I1269" s="1"/>
      <c r="J1269" s="4"/>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row>
    <row r="1270" spans="3:61">
      <c r="C1270" s="1"/>
      <c r="D1270" s="2"/>
      <c r="E1270" s="1"/>
      <c r="F1270" s="1"/>
      <c r="G1270" s="1"/>
      <c r="H1270" s="3"/>
      <c r="I1270" s="1"/>
      <c r="J1270" s="4"/>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row>
    <row r="1271" spans="3:61">
      <c r="C1271" s="1"/>
      <c r="D1271" s="2"/>
      <c r="E1271" s="1"/>
      <c r="F1271" s="1"/>
      <c r="G1271" s="1"/>
      <c r="H1271" s="3"/>
      <c r="I1271" s="1"/>
      <c r="J1271" s="4"/>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row>
    <row r="1272" spans="3:61">
      <c r="C1272" s="1"/>
      <c r="D1272" s="2"/>
      <c r="E1272" s="1"/>
      <c r="F1272" s="1"/>
      <c r="G1272" s="1"/>
      <c r="H1272" s="3"/>
      <c r="I1272" s="1"/>
      <c r="J1272" s="4"/>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row>
    <row r="1273" spans="3:61">
      <c r="C1273" s="1"/>
      <c r="D1273" s="2"/>
      <c r="E1273" s="1"/>
      <c r="F1273" s="1"/>
      <c r="G1273" s="1"/>
      <c r="H1273" s="3"/>
      <c r="I1273" s="1"/>
      <c r="J1273" s="4"/>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row>
    <row r="1274" spans="3:61">
      <c r="C1274" s="1"/>
      <c r="D1274" s="2"/>
      <c r="E1274" s="1"/>
      <c r="F1274" s="1"/>
      <c r="G1274" s="1"/>
      <c r="H1274" s="3"/>
      <c r="I1274" s="1"/>
      <c r="J1274" s="4"/>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row>
    <row r="1275" spans="3:61">
      <c r="C1275" s="1"/>
      <c r="D1275" s="2"/>
      <c r="E1275" s="1"/>
      <c r="F1275" s="1"/>
      <c r="G1275" s="1"/>
      <c r="H1275" s="3"/>
      <c r="I1275" s="1"/>
      <c r="J1275" s="4"/>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row>
    <row r="1276" spans="3:61">
      <c r="C1276" s="1"/>
      <c r="D1276" s="2"/>
      <c r="E1276" s="1"/>
      <c r="F1276" s="1"/>
      <c r="G1276" s="1"/>
      <c r="H1276" s="3"/>
      <c r="I1276" s="1"/>
      <c r="J1276" s="4"/>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row>
    <row r="1277" spans="3:61">
      <c r="C1277" s="1"/>
      <c r="D1277" s="2"/>
      <c r="E1277" s="1"/>
      <c r="F1277" s="1"/>
      <c r="G1277" s="1"/>
      <c r="H1277" s="3"/>
      <c r="I1277" s="1"/>
      <c r="J1277" s="4"/>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row>
    <row r="1278" spans="3:61">
      <c r="C1278" s="1"/>
      <c r="D1278" s="2"/>
      <c r="E1278" s="1"/>
      <c r="F1278" s="1"/>
      <c r="G1278" s="1"/>
      <c r="H1278" s="3"/>
      <c r="I1278" s="1"/>
      <c r="J1278" s="4"/>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row>
    <row r="1279" spans="3:61">
      <c r="C1279" s="1"/>
      <c r="D1279" s="2"/>
      <c r="E1279" s="1"/>
      <c r="F1279" s="1"/>
      <c r="G1279" s="1"/>
      <c r="H1279" s="3"/>
      <c r="I1279" s="1"/>
      <c r="J1279" s="4"/>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row>
    <row r="1280" spans="3:61">
      <c r="C1280" s="1"/>
      <c r="D1280" s="2"/>
      <c r="E1280" s="1"/>
      <c r="F1280" s="1"/>
      <c r="G1280" s="1"/>
      <c r="H1280" s="3"/>
      <c r="I1280" s="1"/>
      <c r="J1280" s="4"/>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row>
    <row r="1281" spans="3:61">
      <c r="C1281" s="1"/>
      <c r="D1281" s="2"/>
      <c r="E1281" s="1"/>
      <c r="F1281" s="1"/>
      <c r="G1281" s="1"/>
      <c r="H1281" s="3"/>
      <c r="I1281" s="1"/>
      <c r="J1281" s="4"/>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row>
    <row r="1282" spans="3:61">
      <c r="C1282" s="1"/>
      <c r="D1282" s="2"/>
      <c r="E1282" s="1"/>
      <c r="F1282" s="1"/>
      <c r="G1282" s="1"/>
      <c r="H1282" s="3"/>
      <c r="I1282" s="1"/>
      <c r="J1282" s="4"/>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row>
    <row r="1283" spans="3:61">
      <c r="C1283" s="1"/>
      <c r="D1283" s="2"/>
      <c r="E1283" s="1"/>
      <c r="F1283" s="1"/>
      <c r="G1283" s="1"/>
      <c r="H1283" s="3"/>
      <c r="I1283" s="1"/>
      <c r="J1283" s="4"/>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row>
    <row r="1284" spans="3:61">
      <c r="C1284" s="1"/>
      <c r="D1284" s="2"/>
      <c r="E1284" s="1"/>
      <c r="F1284" s="1"/>
      <c r="G1284" s="1"/>
      <c r="H1284" s="3"/>
      <c r="I1284" s="1"/>
      <c r="J1284" s="4"/>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row>
    <row r="1285" spans="3:61">
      <c r="C1285" s="1"/>
      <c r="D1285" s="2"/>
      <c r="E1285" s="1"/>
      <c r="F1285" s="1"/>
      <c r="G1285" s="1"/>
      <c r="H1285" s="3"/>
      <c r="I1285" s="1"/>
      <c r="J1285" s="4"/>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row>
    <row r="1286" spans="3:61">
      <c r="C1286" s="1"/>
      <c r="D1286" s="2"/>
      <c r="E1286" s="1"/>
      <c r="F1286" s="1"/>
      <c r="G1286" s="1"/>
      <c r="H1286" s="3"/>
      <c r="I1286" s="1"/>
      <c r="J1286" s="4"/>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row>
    <row r="1287" spans="3:61">
      <c r="C1287" s="1"/>
      <c r="D1287" s="2"/>
      <c r="E1287" s="1"/>
      <c r="F1287" s="1"/>
      <c r="G1287" s="1"/>
      <c r="H1287" s="3"/>
      <c r="I1287" s="1"/>
      <c r="J1287" s="4"/>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row>
    <row r="1288" spans="3:61">
      <c r="C1288" s="1"/>
      <c r="D1288" s="2"/>
      <c r="E1288" s="1"/>
      <c r="F1288" s="1"/>
      <c r="G1288" s="1"/>
      <c r="H1288" s="3"/>
      <c r="I1288" s="1"/>
      <c r="J1288" s="4"/>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row>
    <row r="1289" spans="3:61">
      <c r="C1289" s="1"/>
      <c r="D1289" s="2"/>
      <c r="E1289" s="1"/>
      <c r="F1289" s="1"/>
      <c r="G1289" s="1"/>
      <c r="H1289" s="3"/>
      <c r="I1289" s="1"/>
      <c r="J1289" s="4"/>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row>
    <row r="1290" spans="3:61">
      <c r="C1290" s="1"/>
      <c r="D1290" s="2"/>
      <c r="E1290" s="1"/>
      <c r="F1290" s="1"/>
      <c r="G1290" s="1"/>
      <c r="H1290" s="3"/>
      <c r="I1290" s="1"/>
      <c r="J1290" s="4"/>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row>
    <row r="1291" spans="3:61">
      <c r="C1291" s="1"/>
      <c r="D1291" s="2"/>
      <c r="E1291" s="1"/>
      <c r="F1291" s="1"/>
      <c r="G1291" s="1"/>
      <c r="H1291" s="3"/>
      <c r="I1291" s="1"/>
      <c r="J1291" s="4"/>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row>
    <row r="1292" spans="3:61">
      <c r="C1292" s="1"/>
      <c r="D1292" s="2"/>
      <c r="E1292" s="1"/>
      <c r="F1292" s="1"/>
      <c r="G1292" s="1"/>
      <c r="H1292" s="3"/>
      <c r="I1292" s="1"/>
      <c r="J1292" s="4"/>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row>
    <row r="1293" spans="3:61">
      <c r="C1293" s="1"/>
      <c r="D1293" s="2"/>
      <c r="E1293" s="1"/>
      <c r="F1293" s="1"/>
      <c r="G1293" s="1"/>
      <c r="H1293" s="3"/>
      <c r="I1293" s="1"/>
      <c r="J1293" s="4"/>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row>
    <row r="1294" spans="3:61">
      <c r="C1294" s="1"/>
      <c r="D1294" s="2"/>
      <c r="E1294" s="1"/>
      <c r="F1294" s="1"/>
      <c r="G1294" s="1"/>
      <c r="H1294" s="3"/>
      <c r="I1294" s="1"/>
      <c r="J1294" s="4"/>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row>
    <row r="1295" spans="3:61">
      <c r="C1295" s="1"/>
      <c r="D1295" s="2"/>
      <c r="E1295" s="1"/>
      <c r="F1295" s="1"/>
      <c r="G1295" s="1"/>
      <c r="H1295" s="3"/>
      <c r="I1295" s="1"/>
      <c r="J1295" s="4"/>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row>
    <row r="1296" spans="3:61">
      <c r="C1296" s="1"/>
      <c r="D1296" s="2"/>
      <c r="E1296" s="1"/>
      <c r="F1296" s="1"/>
      <c r="G1296" s="1"/>
      <c r="H1296" s="3"/>
      <c r="I1296" s="1"/>
      <c r="J1296" s="4"/>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row>
    <row r="1297" spans="3:61">
      <c r="C1297" s="1"/>
      <c r="D1297" s="2"/>
      <c r="E1297" s="1"/>
      <c r="F1297" s="1"/>
      <c r="G1297" s="1"/>
      <c r="H1297" s="3"/>
      <c r="I1297" s="1"/>
      <c r="J1297" s="4"/>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row>
    <row r="1298" spans="3:61">
      <c r="C1298" s="1"/>
      <c r="D1298" s="2"/>
      <c r="E1298" s="1"/>
      <c r="F1298" s="1"/>
      <c r="G1298" s="1"/>
      <c r="H1298" s="3"/>
      <c r="I1298" s="1"/>
      <c r="J1298" s="4"/>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row>
    <row r="1299" spans="3:61">
      <c r="C1299" s="1"/>
      <c r="D1299" s="2"/>
      <c r="E1299" s="1"/>
      <c r="F1299" s="1"/>
      <c r="G1299" s="1"/>
      <c r="H1299" s="3"/>
      <c r="I1299" s="1"/>
      <c r="J1299" s="4"/>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row>
    <row r="1300" spans="3:61">
      <c r="C1300" s="1"/>
      <c r="D1300" s="2"/>
      <c r="E1300" s="1"/>
      <c r="F1300" s="1"/>
      <c r="G1300" s="1"/>
      <c r="H1300" s="3"/>
      <c r="I1300" s="1"/>
      <c r="J1300" s="4"/>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row>
    <row r="1301" spans="3:61">
      <c r="C1301" s="1"/>
      <c r="D1301" s="2"/>
      <c r="E1301" s="1"/>
      <c r="F1301" s="1"/>
      <c r="G1301" s="1"/>
      <c r="H1301" s="3"/>
      <c r="I1301" s="1"/>
      <c r="J1301" s="4"/>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row>
    <row r="1302" spans="3:61">
      <c r="C1302" s="1"/>
      <c r="D1302" s="2"/>
      <c r="E1302" s="1"/>
      <c r="F1302" s="1"/>
      <c r="G1302" s="1"/>
      <c r="H1302" s="3"/>
      <c r="I1302" s="1"/>
      <c r="J1302" s="4"/>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row>
    <row r="1303" spans="3:61">
      <c r="C1303" s="1"/>
      <c r="D1303" s="2"/>
      <c r="E1303" s="1"/>
      <c r="F1303" s="1"/>
      <c r="G1303" s="1"/>
      <c r="H1303" s="3"/>
      <c r="I1303" s="1"/>
      <c r="J1303" s="4"/>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row>
    <row r="1304" spans="3:61">
      <c r="C1304" s="1"/>
      <c r="D1304" s="2"/>
      <c r="E1304" s="1"/>
      <c r="F1304" s="1"/>
      <c r="G1304" s="1"/>
      <c r="H1304" s="3"/>
      <c r="I1304" s="1"/>
      <c r="J1304" s="4"/>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row>
    <row r="1305" spans="3:61">
      <c r="C1305" s="1"/>
      <c r="D1305" s="2"/>
      <c r="E1305" s="1"/>
      <c r="F1305" s="1"/>
      <c r="G1305" s="1"/>
      <c r="H1305" s="3"/>
      <c r="I1305" s="1"/>
      <c r="J1305" s="4"/>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row>
    <row r="1306" spans="3:61">
      <c r="C1306" s="1"/>
      <c r="D1306" s="2"/>
      <c r="E1306" s="1"/>
      <c r="F1306" s="1"/>
      <c r="G1306" s="1"/>
      <c r="H1306" s="3"/>
      <c r="I1306" s="1"/>
      <c r="J1306" s="4"/>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row>
    <row r="1307" spans="3:61">
      <c r="C1307" s="1"/>
      <c r="D1307" s="2"/>
      <c r="E1307" s="1"/>
      <c r="F1307" s="1"/>
      <c r="G1307" s="1"/>
      <c r="H1307" s="3"/>
      <c r="I1307" s="1"/>
      <c r="J1307" s="4"/>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row>
    <row r="1308" spans="3:61">
      <c r="C1308" s="1"/>
      <c r="D1308" s="2"/>
      <c r="E1308" s="1"/>
      <c r="F1308" s="1"/>
      <c r="G1308" s="1"/>
      <c r="H1308" s="3"/>
      <c r="I1308" s="1"/>
      <c r="J1308" s="4"/>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row>
    <row r="1309" spans="3:61">
      <c r="C1309" s="1"/>
      <c r="D1309" s="2"/>
      <c r="E1309" s="1"/>
      <c r="F1309" s="1"/>
      <c r="G1309" s="1"/>
      <c r="H1309" s="3"/>
      <c r="I1309" s="1"/>
      <c r="J1309" s="4"/>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row>
    <row r="1310" spans="3:61">
      <c r="C1310" s="1"/>
      <c r="D1310" s="2"/>
      <c r="E1310" s="1"/>
      <c r="F1310" s="1"/>
      <c r="G1310" s="1"/>
      <c r="H1310" s="3"/>
      <c r="I1310" s="1"/>
      <c r="J1310" s="4"/>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row>
    <row r="1311" spans="3:61">
      <c r="C1311" s="1"/>
      <c r="D1311" s="2"/>
      <c r="E1311" s="1"/>
      <c r="F1311" s="1"/>
      <c r="G1311" s="1"/>
      <c r="H1311" s="3"/>
      <c r="I1311" s="1"/>
      <c r="J1311" s="4"/>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row>
    <row r="1312" spans="3:61">
      <c r="C1312" s="1"/>
      <c r="D1312" s="2"/>
      <c r="E1312" s="1"/>
      <c r="F1312" s="1"/>
      <c r="G1312" s="1"/>
      <c r="H1312" s="3"/>
      <c r="I1312" s="1"/>
      <c r="J1312" s="4"/>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row>
    <row r="1313" spans="3:61">
      <c r="C1313" s="1"/>
      <c r="D1313" s="2"/>
      <c r="E1313" s="1"/>
      <c r="F1313" s="1"/>
      <c r="G1313" s="1"/>
      <c r="H1313" s="3"/>
      <c r="I1313" s="1"/>
      <c r="J1313" s="4"/>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row>
    <row r="1314" spans="3:61">
      <c r="C1314" s="1"/>
      <c r="D1314" s="2"/>
      <c r="E1314" s="1"/>
      <c r="F1314" s="1"/>
      <c r="G1314" s="1"/>
      <c r="H1314" s="3"/>
      <c r="I1314" s="1"/>
      <c r="J1314" s="4"/>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row>
    <row r="1315" spans="3:61">
      <c r="C1315" s="1"/>
      <c r="D1315" s="2"/>
      <c r="E1315" s="1"/>
      <c r="F1315" s="1"/>
      <c r="G1315" s="1"/>
      <c r="H1315" s="3"/>
      <c r="I1315" s="1"/>
      <c r="J1315" s="4"/>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row>
    <row r="1316" spans="3:61">
      <c r="C1316" s="1"/>
      <c r="D1316" s="2"/>
      <c r="E1316" s="1"/>
      <c r="F1316" s="1"/>
      <c r="G1316" s="1"/>
      <c r="H1316" s="3"/>
      <c r="I1316" s="1"/>
      <c r="J1316" s="4"/>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row>
    <row r="1317" spans="3:61">
      <c r="C1317" s="1"/>
      <c r="D1317" s="2"/>
      <c r="E1317" s="1"/>
      <c r="F1317" s="1"/>
      <c r="G1317" s="1"/>
      <c r="H1317" s="3"/>
      <c r="I1317" s="1"/>
      <c r="J1317" s="4"/>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row>
    <row r="1318" spans="3:61">
      <c r="C1318" s="1"/>
      <c r="D1318" s="2"/>
      <c r="E1318" s="1"/>
      <c r="F1318" s="1"/>
      <c r="G1318" s="1"/>
      <c r="H1318" s="3"/>
      <c r="I1318" s="1"/>
      <c r="J1318" s="4"/>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row>
    <row r="1319" spans="3:61">
      <c r="C1319" s="1"/>
      <c r="D1319" s="2"/>
      <c r="E1319" s="1"/>
      <c r="F1319" s="1"/>
      <c r="G1319" s="1"/>
      <c r="H1319" s="3"/>
      <c r="I1319" s="1"/>
      <c r="J1319" s="4"/>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row>
    <row r="1320" spans="3:61">
      <c r="C1320" s="1"/>
      <c r="D1320" s="2"/>
      <c r="E1320" s="1"/>
      <c r="F1320" s="1"/>
      <c r="G1320" s="1"/>
      <c r="H1320" s="3"/>
      <c r="I1320" s="1"/>
      <c r="J1320" s="4"/>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row>
    <row r="1321" spans="3:61">
      <c r="C1321" s="1"/>
      <c r="D1321" s="2"/>
      <c r="E1321" s="1"/>
      <c r="F1321" s="1"/>
      <c r="G1321" s="1"/>
      <c r="H1321" s="3"/>
      <c r="I1321" s="1"/>
      <c r="J1321" s="4"/>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row>
    <row r="1322" spans="3:61">
      <c r="C1322" s="1"/>
      <c r="D1322" s="2"/>
      <c r="E1322" s="1"/>
      <c r="F1322" s="1"/>
      <c r="G1322" s="1"/>
      <c r="H1322" s="3"/>
      <c r="I1322" s="1"/>
      <c r="J1322" s="4"/>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row>
    <row r="1323" spans="3:61">
      <c r="C1323" s="1"/>
      <c r="D1323" s="2"/>
      <c r="E1323" s="1"/>
      <c r="F1323" s="1"/>
      <c r="G1323" s="1"/>
      <c r="H1323" s="3"/>
      <c r="I1323" s="1"/>
      <c r="J1323" s="4"/>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row>
    <row r="1324" spans="3:61">
      <c r="C1324" s="1"/>
      <c r="D1324" s="2"/>
      <c r="E1324" s="1"/>
      <c r="F1324" s="1"/>
      <c r="G1324" s="1"/>
      <c r="H1324" s="3"/>
      <c r="I1324" s="1"/>
      <c r="J1324" s="4"/>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row>
    <row r="1325" spans="3:61">
      <c r="C1325" s="1"/>
      <c r="D1325" s="2"/>
      <c r="E1325" s="1"/>
      <c r="F1325" s="1"/>
      <c r="G1325" s="1"/>
      <c r="H1325" s="3"/>
      <c r="I1325" s="1"/>
      <c r="J1325" s="4"/>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row>
    <row r="1326" spans="3:61">
      <c r="C1326" s="1"/>
      <c r="D1326" s="2"/>
      <c r="E1326" s="1"/>
      <c r="F1326" s="1"/>
      <c r="G1326" s="1"/>
      <c r="H1326" s="3"/>
      <c r="I1326" s="1"/>
      <c r="J1326" s="4"/>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row>
    <row r="1327" spans="3:61">
      <c r="C1327" s="1"/>
      <c r="D1327" s="2"/>
      <c r="E1327" s="1"/>
      <c r="F1327" s="1"/>
      <c r="G1327" s="1"/>
      <c r="H1327" s="3"/>
      <c r="I1327" s="1"/>
      <c r="J1327" s="4"/>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row>
    <row r="1328" spans="3:61">
      <c r="C1328" s="1"/>
      <c r="D1328" s="2"/>
      <c r="E1328" s="1"/>
      <c r="F1328" s="1"/>
      <c r="G1328" s="1"/>
      <c r="H1328" s="3"/>
      <c r="I1328" s="1"/>
      <c r="J1328" s="4"/>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row>
    <row r="1329" spans="3:61">
      <c r="C1329" s="1"/>
      <c r="D1329" s="2"/>
      <c r="E1329" s="1"/>
      <c r="F1329" s="1"/>
      <c r="G1329" s="1"/>
      <c r="H1329" s="3"/>
      <c r="I1329" s="1"/>
      <c r="J1329" s="4"/>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row>
    <row r="1330" spans="3:61">
      <c r="C1330" s="1"/>
      <c r="D1330" s="2"/>
      <c r="E1330" s="1"/>
      <c r="F1330" s="1"/>
      <c r="G1330" s="1"/>
      <c r="H1330" s="3"/>
      <c r="I1330" s="1"/>
      <c r="J1330" s="4"/>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row>
    <row r="1331" spans="3:61">
      <c r="C1331" s="1"/>
      <c r="D1331" s="2"/>
      <c r="E1331" s="1"/>
      <c r="F1331" s="1"/>
      <c r="G1331" s="1"/>
      <c r="H1331" s="3"/>
      <c r="I1331" s="1"/>
      <c r="J1331" s="4"/>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row>
    <row r="1332" spans="3:61">
      <c r="C1332" s="1"/>
      <c r="D1332" s="2"/>
      <c r="E1332" s="1"/>
      <c r="F1332" s="1"/>
      <c r="G1332" s="1"/>
      <c r="H1332" s="3"/>
      <c r="I1332" s="1"/>
      <c r="J1332" s="4"/>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row>
    <row r="1333" spans="3:61">
      <c r="C1333" s="1"/>
      <c r="D1333" s="2"/>
      <c r="E1333" s="1"/>
      <c r="F1333" s="1"/>
      <c r="G1333" s="1"/>
      <c r="H1333" s="3"/>
      <c r="I1333" s="1"/>
      <c r="J1333" s="4"/>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row>
    <row r="1334" spans="3:61">
      <c r="C1334" s="1"/>
      <c r="D1334" s="2"/>
      <c r="E1334" s="1"/>
      <c r="F1334" s="1"/>
      <c r="G1334" s="1"/>
      <c r="H1334" s="3"/>
      <c r="I1334" s="1"/>
      <c r="J1334" s="4"/>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row>
    <row r="1335" spans="3:61">
      <c r="C1335" s="1"/>
      <c r="D1335" s="2"/>
      <c r="E1335" s="1"/>
      <c r="F1335" s="1"/>
      <c r="G1335" s="1"/>
      <c r="H1335" s="3"/>
      <c r="I1335" s="1"/>
      <c r="J1335" s="4"/>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row>
    <row r="1336" spans="3:61">
      <c r="C1336" s="1"/>
      <c r="D1336" s="2"/>
      <c r="E1336" s="1"/>
      <c r="F1336" s="1"/>
      <c r="G1336" s="1"/>
      <c r="H1336" s="3"/>
      <c r="I1336" s="1"/>
      <c r="J1336" s="4"/>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row>
    <row r="1337" spans="3:61">
      <c r="C1337" s="1"/>
      <c r="D1337" s="2"/>
      <c r="E1337" s="1"/>
      <c r="F1337" s="1"/>
      <c r="G1337" s="1"/>
      <c r="H1337" s="3"/>
      <c r="I1337" s="1"/>
      <c r="J1337" s="4"/>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row>
    <row r="1338" spans="3:61">
      <c r="C1338" s="1"/>
      <c r="D1338" s="2"/>
      <c r="E1338" s="1"/>
      <c r="F1338" s="1"/>
      <c r="G1338" s="1"/>
      <c r="H1338" s="3"/>
      <c r="I1338" s="1"/>
      <c r="J1338" s="4"/>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row>
    <row r="1339" spans="3:61">
      <c r="C1339" s="1"/>
      <c r="D1339" s="2"/>
      <c r="E1339" s="1"/>
      <c r="F1339" s="1"/>
      <c r="G1339" s="1"/>
      <c r="H1339" s="3"/>
      <c r="I1339" s="1"/>
      <c r="J1339" s="4"/>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row>
    <row r="1340" spans="3:61">
      <c r="C1340" s="1"/>
      <c r="D1340" s="2"/>
      <c r="E1340" s="1"/>
      <c r="F1340" s="1"/>
      <c r="G1340" s="1"/>
      <c r="H1340" s="3"/>
      <c r="I1340" s="1"/>
      <c r="J1340" s="4"/>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row>
    <row r="1341" spans="3:61">
      <c r="C1341" s="1"/>
      <c r="D1341" s="2"/>
      <c r="E1341" s="1"/>
      <c r="F1341" s="1"/>
      <c r="G1341" s="1"/>
      <c r="H1341" s="3"/>
      <c r="I1341" s="1"/>
      <c r="J1341" s="4"/>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row>
    <row r="1342" spans="3:61">
      <c r="C1342" s="1"/>
      <c r="D1342" s="2"/>
      <c r="E1342" s="1"/>
      <c r="F1342" s="1"/>
      <c r="G1342" s="1"/>
      <c r="H1342" s="3"/>
      <c r="I1342" s="1"/>
      <c r="J1342" s="4"/>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row>
    <row r="1343" spans="3:61">
      <c r="C1343" s="1"/>
      <c r="D1343" s="2"/>
      <c r="E1343" s="1"/>
      <c r="F1343" s="1"/>
      <c r="G1343" s="1"/>
      <c r="H1343" s="3"/>
      <c r="I1343" s="1"/>
      <c r="J1343" s="4"/>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row>
    <row r="1344" spans="3:61">
      <c r="C1344" s="1"/>
      <c r="D1344" s="2"/>
      <c r="E1344" s="1"/>
      <c r="F1344" s="1"/>
      <c r="G1344" s="1"/>
      <c r="H1344" s="3"/>
      <c r="I1344" s="1"/>
      <c r="J1344" s="4"/>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row>
    <row r="1345" spans="3:61">
      <c r="C1345" s="1"/>
      <c r="D1345" s="2"/>
      <c r="E1345" s="1"/>
      <c r="F1345" s="1"/>
      <c r="G1345" s="1"/>
      <c r="H1345" s="3"/>
      <c r="I1345" s="1"/>
      <c r="J1345" s="4"/>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row>
    <row r="1346" spans="3:61">
      <c r="C1346" s="1"/>
      <c r="D1346" s="2"/>
      <c r="E1346" s="1"/>
      <c r="F1346" s="1"/>
      <c r="G1346" s="1"/>
      <c r="H1346" s="3"/>
      <c r="I1346" s="1"/>
      <c r="J1346" s="4"/>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row>
    <row r="1347" spans="3:61">
      <c r="C1347" s="1"/>
      <c r="D1347" s="2"/>
      <c r="E1347" s="1"/>
      <c r="F1347" s="1"/>
      <c r="G1347" s="1"/>
      <c r="H1347" s="3"/>
      <c r="I1347" s="1"/>
      <c r="J1347" s="4"/>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row>
    <row r="1348" spans="3:61">
      <c r="C1348" s="1"/>
      <c r="D1348" s="2"/>
      <c r="E1348" s="1"/>
      <c r="F1348" s="1"/>
      <c r="G1348" s="1"/>
      <c r="H1348" s="3"/>
      <c r="I1348" s="1"/>
      <c r="J1348" s="4"/>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row>
    <row r="1349" spans="3:61">
      <c r="C1349" s="1"/>
      <c r="D1349" s="2"/>
      <c r="E1349" s="1"/>
      <c r="F1349" s="1"/>
      <c r="G1349" s="1"/>
      <c r="H1349" s="3"/>
      <c r="I1349" s="1"/>
      <c r="J1349" s="4"/>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row>
    <row r="1350" spans="3:61">
      <c r="C1350" s="1"/>
      <c r="D1350" s="2"/>
      <c r="E1350" s="1"/>
      <c r="F1350" s="1"/>
      <c r="G1350" s="1"/>
      <c r="H1350" s="3"/>
      <c r="I1350" s="1"/>
      <c r="J1350" s="4"/>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row>
    <row r="1351" spans="3:61">
      <c r="C1351" s="1"/>
      <c r="D1351" s="2"/>
      <c r="E1351" s="1"/>
      <c r="F1351" s="1"/>
      <c r="G1351" s="1"/>
      <c r="H1351" s="3"/>
      <c r="I1351" s="1"/>
      <c r="J1351" s="4"/>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row>
    <row r="1352" spans="3:61">
      <c r="C1352" s="1"/>
      <c r="D1352" s="2"/>
      <c r="E1352" s="1"/>
      <c r="F1352" s="1"/>
      <c r="G1352" s="1"/>
      <c r="H1352" s="3"/>
      <c r="I1352" s="1"/>
      <c r="J1352" s="4"/>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row>
    <row r="1353" spans="3:61">
      <c r="C1353" s="1"/>
      <c r="D1353" s="2"/>
      <c r="E1353" s="1"/>
      <c r="F1353" s="1"/>
      <c r="G1353" s="1"/>
      <c r="H1353" s="3"/>
      <c r="I1353" s="1"/>
      <c r="J1353" s="4"/>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row>
    <row r="1354" spans="3:61">
      <c r="C1354" s="1"/>
      <c r="D1354" s="2"/>
      <c r="E1354" s="1"/>
      <c r="F1354" s="1"/>
      <c r="G1354" s="1"/>
      <c r="H1354" s="3"/>
      <c r="I1354" s="1"/>
      <c r="J1354" s="4"/>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row>
    <row r="1355" spans="3:61">
      <c r="C1355" s="1"/>
      <c r="D1355" s="2"/>
      <c r="E1355" s="1"/>
      <c r="F1355" s="1"/>
      <c r="G1355" s="1"/>
      <c r="H1355" s="3"/>
      <c r="I1355" s="1"/>
      <c r="J1355" s="4"/>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row>
    <row r="1356" spans="3:61">
      <c r="C1356" s="1"/>
      <c r="D1356" s="2"/>
      <c r="E1356" s="1"/>
      <c r="F1356" s="1"/>
      <c r="G1356" s="1"/>
      <c r="H1356" s="3"/>
      <c r="I1356" s="1"/>
      <c r="J1356" s="4"/>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row>
    <row r="1357" spans="3:61">
      <c r="C1357" s="1"/>
      <c r="D1357" s="2"/>
      <c r="E1357" s="1"/>
      <c r="F1357" s="1"/>
      <c r="G1357" s="1"/>
      <c r="H1357" s="3"/>
      <c r="I1357" s="1"/>
      <c r="J1357" s="4"/>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row>
    <row r="1358" spans="3:61">
      <c r="C1358" s="1"/>
      <c r="D1358" s="2"/>
      <c r="E1358" s="1"/>
      <c r="F1358" s="1"/>
      <c r="G1358" s="1"/>
      <c r="H1358" s="3"/>
      <c r="I1358" s="1"/>
      <c r="J1358" s="4"/>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row>
    <row r="1359" spans="3:61">
      <c r="C1359" s="1"/>
      <c r="D1359" s="2"/>
      <c r="E1359" s="1"/>
      <c r="F1359" s="1"/>
      <c r="G1359" s="1"/>
      <c r="H1359" s="3"/>
      <c r="I1359" s="1"/>
      <c r="J1359" s="4"/>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row>
    <row r="1360" spans="3:61">
      <c r="C1360" s="1"/>
      <c r="D1360" s="2"/>
      <c r="E1360" s="1"/>
      <c r="F1360" s="1"/>
      <c r="G1360" s="1"/>
      <c r="H1360" s="3"/>
      <c r="I1360" s="1"/>
      <c r="J1360" s="4"/>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row>
    <row r="1361" spans="3:61">
      <c r="C1361" s="1"/>
      <c r="D1361" s="2"/>
      <c r="E1361" s="1"/>
      <c r="F1361" s="1"/>
      <c r="G1361" s="1"/>
      <c r="H1361" s="3"/>
      <c r="I1361" s="1"/>
      <c r="J1361" s="4"/>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row>
    <row r="1362" spans="3:61">
      <c r="C1362" s="1"/>
      <c r="D1362" s="2"/>
      <c r="E1362" s="1"/>
      <c r="F1362" s="1"/>
      <c r="G1362" s="1"/>
      <c r="H1362" s="3"/>
      <c r="I1362" s="1"/>
      <c r="J1362" s="4"/>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row>
    <row r="1363" spans="3:61">
      <c r="C1363" s="1"/>
      <c r="D1363" s="2"/>
      <c r="E1363" s="1"/>
      <c r="F1363" s="1"/>
      <c r="G1363" s="1"/>
      <c r="H1363" s="3"/>
      <c r="I1363" s="1"/>
      <c r="J1363" s="4"/>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row>
    <row r="1364" spans="3:61">
      <c r="C1364" s="1"/>
      <c r="D1364" s="2"/>
      <c r="E1364" s="1"/>
      <c r="F1364" s="1"/>
      <c r="G1364" s="1"/>
      <c r="H1364" s="3"/>
      <c r="I1364" s="1"/>
      <c r="J1364" s="4"/>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row>
    <row r="1365" spans="3:61">
      <c r="C1365" s="1"/>
      <c r="D1365" s="2"/>
      <c r="E1365" s="1"/>
      <c r="F1365" s="1"/>
      <c r="G1365" s="1"/>
      <c r="H1365" s="3"/>
      <c r="I1365" s="1"/>
      <c r="J1365" s="4"/>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row>
    <row r="1366" spans="3:61">
      <c r="C1366" s="1"/>
      <c r="D1366" s="2"/>
      <c r="E1366" s="1"/>
      <c r="F1366" s="1"/>
      <c r="G1366" s="1"/>
      <c r="H1366" s="3"/>
      <c r="I1366" s="1"/>
      <c r="J1366" s="4"/>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row>
    <row r="1367" spans="3:61">
      <c r="C1367" s="1"/>
      <c r="D1367" s="2"/>
      <c r="E1367" s="1"/>
      <c r="F1367" s="1"/>
      <c r="G1367" s="1"/>
      <c r="H1367" s="3"/>
      <c r="I1367" s="1"/>
      <c r="J1367" s="4"/>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row>
    <row r="1368" spans="3:61">
      <c r="C1368" s="1"/>
      <c r="D1368" s="2"/>
      <c r="E1368" s="1"/>
      <c r="F1368" s="1"/>
      <c r="G1368" s="1"/>
      <c r="H1368" s="3"/>
      <c r="I1368" s="1"/>
      <c r="J1368" s="4"/>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row>
    <row r="1369" spans="3:61">
      <c r="C1369" s="1"/>
      <c r="D1369" s="2"/>
      <c r="E1369" s="1"/>
      <c r="F1369" s="1"/>
      <c r="G1369" s="1"/>
      <c r="H1369" s="3"/>
      <c r="I1369" s="1"/>
      <c r="J1369" s="4"/>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row>
    <row r="1370" spans="3:61">
      <c r="C1370" s="1"/>
      <c r="D1370" s="2"/>
      <c r="E1370" s="1"/>
      <c r="F1370" s="1"/>
      <c r="G1370" s="1"/>
      <c r="H1370" s="3"/>
      <c r="I1370" s="1"/>
      <c r="J1370" s="4"/>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row>
    <row r="1371" spans="3:61">
      <c r="C1371" s="1"/>
      <c r="D1371" s="2"/>
      <c r="E1371" s="1"/>
      <c r="F1371" s="1"/>
      <c r="G1371" s="1"/>
      <c r="H1371" s="3"/>
      <c r="I1371" s="1"/>
      <c r="J1371" s="4"/>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row>
    <row r="1372" spans="3:61">
      <c r="C1372" s="1"/>
      <c r="D1372" s="2"/>
      <c r="E1372" s="1"/>
      <c r="F1372" s="1"/>
      <c r="G1372" s="1"/>
      <c r="H1372" s="3"/>
      <c r="I1372" s="1"/>
      <c r="J1372" s="4"/>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row>
    <row r="1373" spans="3:61">
      <c r="C1373" s="1"/>
      <c r="D1373" s="2"/>
      <c r="E1373" s="1"/>
      <c r="F1373" s="1"/>
      <c r="G1373" s="1"/>
      <c r="H1373" s="3"/>
      <c r="I1373" s="1"/>
      <c r="J1373" s="4"/>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row>
    <row r="1374" spans="3:61">
      <c r="C1374" s="1"/>
      <c r="D1374" s="2"/>
      <c r="E1374" s="1"/>
      <c r="F1374" s="1"/>
      <c r="G1374" s="1"/>
      <c r="H1374" s="3"/>
      <c r="I1374" s="1"/>
      <c r="J1374" s="4"/>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row>
    <row r="1375" spans="3:61">
      <c r="C1375" s="1"/>
      <c r="D1375" s="2"/>
      <c r="E1375" s="1"/>
      <c r="F1375" s="1"/>
      <c r="G1375" s="1"/>
      <c r="H1375" s="3"/>
      <c r="I1375" s="1"/>
      <c r="J1375" s="4"/>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row>
    <row r="1376" spans="3:61">
      <c r="C1376" s="1"/>
      <c r="D1376" s="2"/>
      <c r="E1376" s="1"/>
      <c r="F1376" s="1"/>
      <c r="G1376" s="1"/>
      <c r="H1376" s="3"/>
      <c r="I1376" s="1"/>
      <c r="J1376" s="4"/>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row>
    <row r="1377" spans="3:61">
      <c r="C1377" s="1"/>
      <c r="D1377" s="2"/>
      <c r="E1377" s="1"/>
      <c r="F1377" s="1"/>
      <c r="G1377" s="1"/>
      <c r="H1377" s="3"/>
      <c r="I1377" s="1"/>
      <c r="J1377" s="4"/>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row>
    <row r="1378" spans="3:61">
      <c r="C1378" s="1"/>
      <c r="D1378" s="2"/>
      <c r="E1378" s="1"/>
      <c r="F1378" s="1"/>
      <c r="G1378" s="1"/>
      <c r="H1378" s="3"/>
      <c r="I1378" s="1"/>
      <c r="J1378" s="4"/>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row>
    <row r="1379" spans="3:61">
      <c r="C1379" s="1"/>
      <c r="D1379" s="2"/>
      <c r="E1379" s="1"/>
      <c r="F1379" s="1"/>
      <c r="G1379" s="1"/>
      <c r="H1379" s="3"/>
      <c r="I1379" s="1"/>
      <c r="J1379" s="4"/>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row>
    <row r="1380" spans="3:61">
      <c r="C1380" s="1"/>
      <c r="D1380" s="2"/>
      <c r="E1380" s="1"/>
      <c r="F1380" s="1"/>
      <c r="G1380" s="1"/>
      <c r="H1380" s="3"/>
      <c r="I1380" s="1"/>
      <c r="J1380" s="4"/>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row>
    <row r="1381" spans="3:61">
      <c r="C1381" s="1"/>
      <c r="D1381" s="2"/>
      <c r="E1381" s="1"/>
      <c r="F1381" s="1"/>
      <c r="G1381" s="1"/>
      <c r="H1381" s="3"/>
      <c r="I1381" s="1"/>
      <c r="J1381" s="4"/>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row>
    <row r="1382" spans="3:61">
      <c r="C1382" s="1"/>
      <c r="D1382" s="2"/>
      <c r="E1382" s="1"/>
      <c r="F1382" s="1"/>
      <c r="G1382" s="1"/>
      <c r="H1382" s="3"/>
      <c r="I1382" s="1"/>
      <c r="J1382" s="4"/>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row>
    <row r="1383" spans="3:61">
      <c r="C1383" s="1"/>
      <c r="D1383" s="2"/>
      <c r="E1383" s="1"/>
      <c r="F1383" s="1"/>
      <c r="G1383" s="1"/>
      <c r="H1383" s="3"/>
      <c r="I1383" s="1"/>
      <c r="J1383" s="4"/>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row>
    <row r="1384" spans="3:61">
      <c r="C1384" s="1"/>
      <c r="D1384" s="2"/>
      <c r="E1384" s="1"/>
      <c r="F1384" s="1"/>
      <c r="G1384" s="1"/>
      <c r="H1384" s="3"/>
      <c r="I1384" s="1"/>
      <c r="J1384" s="4"/>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row>
    <row r="1385" spans="3:61">
      <c r="C1385" s="1"/>
      <c r="D1385" s="2"/>
      <c r="E1385" s="1"/>
      <c r="F1385" s="1"/>
      <c r="G1385" s="1"/>
      <c r="H1385" s="3"/>
      <c r="I1385" s="1"/>
      <c r="J1385" s="4"/>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row>
    <row r="1386" spans="3:61">
      <c r="C1386" s="1"/>
      <c r="D1386" s="2"/>
      <c r="E1386" s="1"/>
      <c r="F1386" s="1"/>
      <c r="G1386" s="1"/>
      <c r="H1386" s="3"/>
      <c r="I1386" s="1"/>
      <c r="J1386" s="4"/>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row>
    <row r="1387" spans="3:61">
      <c r="C1387" s="1"/>
      <c r="D1387" s="2"/>
      <c r="E1387" s="1"/>
      <c r="F1387" s="1"/>
      <c r="G1387" s="1"/>
      <c r="H1387" s="3"/>
      <c r="I1387" s="1"/>
      <c r="J1387" s="4"/>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row>
    <row r="1388" spans="3:61">
      <c r="C1388" s="1"/>
      <c r="D1388" s="2"/>
      <c r="E1388" s="1"/>
      <c r="F1388" s="1"/>
      <c r="G1388" s="1"/>
      <c r="H1388" s="3"/>
      <c r="I1388" s="1"/>
      <c r="J1388" s="4"/>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row>
    <row r="1389" spans="3:61">
      <c r="C1389" s="1"/>
      <c r="D1389" s="2"/>
      <c r="E1389" s="1"/>
      <c r="F1389" s="1"/>
      <c r="G1389" s="1"/>
      <c r="H1389" s="3"/>
      <c r="I1389" s="1"/>
      <c r="J1389" s="4"/>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row>
    <row r="1390" spans="3:61">
      <c r="C1390" s="1"/>
      <c r="D1390" s="2"/>
      <c r="E1390" s="1"/>
      <c r="F1390" s="1"/>
      <c r="G1390" s="1"/>
      <c r="H1390" s="3"/>
      <c r="I1390" s="1"/>
      <c r="J1390" s="4"/>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row>
    <row r="1391" spans="3:61">
      <c r="C1391" s="1"/>
      <c r="D1391" s="2"/>
      <c r="E1391" s="1"/>
      <c r="F1391" s="1"/>
      <c r="G1391" s="1"/>
      <c r="H1391" s="3"/>
      <c r="I1391" s="1"/>
      <c r="J1391" s="4"/>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row>
    <row r="1392" spans="3:61">
      <c r="C1392" s="1"/>
      <c r="D1392" s="2"/>
      <c r="E1392" s="1"/>
      <c r="F1392" s="1"/>
      <c r="G1392" s="1"/>
      <c r="H1392" s="3"/>
      <c r="I1392" s="1"/>
      <c r="J1392" s="4"/>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row>
    <row r="1393" spans="3:61">
      <c r="C1393" s="1"/>
      <c r="D1393" s="2"/>
      <c r="E1393" s="1"/>
      <c r="F1393" s="1"/>
      <c r="G1393" s="1"/>
      <c r="H1393" s="3"/>
      <c r="I1393" s="1"/>
      <c r="J1393" s="4"/>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row>
    <row r="1394" spans="3:61">
      <c r="C1394" s="1"/>
      <c r="D1394" s="2"/>
      <c r="E1394" s="1"/>
      <c r="F1394" s="1"/>
      <c r="G1394" s="1"/>
      <c r="H1394" s="3"/>
      <c r="I1394" s="1"/>
      <c r="J1394" s="4"/>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row>
    <row r="1395" spans="3:61">
      <c r="C1395" s="1"/>
      <c r="D1395" s="2"/>
      <c r="E1395" s="1"/>
      <c r="F1395" s="1"/>
      <c r="G1395" s="1"/>
      <c r="H1395" s="3"/>
      <c r="I1395" s="1"/>
      <c r="J1395" s="4"/>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row>
    <row r="1396" spans="3:61">
      <c r="C1396" s="1"/>
      <c r="D1396" s="2"/>
      <c r="E1396" s="1"/>
      <c r="F1396" s="1"/>
      <c r="G1396" s="1"/>
      <c r="H1396" s="3"/>
      <c r="I1396" s="1"/>
      <c r="J1396" s="4"/>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row>
    <row r="1397" spans="3:61">
      <c r="C1397" s="1"/>
      <c r="D1397" s="2"/>
      <c r="E1397" s="1"/>
      <c r="F1397" s="1"/>
      <c r="G1397" s="1"/>
      <c r="H1397" s="3"/>
      <c r="I1397" s="1"/>
      <c r="J1397" s="4"/>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row>
    <row r="1398" spans="3:61">
      <c r="C1398" s="1"/>
      <c r="D1398" s="2"/>
      <c r="E1398" s="1"/>
      <c r="F1398" s="1"/>
      <c r="G1398" s="1"/>
      <c r="H1398" s="3"/>
      <c r="I1398" s="1"/>
      <c r="J1398" s="4"/>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row>
    <row r="1399" spans="3:61">
      <c r="C1399" s="1"/>
      <c r="D1399" s="2"/>
      <c r="E1399" s="1"/>
      <c r="F1399" s="1"/>
      <c r="G1399" s="1"/>
      <c r="H1399" s="3"/>
      <c r="I1399" s="1"/>
      <c r="J1399" s="4"/>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row>
    <row r="1400" spans="3:61">
      <c r="C1400" s="1"/>
      <c r="D1400" s="2"/>
      <c r="E1400" s="1"/>
      <c r="F1400" s="1"/>
      <c r="G1400" s="1"/>
      <c r="H1400" s="3"/>
      <c r="I1400" s="1"/>
      <c r="J1400" s="4"/>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row>
    <row r="1401" spans="3:61">
      <c r="C1401" s="1"/>
      <c r="D1401" s="2"/>
      <c r="E1401" s="1"/>
      <c r="F1401" s="1"/>
      <c r="G1401" s="1"/>
      <c r="H1401" s="3"/>
      <c r="I1401" s="1"/>
      <c r="J1401" s="4"/>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row>
    <row r="1402" spans="3:61">
      <c r="C1402" s="1"/>
      <c r="D1402" s="2"/>
      <c r="E1402" s="1"/>
      <c r="F1402" s="1"/>
      <c r="G1402" s="1"/>
      <c r="H1402" s="3"/>
      <c r="I1402" s="1"/>
      <c r="J1402" s="4"/>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row>
    <row r="1403" spans="3:61">
      <c r="C1403" s="1"/>
      <c r="D1403" s="2"/>
      <c r="E1403" s="1"/>
      <c r="F1403" s="1"/>
      <c r="G1403" s="1"/>
      <c r="H1403" s="3"/>
      <c r="I1403" s="1"/>
      <c r="J1403" s="4"/>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row>
    <row r="1404" spans="3:61">
      <c r="C1404" s="1"/>
      <c r="D1404" s="2"/>
      <c r="E1404" s="1"/>
      <c r="F1404" s="1"/>
      <c r="G1404" s="1"/>
      <c r="H1404" s="3"/>
      <c r="I1404" s="1"/>
      <c r="J1404" s="4"/>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row>
    <row r="1405" spans="3:61">
      <c r="C1405" s="1"/>
      <c r="D1405" s="2"/>
      <c r="E1405" s="1"/>
      <c r="F1405" s="1"/>
      <c r="G1405" s="1"/>
      <c r="H1405" s="3"/>
      <c r="I1405" s="1"/>
      <c r="J1405" s="4"/>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row>
    <row r="1406" spans="3:61">
      <c r="C1406" s="1"/>
      <c r="D1406" s="2"/>
      <c r="E1406" s="1"/>
      <c r="F1406" s="1"/>
      <c r="G1406" s="1"/>
      <c r="H1406" s="3"/>
      <c r="I1406" s="1"/>
      <c r="J1406" s="4"/>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row>
    <row r="1407" spans="3:61">
      <c r="C1407" s="1"/>
      <c r="D1407" s="2"/>
      <c r="E1407" s="1"/>
      <c r="F1407" s="1"/>
      <c r="G1407" s="1"/>
      <c r="H1407" s="3"/>
      <c r="I1407" s="1"/>
      <c r="J1407" s="4"/>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row>
    <row r="1408" spans="3:61">
      <c r="C1408" s="1"/>
      <c r="D1408" s="2"/>
      <c r="E1408" s="1"/>
      <c r="F1408" s="1"/>
      <c r="G1408" s="1"/>
      <c r="H1408" s="3"/>
      <c r="I1408" s="1"/>
      <c r="J1408" s="4"/>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row>
    <row r="1409" spans="3:61">
      <c r="C1409" s="1"/>
      <c r="D1409" s="2"/>
      <c r="E1409" s="1"/>
      <c r="F1409" s="1"/>
      <c r="G1409" s="1"/>
      <c r="H1409" s="3"/>
      <c r="I1409" s="1"/>
      <c r="J1409" s="4"/>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row>
    <row r="1410" spans="3:61">
      <c r="C1410" s="1"/>
      <c r="D1410" s="2"/>
      <c r="E1410" s="1"/>
      <c r="F1410" s="1"/>
      <c r="G1410" s="1"/>
      <c r="H1410" s="3"/>
      <c r="I1410" s="1"/>
      <c r="J1410" s="4"/>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row>
    <row r="1411" spans="3:61">
      <c r="C1411" s="1"/>
      <c r="D1411" s="2"/>
      <c r="E1411" s="1"/>
      <c r="F1411" s="1"/>
      <c r="G1411" s="1"/>
      <c r="H1411" s="3"/>
      <c r="I1411" s="1"/>
      <c r="J1411" s="4"/>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row>
    <row r="1412" spans="3:61">
      <c r="C1412" s="1"/>
      <c r="D1412" s="2"/>
      <c r="E1412" s="1"/>
      <c r="F1412" s="1"/>
      <c r="G1412" s="1"/>
      <c r="H1412" s="3"/>
      <c r="I1412" s="1"/>
      <c r="J1412" s="4"/>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row>
    <row r="1413" spans="3:61">
      <c r="C1413" s="1"/>
      <c r="D1413" s="2"/>
      <c r="E1413" s="1"/>
      <c r="F1413" s="1"/>
      <c r="G1413" s="1"/>
      <c r="H1413" s="3"/>
      <c r="I1413" s="1"/>
      <c r="J1413" s="4"/>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row>
    <row r="1414" spans="3:61">
      <c r="C1414" s="1"/>
      <c r="D1414" s="2"/>
      <c r="E1414" s="1"/>
      <c r="F1414" s="1"/>
      <c r="G1414" s="1"/>
      <c r="H1414" s="3"/>
      <c r="I1414" s="1"/>
      <c r="J1414" s="4"/>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row>
    <row r="1415" spans="3:61">
      <c r="C1415" s="1"/>
      <c r="D1415" s="2"/>
      <c r="E1415" s="1"/>
      <c r="F1415" s="1"/>
      <c r="G1415" s="1"/>
      <c r="H1415" s="3"/>
      <c r="I1415" s="1"/>
      <c r="J1415" s="4"/>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row>
    <row r="1416" spans="3:61">
      <c r="C1416" s="1"/>
      <c r="D1416" s="2"/>
      <c r="E1416" s="1"/>
      <c r="F1416" s="1"/>
      <c r="G1416" s="1"/>
      <c r="H1416" s="3"/>
      <c r="I1416" s="1"/>
      <c r="J1416" s="4"/>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row>
    <row r="1417" spans="3:61">
      <c r="C1417" s="1"/>
      <c r="D1417" s="2"/>
      <c r="E1417" s="1"/>
      <c r="F1417" s="1"/>
      <c r="G1417" s="1"/>
      <c r="H1417" s="3"/>
      <c r="I1417" s="1"/>
      <c r="J1417" s="4"/>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row>
    <row r="1418" spans="3:61">
      <c r="C1418" s="1"/>
      <c r="D1418" s="2"/>
      <c r="E1418" s="1"/>
      <c r="F1418" s="1"/>
      <c r="G1418" s="1"/>
      <c r="H1418" s="3"/>
      <c r="I1418" s="1"/>
      <c r="J1418" s="4"/>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row>
    <row r="1419" spans="3:61">
      <c r="C1419" s="1"/>
      <c r="D1419" s="2"/>
      <c r="E1419" s="1"/>
      <c r="F1419" s="1"/>
      <c r="G1419" s="1"/>
      <c r="H1419" s="3"/>
      <c r="I1419" s="1"/>
      <c r="J1419" s="4"/>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row>
    <row r="1420" spans="3:61">
      <c r="C1420" s="1"/>
      <c r="D1420" s="2"/>
      <c r="E1420" s="1"/>
      <c r="F1420" s="1"/>
      <c r="G1420" s="1"/>
      <c r="H1420" s="3"/>
      <c r="I1420" s="1"/>
      <c r="J1420" s="4"/>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row>
    <row r="1421" spans="3:61">
      <c r="C1421" s="1"/>
      <c r="D1421" s="2"/>
      <c r="E1421" s="1"/>
      <c r="F1421" s="1"/>
      <c r="G1421" s="1"/>
      <c r="H1421" s="3"/>
      <c r="I1421" s="1"/>
      <c r="J1421" s="4"/>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row>
    <row r="1422" spans="3:61">
      <c r="C1422" s="1"/>
      <c r="D1422" s="2"/>
      <c r="E1422" s="1"/>
      <c r="F1422" s="1"/>
      <c r="G1422" s="1"/>
      <c r="H1422" s="3"/>
      <c r="I1422" s="1"/>
      <c r="J1422" s="4"/>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row>
    <row r="1423" spans="3:61">
      <c r="C1423" s="1"/>
      <c r="D1423" s="2"/>
      <c r="E1423" s="1"/>
      <c r="F1423" s="1"/>
      <c r="G1423" s="1"/>
      <c r="H1423" s="3"/>
      <c r="I1423" s="1"/>
      <c r="J1423" s="4"/>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row>
    <row r="1424" spans="3:61">
      <c r="C1424" s="1"/>
      <c r="D1424" s="2"/>
      <c r="E1424" s="1"/>
      <c r="F1424" s="1"/>
      <c r="G1424" s="1"/>
      <c r="H1424" s="3"/>
      <c r="I1424" s="1"/>
      <c r="J1424" s="4"/>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row>
    <row r="1425" spans="3:61">
      <c r="C1425" s="1"/>
      <c r="D1425" s="2"/>
      <c r="E1425" s="1"/>
      <c r="F1425" s="1"/>
      <c r="G1425" s="1"/>
      <c r="H1425" s="3"/>
      <c r="I1425" s="1"/>
      <c r="J1425" s="4"/>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row>
    <row r="1426" spans="3:61">
      <c r="C1426" s="1"/>
      <c r="D1426" s="2"/>
      <c r="E1426" s="1"/>
      <c r="F1426" s="1"/>
      <c r="G1426" s="1"/>
      <c r="H1426" s="3"/>
      <c r="I1426" s="1"/>
      <c r="J1426" s="4"/>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row>
    <row r="1427" spans="3:61">
      <c r="C1427" s="1"/>
      <c r="D1427" s="2"/>
      <c r="E1427" s="1"/>
      <c r="F1427" s="1"/>
      <c r="G1427" s="1"/>
      <c r="H1427" s="3"/>
      <c r="I1427" s="1"/>
      <c r="J1427" s="4"/>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row>
    <row r="1428" spans="3:61">
      <c r="C1428" s="1"/>
      <c r="D1428" s="2"/>
      <c r="E1428" s="1"/>
      <c r="F1428" s="1"/>
      <c r="G1428" s="1"/>
      <c r="H1428" s="3"/>
      <c r="I1428" s="1"/>
      <c r="J1428" s="4"/>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row>
    <row r="1429" spans="3:61">
      <c r="C1429" s="1"/>
      <c r="D1429" s="2"/>
      <c r="E1429" s="1"/>
      <c r="F1429" s="1"/>
      <c r="G1429" s="1"/>
      <c r="H1429" s="3"/>
      <c r="I1429" s="1"/>
      <c r="J1429" s="4"/>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row>
    <row r="1430" spans="3:61">
      <c r="C1430" s="1"/>
      <c r="D1430" s="2"/>
      <c r="E1430" s="1"/>
      <c r="F1430" s="1"/>
      <c r="G1430" s="1"/>
      <c r="H1430" s="3"/>
      <c r="I1430" s="1"/>
      <c r="J1430" s="4"/>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row>
    <row r="1431" spans="3:61">
      <c r="C1431" s="1"/>
      <c r="D1431" s="2"/>
      <c r="E1431" s="1"/>
      <c r="F1431" s="1"/>
      <c r="G1431" s="1"/>
      <c r="H1431" s="3"/>
      <c r="I1431" s="1"/>
      <c r="J1431" s="4"/>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row>
    <row r="1432" spans="3:61">
      <c r="C1432" s="1"/>
      <c r="D1432" s="2"/>
      <c r="E1432" s="1"/>
      <c r="F1432" s="1"/>
      <c r="G1432" s="1"/>
      <c r="H1432" s="3"/>
      <c r="I1432" s="1"/>
      <c r="J1432" s="4"/>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row>
    <row r="1433" spans="3:61">
      <c r="C1433" s="1"/>
      <c r="D1433" s="2"/>
      <c r="E1433" s="1"/>
      <c r="F1433" s="1"/>
      <c r="G1433" s="1"/>
      <c r="H1433" s="3"/>
      <c r="I1433" s="1"/>
      <c r="J1433" s="4"/>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row>
    <row r="1434" spans="3:61">
      <c r="C1434" s="1"/>
      <c r="D1434" s="2"/>
      <c r="E1434" s="1"/>
      <c r="F1434" s="1"/>
      <c r="G1434" s="1"/>
      <c r="H1434" s="3"/>
      <c r="I1434" s="1"/>
      <c r="J1434" s="4"/>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row>
    <row r="1435" spans="3:61">
      <c r="C1435" s="1"/>
      <c r="D1435" s="2"/>
      <c r="E1435" s="1"/>
      <c r="F1435" s="1"/>
      <c r="G1435" s="1"/>
      <c r="H1435" s="3"/>
      <c r="I1435" s="1"/>
      <c r="J1435" s="4"/>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row>
    <row r="1436" spans="3:61">
      <c r="C1436" s="1"/>
      <c r="D1436" s="2"/>
      <c r="E1436" s="1"/>
      <c r="F1436" s="1"/>
      <c r="G1436" s="1"/>
      <c r="H1436" s="3"/>
      <c r="I1436" s="1"/>
      <c r="J1436" s="4"/>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row>
    <row r="1437" spans="3:61">
      <c r="C1437" s="1"/>
      <c r="D1437" s="2"/>
      <c r="E1437" s="1"/>
      <c r="F1437" s="1"/>
      <c r="G1437" s="1"/>
      <c r="H1437" s="3"/>
      <c r="I1437" s="1"/>
      <c r="J1437" s="4"/>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row>
    <row r="1438" spans="3:61">
      <c r="C1438" s="1"/>
      <c r="D1438" s="2"/>
      <c r="E1438" s="1"/>
      <c r="F1438" s="1"/>
      <c r="G1438" s="1"/>
      <c r="H1438" s="3"/>
      <c r="I1438" s="1"/>
      <c r="J1438" s="4"/>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row>
    <row r="1439" spans="3:61">
      <c r="C1439" s="1"/>
      <c r="D1439" s="2"/>
      <c r="E1439" s="1"/>
      <c r="F1439" s="1"/>
      <c r="G1439" s="1"/>
      <c r="H1439" s="3"/>
      <c r="I1439" s="1"/>
      <c r="J1439" s="4"/>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row>
    <row r="1440" spans="3:61">
      <c r="C1440" s="1"/>
      <c r="D1440" s="2"/>
      <c r="E1440" s="1"/>
      <c r="F1440" s="1"/>
      <c r="G1440" s="1"/>
      <c r="H1440" s="3"/>
      <c r="I1440" s="1"/>
      <c r="J1440" s="4"/>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row>
    <row r="1441" spans="3:61">
      <c r="C1441" s="1"/>
      <c r="D1441" s="2"/>
      <c r="E1441" s="1"/>
      <c r="F1441" s="1"/>
      <c r="G1441" s="1"/>
      <c r="H1441" s="3"/>
      <c r="I1441" s="1"/>
      <c r="J1441" s="4"/>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row>
    <row r="1442" spans="3:61">
      <c r="C1442" s="1"/>
      <c r="D1442" s="2"/>
      <c r="E1442" s="1"/>
      <c r="F1442" s="1"/>
      <c r="G1442" s="1"/>
      <c r="H1442" s="3"/>
      <c r="I1442" s="1"/>
      <c r="J1442" s="4"/>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row>
    <row r="1443" spans="3:61">
      <c r="C1443" s="1"/>
      <c r="D1443" s="2"/>
      <c r="E1443" s="1"/>
      <c r="F1443" s="1"/>
      <c r="G1443" s="1"/>
      <c r="H1443" s="3"/>
      <c r="I1443" s="1"/>
      <c r="J1443" s="4"/>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row>
    <row r="1444" spans="3:61">
      <c r="C1444" s="1"/>
      <c r="D1444" s="2"/>
      <c r="E1444" s="1"/>
      <c r="F1444" s="1"/>
      <c r="G1444" s="1"/>
      <c r="H1444" s="3"/>
      <c r="I1444" s="1"/>
      <c r="J1444" s="4"/>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row>
    <row r="1445" spans="3:61">
      <c r="C1445" s="1"/>
      <c r="D1445" s="2"/>
      <c r="E1445" s="1"/>
      <c r="F1445" s="1"/>
      <c r="G1445" s="1"/>
      <c r="H1445" s="3"/>
      <c r="I1445" s="1"/>
      <c r="J1445" s="4"/>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row>
    <row r="1446" spans="3:61">
      <c r="C1446" s="1"/>
      <c r="D1446" s="2"/>
      <c r="E1446" s="1"/>
      <c r="F1446" s="1"/>
      <c r="G1446" s="1"/>
      <c r="H1446" s="3"/>
      <c r="I1446" s="1"/>
      <c r="J1446" s="4"/>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row>
    <row r="1447" spans="3:61">
      <c r="C1447" s="1"/>
      <c r="D1447" s="2"/>
      <c r="E1447" s="1"/>
      <c r="F1447" s="1"/>
      <c r="G1447" s="1"/>
      <c r="H1447" s="3"/>
      <c r="I1447" s="1"/>
      <c r="J1447" s="4"/>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row>
    <row r="1448" spans="3:61">
      <c r="C1448" s="1"/>
      <c r="D1448" s="2"/>
      <c r="E1448" s="1"/>
      <c r="F1448" s="1"/>
      <c r="G1448" s="1"/>
      <c r="H1448" s="3"/>
      <c r="I1448" s="1"/>
      <c r="J1448" s="4"/>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row>
    <row r="1449" spans="3:61">
      <c r="C1449" s="1"/>
      <c r="D1449" s="2"/>
      <c r="E1449" s="1"/>
      <c r="F1449" s="1"/>
      <c r="G1449" s="1"/>
      <c r="H1449" s="3"/>
      <c r="I1449" s="1"/>
      <c r="J1449" s="4"/>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row>
    <row r="1450" spans="3:61">
      <c r="C1450" s="1"/>
      <c r="D1450" s="2"/>
      <c r="E1450" s="1"/>
      <c r="F1450" s="1"/>
      <c r="G1450" s="1"/>
      <c r="H1450" s="3"/>
      <c r="I1450" s="1"/>
      <c r="J1450" s="4"/>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row>
    <row r="1451" spans="3:61">
      <c r="C1451" s="1"/>
      <c r="D1451" s="2"/>
      <c r="E1451" s="1"/>
      <c r="F1451" s="1"/>
      <c r="G1451" s="1"/>
      <c r="H1451" s="3"/>
      <c r="I1451" s="1"/>
      <c r="J1451" s="4"/>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row>
    <row r="1452" spans="3:61">
      <c r="C1452" s="1"/>
      <c r="D1452" s="2"/>
      <c r="E1452" s="1"/>
      <c r="F1452" s="1"/>
      <c r="G1452" s="1"/>
      <c r="H1452" s="3"/>
      <c r="I1452" s="1"/>
      <c r="J1452" s="4"/>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row>
    <row r="1453" spans="3:61">
      <c r="C1453" s="1"/>
      <c r="D1453" s="2"/>
      <c r="E1453" s="1"/>
      <c r="F1453" s="1"/>
      <c r="G1453" s="1"/>
      <c r="H1453" s="3"/>
      <c r="I1453" s="1"/>
      <c r="J1453" s="4"/>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row>
    <row r="1454" spans="3:61">
      <c r="C1454" s="1"/>
      <c r="D1454" s="2"/>
      <c r="E1454" s="1"/>
      <c r="F1454" s="1"/>
      <c r="G1454" s="1"/>
      <c r="H1454" s="3"/>
      <c r="I1454" s="1"/>
      <c r="J1454" s="4"/>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row>
    <row r="1455" spans="3:61">
      <c r="C1455" s="1"/>
      <c r="D1455" s="2"/>
      <c r="E1455" s="1"/>
      <c r="F1455" s="1"/>
      <c r="G1455" s="1"/>
      <c r="H1455" s="3"/>
      <c r="I1455" s="1"/>
      <c r="J1455" s="4"/>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row>
    <row r="1456" spans="3:61">
      <c r="C1456" s="1"/>
      <c r="D1456" s="2"/>
      <c r="E1456" s="1"/>
      <c r="F1456" s="1"/>
      <c r="G1456" s="1"/>
      <c r="H1456" s="3"/>
      <c r="I1456" s="1"/>
      <c r="J1456" s="4"/>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row>
    <row r="1457" spans="3:61">
      <c r="C1457" s="1"/>
      <c r="D1457" s="2"/>
      <c r="E1457" s="1"/>
      <c r="F1457" s="1"/>
      <c r="G1457" s="1"/>
      <c r="H1457" s="3"/>
      <c r="I1457" s="1"/>
      <c r="J1457" s="4"/>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row>
    <row r="1458" spans="3:61">
      <c r="C1458" s="1"/>
      <c r="D1458" s="2"/>
      <c r="E1458" s="1"/>
      <c r="F1458" s="1"/>
      <c r="G1458" s="1"/>
      <c r="H1458" s="3"/>
      <c r="I1458" s="1"/>
      <c r="J1458" s="4"/>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row>
    <row r="1459" spans="3:61">
      <c r="C1459" s="1"/>
      <c r="D1459" s="2"/>
      <c r="E1459" s="1"/>
      <c r="F1459" s="1"/>
      <c r="G1459" s="1"/>
      <c r="H1459" s="3"/>
      <c r="I1459" s="1"/>
      <c r="J1459" s="4"/>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row>
    <row r="1460" spans="3:61">
      <c r="C1460" s="1"/>
      <c r="D1460" s="2"/>
      <c r="E1460" s="1"/>
      <c r="F1460" s="1"/>
      <c r="G1460" s="1"/>
      <c r="H1460" s="3"/>
      <c r="I1460" s="1"/>
      <c r="J1460" s="4"/>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row>
    <row r="1461" spans="3:61">
      <c r="C1461" s="1"/>
      <c r="D1461" s="2"/>
      <c r="E1461" s="1"/>
      <c r="F1461" s="1"/>
      <c r="G1461" s="1"/>
      <c r="H1461" s="3"/>
      <c r="I1461" s="1"/>
      <c r="J1461" s="4"/>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row>
    <row r="1462" spans="3:61">
      <c r="C1462" s="1"/>
      <c r="D1462" s="2"/>
      <c r="E1462" s="1"/>
      <c r="F1462" s="1"/>
      <c r="G1462" s="1"/>
      <c r="H1462" s="3"/>
      <c r="I1462" s="1"/>
      <c r="J1462" s="4"/>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row>
    <row r="1463" spans="3:61">
      <c r="C1463" s="1"/>
      <c r="D1463" s="2"/>
      <c r="E1463" s="1"/>
      <c r="F1463" s="1"/>
      <c r="G1463" s="1"/>
      <c r="H1463" s="3"/>
      <c r="I1463" s="1"/>
      <c r="J1463" s="4"/>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row>
    <row r="1464" spans="3:61">
      <c r="C1464" s="1"/>
      <c r="D1464" s="2"/>
      <c r="E1464" s="1"/>
      <c r="F1464" s="1"/>
      <c r="G1464" s="1"/>
      <c r="H1464" s="3"/>
      <c r="I1464" s="1"/>
      <c r="J1464" s="4"/>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row>
    <row r="1465" spans="3:61">
      <c r="C1465" s="1"/>
      <c r="D1465" s="2"/>
      <c r="E1465" s="1"/>
      <c r="F1465" s="1"/>
      <c r="G1465" s="1"/>
      <c r="H1465" s="3"/>
      <c r="I1465" s="1"/>
      <c r="J1465" s="4"/>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row>
    <row r="1466" spans="3:61">
      <c r="C1466" s="1"/>
      <c r="D1466" s="2"/>
      <c r="E1466" s="1"/>
      <c r="F1466" s="1"/>
      <c r="G1466" s="1"/>
      <c r="H1466" s="3"/>
      <c r="I1466" s="1"/>
      <c r="J1466" s="4"/>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row>
    <row r="1467" spans="3:61">
      <c r="C1467" s="1"/>
      <c r="D1467" s="2"/>
      <c r="E1467" s="1"/>
      <c r="F1467" s="1"/>
      <c r="G1467" s="1"/>
      <c r="H1467" s="3"/>
      <c r="I1467" s="1"/>
      <c r="J1467" s="4"/>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row>
    <row r="1468" spans="3:61">
      <c r="C1468" s="1"/>
      <c r="D1468" s="2"/>
      <c r="E1468" s="1"/>
      <c r="F1468" s="1"/>
      <c r="G1468" s="1"/>
      <c r="H1468" s="3"/>
      <c r="I1468" s="1"/>
      <c r="J1468" s="4"/>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row>
    <row r="1469" spans="3:61">
      <c r="C1469" s="1"/>
      <c r="D1469" s="2"/>
      <c r="E1469" s="1"/>
      <c r="F1469" s="1"/>
      <c r="G1469" s="1"/>
      <c r="H1469" s="3"/>
      <c r="I1469" s="1"/>
      <c r="J1469" s="4"/>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row>
    <row r="1470" spans="3:61">
      <c r="C1470" s="1"/>
      <c r="D1470" s="2"/>
      <c r="E1470" s="1"/>
      <c r="F1470" s="1"/>
      <c r="G1470" s="1"/>
      <c r="H1470" s="3"/>
      <c r="I1470" s="1"/>
      <c r="J1470" s="4"/>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row>
    <row r="1471" spans="3:61">
      <c r="C1471" s="1"/>
      <c r="D1471" s="2"/>
      <c r="E1471" s="1"/>
      <c r="F1471" s="1"/>
      <c r="G1471" s="1"/>
      <c r="H1471" s="3"/>
      <c r="I1471" s="1"/>
      <c r="J1471" s="4"/>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row>
    <row r="1472" spans="3:61">
      <c r="C1472" s="1"/>
      <c r="D1472" s="2"/>
      <c r="E1472" s="1"/>
      <c r="F1472" s="1"/>
      <c r="G1472" s="1"/>
      <c r="H1472" s="3"/>
      <c r="I1472" s="1"/>
      <c r="J1472" s="4"/>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row>
    <row r="1473" spans="3:61">
      <c r="C1473" s="1"/>
      <c r="D1473" s="2"/>
      <c r="E1473" s="1"/>
      <c r="F1473" s="1"/>
      <c r="G1473" s="1"/>
      <c r="H1473" s="3"/>
      <c r="I1473" s="1"/>
      <c r="J1473" s="4"/>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row>
    <row r="1474" spans="3:61">
      <c r="C1474" s="1"/>
      <c r="D1474" s="2"/>
      <c r="E1474" s="1"/>
      <c r="F1474" s="1"/>
      <c r="G1474" s="1"/>
      <c r="H1474" s="3"/>
      <c r="I1474" s="1"/>
      <c r="J1474" s="4"/>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row>
    <row r="1475" spans="3:61">
      <c r="C1475" s="1"/>
      <c r="D1475" s="2"/>
      <c r="E1475" s="1"/>
      <c r="F1475" s="1"/>
      <c r="G1475" s="1"/>
      <c r="H1475" s="3"/>
      <c r="I1475" s="1"/>
      <c r="J1475" s="4"/>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row>
    <row r="1476" spans="3:61">
      <c r="C1476" s="1"/>
      <c r="D1476" s="2"/>
      <c r="E1476" s="1"/>
      <c r="F1476" s="1"/>
      <c r="G1476" s="1"/>
      <c r="H1476" s="3"/>
      <c r="I1476" s="1"/>
      <c r="J1476" s="4"/>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row>
    <row r="1477" spans="3:61">
      <c r="C1477" s="1"/>
      <c r="D1477" s="2"/>
      <c r="E1477" s="1"/>
      <c r="F1477" s="1"/>
      <c r="G1477" s="1"/>
      <c r="H1477" s="3"/>
      <c r="I1477" s="1"/>
      <c r="J1477" s="4"/>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row>
    <row r="1478" spans="3:61">
      <c r="C1478" s="1"/>
      <c r="D1478" s="2"/>
      <c r="E1478" s="1"/>
      <c r="F1478" s="1"/>
      <c r="G1478" s="1"/>
      <c r="H1478" s="3"/>
      <c r="I1478" s="1"/>
      <c r="J1478" s="4"/>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row>
    <row r="1479" spans="3:61">
      <c r="C1479" s="1"/>
      <c r="D1479" s="2"/>
      <c r="E1479" s="1"/>
      <c r="F1479" s="1"/>
      <c r="G1479" s="1"/>
      <c r="H1479" s="3"/>
      <c r="I1479" s="1"/>
      <c r="J1479" s="4"/>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row>
    <row r="1480" spans="3:61">
      <c r="C1480" s="1"/>
      <c r="D1480" s="2"/>
      <c r="E1480" s="1"/>
      <c r="F1480" s="1"/>
      <c r="G1480" s="1"/>
      <c r="H1480" s="3"/>
      <c r="I1480" s="1"/>
      <c r="J1480" s="4"/>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row>
    <row r="1481" spans="3:61">
      <c r="C1481" s="1"/>
      <c r="D1481" s="2"/>
      <c r="E1481" s="1"/>
      <c r="F1481" s="1"/>
      <c r="G1481" s="1"/>
      <c r="H1481" s="3"/>
      <c r="I1481" s="1"/>
      <c r="J1481" s="4"/>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row>
    <row r="1482" spans="3:61">
      <c r="C1482" s="1"/>
      <c r="D1482" s="2"/>
      <c r="E1482" s="1"/>
      <c r="F1482" s="1"/>
      <c r="G1482" s="1"/>
      <c r="H1482" s="3"/>
      <c r="I1482" s="1"/>
      <c r="J1482" s="4"/>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row>
    <row r="1483" spans="3:61">
      <c r="C1483" s="1"/>
      <c r="D1483" s="2"/>
      <c r="E1483" s="1"/>
      <c r="F1483" s="1"/>
      <c r="G1483" s="1"/>
      <c r="H1483" s="3"/>
      <c r="I1483" s="1"/>
      <c r="J1483" s="4"/>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row>
    <row r="1484" spans="3:61">
      <c r="C1484" s="1"/>
      <c r="D1484" s="2"/>
      <c r="E1484" s="1"/>
      <c r="F1484" s="1"/>
      <c r="G1484" s="1"/>
      <c r="H1484" s="3"/>
      <c r="I1484" s="1"/>
      <c r="J1484" s="4"/>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row>
    <row r="1485" spans="3:61">
      <c r="C1485" s="1"/>
      <c r="D1485" s="2"/>
      <c r="E1485" s="1"/>
      <c r="F1485" s="1"/>
      <c r="G1485" s="1"/>
      <c r="H1485" s="3"/>
      <c r="I1485" s="1"/>
      <c r="J1485" s="4"/>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row>
    <row r="1486" spans="3:61">
      <c r="C1486" s="1"/>
      <c r="D1486" s="2"/>
      <c r="E1486" s="1"/>
      <c r="F1486" s="1"/>
      <c r="G1486" s="1"/>
      <c r="H1486" s="3"/>
      <c r="I1486" s="1"/>
      <c r="J1486" s="4"/>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row>
    <row r="1487" spans="3:61">
      <c r="C1487" s="1"/>
      <c r="D1487" s="2"/>
      <c r="E1487" s="1"/>
      <c r="F1487" s="1"/>
      <c r="G1487" s="1"/>
      <c r="H1487" s="3"/>
      <c r="I1487" s="1"/>
      <c r="J1487" s="4"/>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row>
    <row r="1488" spans="3:61">
      <c r="C1488" s="1"/>
      <c r="D1488" s="2"/>
      <c r="E1488" s="1"/>
      <c r="F1488" s="1"/>
      <c r="G1488" s="1"/>
      <c r="H1488" s="3"/>
      <c r="I1488" s="1"/>
      <c r="J1488" s="4"/>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row>
    <row r="1489" spans="3:61">
      <c r="C1489" s="1"/>
      <c r="D1489" s="2"/>
      <c r="E1489" s="1"/>
      <c r="F1489" s="1"/>
      <c r="G1489" s="1"/>
      <c r="H1489" s="3"/>
      <c r="I1489" s="1"/>
      <c r="J1489" s="4"/>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row>
    <row r="1490" spans="3:61">
      <c r="C1490" s="1"/>
      <c r="D1490" s="2"/>
      <c r="E1490" s="1"/>
      <c r="F1490" s="1"/>
      <c r="G1490" s="1"/>
      <c r="H1490" s="3"/>
      <c r="I1490" s="1"/>
      <c r="J1490" s="4"/>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row>
    <row r="1491" spans="3:61">
      <c r="C1491" s="1"/>
      <c r="D1491" s="2"/>
      <c r="E1491" s="1"/>
      <c r="F1491" s="1"/>
      <c r="G1491" s="1"/>
      <c r="H1491" s="3"/>
      <c r="I1491" s="1"/>
      <c r="J1491" s="4"/>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row>
    <row r="1492" spans="3:61">
      <c r="C1492" s="1"/>
      <c r="D1492" s="2"/>
      <c r="E1492" s="1"/>
      <c r="F1492" s="1"/>
      <c r="G1492" s="1"/>
      <c r="H1492" s="3"/>
      <c r="I1492" s="1"/>
      <c r="J1492" s="4"/>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row>
    <row r="1493" spans="3:61">
      <c r="C1493" s="1"/>
      <c r="D1493" s="2"/>
      <c r="E1493" s="1"/>
      <c r="F1493" s="1"/>
      <c r="G1493" s="1"/>
      <c r="H1493" s="3"/>
      <c r="I1493" s="1"/>
      <c r="J1493" s="4"/>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row>
    <row r="1494" spans="3:61">
      <c r="C1494" s="1"/>
      <c r="D1494" s="2"/>
      <c r="E1494" s="1"/>
      <c r="F1494" s="1"/>
      <c r="G1494" s="1"/>
      <c r="H1494" s="3"/>
      <c r="I1494" s="1"/>
      <c r="J1494" s="4"/>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row>
    <row r="1495" spans="3:61">
      <c r="C1495" s="1"/>
      <c r="D1495" s="2"/>
      <c r="E1495" s="1"/>
      <c r="F1495" s="1"/>
      <c r="G1495" s="1"/>
      <c r="H1495" s="3"/>
      <c r="I1495" s="1"/>
      <c r="J1495" s="4"/>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row>
    <row r="1496" spans="3:61">
      <c r="C1496" s="1"/>
      <c r="D1496" s="2"/>
      <c r="E1496" s="1"/>
      <c r="F1496" s="1"/>
      <c r="G1496" s="1"/>
      <c r="H1496" s="3"/>
      <c r="I1496" s="1"/>
      <c r="J1496" s="4"/>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row>
    <row r="1497" spans="3:61">
      <c r="C1497" s="1"/>
      <c r="D1497" s="2"/>
      <c r="E1497" s="1"/>
      <c r="F1497" s="1"/>
      <c r="G1497" s="1"/>
      <c r="H1497" s="3"/>
      <c r="I1497" s="1"/>
      <c r="J1497" s="4"/>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row>
    <row r="1498" spans="3:61">
      <c r="C1498" s="1"/>
      <c r="D1498" s="2"/>
      <c r="E1498" s="1"/>
      <c r="F1498" s="1"/>
      <c r="G1498" s="1"/>
      <c r="H1498" s="3"/>
      <c r="I1498" s="1"/>
      <c r="J1498" s="4"/>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row>
    <row r="1499" spans="3:61">
      <c r="C1499" s="1"/>
      <c r="D1499" s="2"/>
      <c r="E1499" s="1"/>
      <c r="F1499" s="1"/>
      <c r="G1499" s="1"/>
      <c r="H1499" s="3"/>
      <c r="I1499" s="1"/>
      <c r="J1499" s="4"/>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row>
    <row r="1500" spans="3:61">
      <c r="C1500" s="1"/>
      <c r="D1500" s="2"/>
      <c r="E1500" s="1"/>
      <c r="F1500" s="1"/>
      <c r="G1500" s="1"/>
      <c r="H1500" s="3"/>
      <c r="I1500" s="1"/>
      <c r="J1500" s="4"/>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row>
    <row r="1501" spans="3:61">
      <c r="C1501" s="1"/>
      <c r="D1501" s="2"/>
      <c r="E1501" s="1"/>
      <c r="F1501" s="1"/>
      <c r="G1501" s="1"/>
      <c r="H1501" s="3"/>
      <c r="I1501" s="1"/>
      <c r="J1501" s="4"/>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row>
    <row r="1502" spans="3:61">
      <c r="C1502" s="1"/>
      <c r="D1502" s="2"/>
      <c r="E1502" s="1"/>
      <c r="F1502" s="1"/>
      <c r="G1502" s="1"/>
      <c r="H1502" s="3"/>
      <c r="I1502" s="1"/>
      <c r="J1502" s="4"/>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row>
    <row r="1503" spans="3:61">
      <c r="C1503" s="1"/>
      <c r="D1503" s="2"/>
      <c r="E1503" s="1"/>
      <c r="F1503" s="1"/>
      <c r="G1503" s="1"/>
      <c r="H1503" s="3"/>
      <c r="I1503" s="1"/>
      <c r="J1503" s="4"/>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row>
    <row r="1504" spans="3:61">
      <c r="C1504" s="1"/>
      <c r="D1504" s="2"/>
      <c r="E1504" s="1"/>
      <c r="F1504" s="1"/>
      <c r="G1504" s="1"/>
      <c r="H1504" s="3"/>
      <c r="I1504" s="1"/>
      <c r="J1504" s="4"/>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row>
    <row r="1505" spans="3:61">
      <c r="C1505" s="1"/>
      <c r="D1505" s="2"/>
      <c r="E1505" s="1"/>
      <c r="F1505" s="1"/>
      <c r="G1505" s="1"/>
      <c r="H1505" s="3"/>
      <c r="I1505" s="1"/>
      <c r="J1505" s="4"/>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row>
    <row r="1506" spans="3:61">
      <c r="C1506" s="1"/>
      <c r="D1506" s="2"/>
      <c r="E1506" s="1"/>
      <c r="F1506" s="1"/>
      <c r="G1506" s="1"/>
      <c r="H1506" s="3"/>
      <c r="I1506" s="1"/>
      <c r="J1506" s="4"/>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row>
    <row r="1507" spans="3:61">
      <c r="C1507" s="1"/>
      <c r="D1507" s="2"/>
      <c r="E1507" s="1"/>
      <c r="F1507" s="1"/>
      <c r="G1507" s="1"/>
      <c r="H1507" s="3"/>
      <c r="I1507" s="1"/>
      <c r="J1507" s="4"/>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row>
    <row r="1508" spans="3:61">
      <c r="C1508" s="1"/>
      <c r="D1508" s="2"/>
      <c r="E1508" s="1"/>
      <c r="F1508" s="1"/>
      <c r="G1508" s="1"/>
      <c r="H1508" s="3"/>
      <c r="I1508" s="1"/>
      <c r="J1508" s="4"/>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row>
    <row r="1509" spans="3:61">
      <c r="C1509" s="1"/>
      <c r="D1509" s="2"/>
      <c r="E1509" s="1"/>
      <c r="F1509" s="1"/>
      <c r="G1509" s="1"/>
      <c r="H1509" s="3"/>
      <c r="I1509" s="1"/>
      <c r="J1509" s="4"/>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row>
    <row r="1510" spans="3:61">
      <c r="C1510" s="1"/>
      <c r="D1510" s="2"/>
      <c r="E1510" s="1"/>
      <c r="F1510" s="1"/>
      <c r="G1510" s="1"/>
      <c r="H1510" s="3"/>
      <c r="I1510" s="1"/>
      <c r="J1510" s="4"/>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row>
    <row r="1511" spans="3:61">
      <c r="C1511" s="1"/>
      <c r="D1511" s="2"/>
      <c r="E1511" s="1"/>
      <c r="F1511" s="1"/>
      <c r="G1511" s="1"/>
      <c r="H1511" s="3"/>
      <c r="I1511" s="1"/>
      <c r="J1511" s="4"/>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row>
    <row r="1512" spans="3:61">
      <c r="C1512" s="1"/>
      <c r="D1512" s="2"/>
      <c r="E1512" s="1"/>
      <c r="F1512" s="1"/>
      <c r="G1512" s="1"/>
      <c r="H1512" s="3"/>
      <c r="I1512" s="1"/>
      <c r="J1512" s="4"/>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row>
    <row r="1513" spans="3:61">
      <c r="C1513" s="1"/>
      <c r="D1513" s="2"/>
      <c r="E1513" s="1"/>
      <c r="F1513" s="1"/>
      <c r="G1513" s="1"/>
      <c r="H1513" s="3"/>
      <c r="I1513" s="1"/>
      <c r="J1513" s="4"/>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row>
    <row r="1514" spans="3:61">
      <c r="C1514" s="1"/>
      <c r="D1514" s="2"/>
      <c r="E1514" s="1"/>
      <c r="F1514" s="1"/>
      <c r="G1514" s="1"/>
      <c r="H1514" s="3"/>
      <c r="I1514" s="1"/>
      <c r="J1514" s="4"/>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row>
    <row r="1515" spans="3:61">
      <c r="C1515" s="1"/>
      <c r="D1515" s="2"/>
      <c r="E1515" s="1"/>
      <c r="F1515" s="1"/>
      <c r="G1515" s="1"/>
      <c r="H1515" s="3"/>
      <c r="I1515" s="1"/>
      <c r="J1515" s="4"/>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row>
    <row r="1516" spans="3:61">
      <c r="C1516" s="1"/>
      <c r="D1516" s="2"/>
      <c r="E1516" s="1"/>
      <c r="F1516" s="1"/>
      <c r="G1516" s="1"/>
      <c r="H1516" s="3"/>
      <c r="I1516" s="1"/>
      <c r="J1516" s="4"/>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row>
    <row r="1517" spans="3:61">
      <c r="C1517" s="1"/>
      <c r="D1517" s="2"/>
      <c r="E1517" s="1"/>
      <c r="F1517" s="1"/>
      <c r="G1517" s="1"/>
      <c r="H1517" s="3"/>
      <c r="I1517" s="1"/>
      <c r="J1517" s="4"/>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row>
    <row r="1518" spans="3:61">
      <c r="C1518" s="1"/>
      <c r="D1518" s="2"/>
      <c r="E1518" s="1"/>
      <c r="F1518" s="1"/>
      <c r="G1518" s="1"/>
      <c r="H1518" s="3"/>
      <c r="I1518" s="1"/>
      <c r="J1518" s="4"/>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row>
    <row r="1519" spans="3:61">
      <c r="C1519" s="1"/>
      <c r="D1519" s="2"/>
      <c r="E1519" s="1"/>
      <c r="F1519" s="1"/>
      <c r="G1519" s="1"/>
      <c r="H1519" s="3"/>
      <c r="I1519" s="1"/>
      <c r="J1519" s="4"/>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row>
    <row r="1520" spans="3:61">
      <c r="C1520" s="1"/>
      <c r="D1520" s="2"/>
      <c r="E1520" s="1"/>
      <c r="F1520" s="1"/>
      <c r="G1520" s="1"/>
      <c r="H1520" s="3"/>
      <c r="I1520" s="1"/>
      <c r="J1520" s="4"/>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row>
    <row r="1521" spans="3:61">
      <c r="C1521" s="1"/>
      <c r="D1521" s="2"/>
      <c r="E1521" s="1"/>
      <c r="F1521" s="1"/>
      <c r="G1521" s="1"/>
      <c r="H1521" s="3"/>
      <c r="I1521" s="1"/>
      <c r="J1521" s="4"/>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row>
    <row r="1522" spans="3:61">
      <c r="C1522" s="1"/>
      <c r="D1522" s="2"/>
      <c r="E1522" s="1"/>
      <c r="F1522" s="1"/>
      <c r="G1522" s="1"/>
      <c r="H1522" s="3"/>
      <c r="I1522" s="1"/>
      <c r="J1522" s="4"/>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row>
    <row r="1523" spans="3:61">
      <c r="C1523" s="1"/>
      <c r="D1523" s="2"/>
      <c r="E1523" s="1"/>
      <c r="F1523" s="1"/>
      <c r="G1523" s="1"/>
      <c r="H1523" s="3"/>
      <c r="I1523" s="1"/>
      <c r="J1523" s="4"/>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row>
    <row r="1524" spans="3:61">
      <c r="C1524" s="1"/>
      <c r="D1524" s="2"/>
      <c r="E1524" s="1"/>
      <c r="F1524" s="1"/>
      <c r="G1524" s="1"/>
      <c r="H1524" s="3"/>
      <c r="I1524" s="1"/>
      <c r="J1524" s="4"/>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row>
    <row r="1525" spans="3:61">
      <c r="C1525" s="1"/>
      <c r="D1525" s="2"/>
      <c r="E1525" s="1"/>
      <c r="F1525" s="1"/>
      <c r="G1525" s="1"/>
      <c r="H1525" s="3"/>
      <c r="I1525" s="1"/>
      <c r="J1525" s="4"/>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row>
    <row r="1526" spans="3:61">
      <c r="C1526" s="1"/>
      <c r="D1526" s="2"/>
      <c r="E1526" s="1"/>
      <c r="F1526" s="1"/>
      <c r="G1526" s="1"/>
      <c r="H1526" s="3"/>
      <c r="I1526" s="1"/>
      <c r="J1526" s="4"/>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row>
    <row r="1527" spans="3:61">
      <c r="C1527" s="1"/>
      <c r="D1527" s="2"/>
      <c r="E1527" s="1"/>
      <c r="F1527" s="1"/>
      <c r="G1527" s="1"/>
      <c r="H1527" s="3"/>
      <c r="I1527" s="1"/>
      <c r="J1527" s="4"/>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row>
    <row r="1528" spans="3:61">
      <c r="C1528" s="1"/>
      <c r="D1528" s="2"/>
      <c r="E1528" s="1"/>
      <c r="F1528" s="1"/>
      <c r="G1528" s="1"/>
      <c r="H1528" s="3"/>
      <c r="I1528" s="1"/>
      <c r="J1528" s="4"/>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row>
    <row r="1529" spans="3:61">
      <c r="C1529" s="1"/>
      <c r="D1529" s="2"/>
      <c r="E1529" s="1"/>
      <c r="F1529" s="1"/>
      <c r="G1529" s="1"/>
      <c r="H1529" s="3"/>
      <c r="I1529" s="1"/>
      <c r="J1529" s="4"/>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row>
    <row r="1530" spans="3:61">
      <c r="C1530" s="1"/>
      <c r="D1530" s="2"/>
      <c r="E1530" s="1"/>
      <c r="F1530" s="1"/>
      <c r="G1530" s="1"/>
      <c r="H1530" s="3"/>
      <c r="I1530" s="1"/>
      <c r="J1530" s="4"/>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row>
    <row r="1531" spans="3:61">
      <c r="C1531" s="1"/>
      <c r="D1531" s="2"/>
      <c r="E1531" s="1"/>
      <c r="F1531" s="1"/>
      <c r="G1531" s="1"/>
      <c r="H1531" s="3"/>
      <c r="I1531" s="1"/>
      <c r="J1531" s="4"/>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row>
    <row r="1532" spans="3:61">
      <c r="C1532" s="1"/>
      <c r="D1532" s="2"/>
      <c r="E1532" s="1"/>
      <c r="F1532" s="1"/>
      <c r="G1532" s="1"/>
      <c r="H1532" s="3"/>
      <c r="I1532" s="1"/>
      <c r="J1532" s="4"/>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row>
    <row r="1533" spans="3:61">
      <c r="C1533" s="1"/>
      <c r="D1533" s="2"/>
      <c r="E1533" s="1"/>
      <c r="F1533" s="1"/>
      <c r="G1533" s="1"/>
      <c r="H1533" s="3"/>
      <c r="I1533" s="1"/>
      <c r="J1533" s="4"/>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row>
    <row r="1534" spans="3:61">
      <c r="C1534" s="1"/>
      <c r="D1534" s="2"/>
      <c r="E1534" s="1"/>
      <c r="F1534" s="1"/>
      <c r="G1534" s="1"/>
      <c r="H1534" s="3"/>
      <c r="I1534" s="1"/>
      <c r="J1534" s="4"/>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row>
    <row r="1535" spans="3:61">
      <c r="C1535" s="1"/>
      <c r="D1535" s="2"/>
      <c r="E1535" s="1"/>
      <c r="F1535" s="1"/>
      <c r="G1535" s="1"/>
      <c r="H1535" s="3"/>
      <c r="I1535" s="1"/>
      <c r="J1535" s="4"/>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row>
    <row r="1536" spans="3:61">
      <c r="C1536" s="1"/>
      <c r="D1536" s="2"/>
      <c r="E1536" s="1"/>
      <c r="F1536" s="1"/>
      <c r="G1536" s="1"/>
      <c r="H1536" s="3"/>
      <c r="I1536" s="1"/>
      <c r="J1536" s="4"/>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row>
    <row r="1537" spans="3:61">
      <c r="C1537" s="1"/>
      <c r="D1537" s="2"/>
      <c r="E1537" s="1"/>
      <c r="F1537" s="1"/>
      <c r="G1537" s="1"/>
      <c r="H1537" s="3"/>
      <c r="I1537" s="1"/>
      <c r="J1537" s="4"/>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row>
    <row r="1538" spans="3:61">
      <c r="C1538" s="1"/>
      <c r="D1538" s="2"/>
      <c r="E1538" s="1"/>
      <c r="F1538" s="1"/>
      <c r="G1538" s="1"/>
      <c r="H1538" s="3"/>
      <c r="I1538" s="1"/>
      <c r="J1538" s="4"/>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row>
    <row r="1539" spans="3:61">
      <c r="C1539" s="1"/>
      <c r="D1539" s="2"/>
      <c r="E1539" s="1"/>
      <c r="F1539" s="1"/>
      <c r="G1539" s="1"/>
      <c r="H1539" s="3"/>
      <c r="I1539" s="1"/>
      <c r="J1539" s="4"/>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row>
    <row r="1540" spans="3:61">
      <c r="C1540" s="1"/>
      <c r="D1540" s="2"/>
      <c r="E1540" s="1"/>
      <c r="F1540" s="1"/>
      <c r="G1540" s="1"/>
      <c r="H1540" s="3"/>
      <c r="I1540" s="1"/>
      <c r="J1540" s="4"/>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row>
    <row r="1541" spans="3:61">
      <c r="C1541" s="1"/>
      <c r="D1541" s="2"/>
      <c r="E1541" s="1"/>
      <c r="F1541" s="1"/>
      <c r="G1541" s="1"/>
      <c r="H1541" s="3"/>
      <c r="I1541" s="1"/>
      <c r="J1541" s="4"/>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row>
    <row r="1542" spans="3:61">
      <c r="C1542" s="1"/>
      <c r="D1542" s="2"/>
      <c r="E1542" s="1"/>
      <c r="F1542" s="1"/>
      <c r="G1542" s="1"/>
      <c r="H1542" s="3"/>
      <c r="I1542" s="1"/>
      <c r="J1542" s="4"/>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row>
    <row r="1543" spans="3:61">
      <c r="C1543" s="1"/>
      <c r="D1543" s="2"/>
      <c r="E1543" s="1"/>
      <c r="F1543" s="1"/>
      <c r="G1543" s="1"/>
      <c r="H1543" s="3"/>
      <c r="I1543" s="1"/>
      <c r="J1543" s="4"/>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row>
    <row r="1544" spans="3:61">
      <c r="C1544" s="1"/>
      <c r="D1544" s="2"/>
      <c r="E1544" s="1"/>
      <c r="F1544" s="1"/>
      <c r="G1544" s="1"/>
      <c r="H1544" s="3"/>
      <c r="I1544" s="1"/>
      <c r="J1544" s="4"/>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row>
    <row r="1545" spans="3:61">
      <c r="C1545" s="1"/>
      <c r="D1545" s="2"/>
      <c r="E1545" s="1"/>
      <c r="F1545" s="1"/>
      <c r="G1545" s="1"/>
      <c r="H1545" s="3"/>
      <c r="I1545" s="1"/>
      <c r="J1545" s="4"/>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row>
    <row r="1546" spans="3:61">
      <c r="C1546" s="1"/>
      <c r="D1546" s="2"/>
      <c r="E1546" s="1"/>
      <c r="F1546" s="1"/>
      <c r="G1546" s="1"/>
      <c r="H1546" s="3"/>
      <c r="I1546" s="1"/>
      <c r="J1546" s="4"/>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row>
    <row r="1547" spans="3:61">
      <c r="C1547" s="1"/>
      <c r="D1547" s="2"/>
      <c r="E1547" s="1"/>
      <c r="F1547" s="1"/>
      <c r="G1547" s="1"/>
      <c r="H1547" s="3"/>
      <c r="I1547" s="1"/>
      <c r="J1547" s="4"/>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row>
    <row r="1548" spans="3:61">
      <c r="C1548" s="1"/>
      <c r="D1548" s="2"/>
      <c r="E1548" s="1"/>
      <c r="F1548" s="1"/>
      <c r="G1548" s="1"/>
      <c r="H1548" s="3"/>
      <c r="I1548" s="1"/>
      <c r="J1548" s="4"/>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row>
    <row r="1549" spans="3:61">
      <c r="C1549" s="1"/>
      <c r="D1549" s="2"/>
      <c r="E1549" s="1"/>
      <c r="F1549" s="1"/>
      <c r="G1549" s="1"/>
      <c r="H1549" s="3"/>
      <c r="I1549" s="1"/>
      <c r="J1549" s="4"/>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row>
    <row r="1550" spans="3:61">
      <c r="C1550" s="1"/>
      <c r="D1550" s="2"/>
      <c r="E1550" s="1"/>
      <c r="F1550" s="1"/>
      <c r="G1550" s="1"/>
      <c r="H1550" s="3"/>
      <c r="I1550" s="1"/>
      <c r="J1550" s="4"/>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row>
    <row r="1551" spans="3:61">
      <c r="C1551" s="1"/>
      <c r="D1551" s="2"/>
      <c r="E1551" s="1"/>
      <c r="F1551" s="1"/>
      <c r="G1551" s="1"/>
      <c r="H1551" s="3"/>
      <c r="I1551" s="1"/>
      <c r="J1551" s="4"/>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row>
    <row r="1552" spans="3:61">
      <c r="C1552" s="1"/>
      <c r="D1552" s="2"/>
      <c r="E1552" s="1"/>
      <c r="F1552" s="1"/>
      <c r="G1552" s="1"/>
      <c r="H1552" s="3"/>
      <c r="I1552" s="1"/>
      <c r="J1552" s="4"/>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row>
    <row r="1553" spans="3:61">
      <c r="C1553" s="1"/>
      <c r="D1553" s="2"/>
      <c r="E1553" s="1"/>
      <c r="F1553" s="1"/>
      <c r="G1553" s="1"/>
      <c r="H1553" s="3"/>
      <c r="I1553" s="1"/>
      <c r="J1553" s="4"/>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row>
    <row r="1554" spans="3:61">
      <c r="C1554" s="1"/>
      <c r="D1554" s="2"/>
      <c r="E1554" s="1"/>
      <c r="F1554" s="1"/>
      <c r="G1554" s="1"/>
      <c r="H1554" s="3"/>
      <c r="I1554" s="1"/>
      <c r="J1554" s="4"/>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row>
    <row r="1555" spans="3:61">
      <c r="C1555" s="1"/>
      <c r="D1555" s="2"/>
      <c r="E1555" s="1"/>
      <c r="F1555" s="1"/>
      <c r="G1555" s="1"/>
      <c r="H1555" s="3"/>
      <c r="I1555" s="1"/>
      <c r="J1555" s="4"/>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row>
    <row r="1556" spans="3:61">
      <c r="C1556" s="1"/>
      <c r="D1556" s="2"/>
      <c r="E1556" s="1"/>
      <c r="F1556" s="1"/>
      <c r="G1556" s="1"/>
      <c r="H1556" s="3"/>
      <c r="I1556" s="1"/>
      <c r="J1556" s="4"/>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row>
    <row r="1557" spans="3:61">
      <c r="C1557" s="1"/>
      <c r="D1557" s="2"/>
      <c r="E1557" s="1"/>
      <c r="F1557" s="1"/>
      <c r="G1557" s="1"/>
      <c r="H1557" s="3"/>
      <c r="I1557" s="1"/>
      <c r="J1557" s="4"/>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row>
    <row r="1558" spans="3:61">
      <c r="C1558" s="1"/>
      <c r="D1558" s="2"/>
      <c r="E1558" s="1"/>
      <c r="F1558" s="1"/>
      <c r="G1558" s="1"/>
      <c r="H1558" s="3"/>
      <c r="I1558" s="1"/>
      <c r="J1558" s="4"/>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row>
    <row r="1559" spans="3:61">
      <c r="C1559" s="1"/>
      <c r="D1559" s="2"/>
      <c r="E1559" s="1"/>
      <c r="F1559" s="1"/>
      <c r="G1559" s="1"/>
      <c r="H1559" s="3"/>
      <c r="I1559" s="1"/>
      <c r="J1559" s="4"/>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row>
    <row r="1560" spans="3:61">
      <c r="C1560" s="1"/>
      <c r="D1560" s="2"/>
      <c r="E1560" s="1"/>
      <c r="F1560" s="1"/>
      <c r="G1560" s="1"/>
      <c r="H1560" s="3"/>
      <c r="I1560" s="1"/>
      <c r="J1560" s="4"/>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row>
    <row r="1561" spans="3:61">
      <c r="C1561" s="1"/>
      <c r="D1561" s="2"/>
      <c r="E1561" s="1"/>
      <c r="F1561" s="1"/>
      <c r="G1561" s="1"/>
      <c r="H1561" s="3"/>
      <c r="I1561" s="1"/>
      <c r="J1561" s="4"/>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row>
    <row r="1562" spans="3:61">
      <c r="C1562" s="1"/>
      <c r="D1562" s="2"/>
      <c r="E1562" s="1"/>
      <c r="F1562" s="1"/>
      <c r="G1562" s="1"/>
      <c r="H1562" s="3"/>
      <c r="I1562" s="1"/>
      <c r="J1562" s="4"/>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row>
    <row r="1563" spans="3:61">
      <c r="C1563" s="1"/>
      <c r="D1563" s="2"/>
      <c r="E1563" s="1"/>
      <c r="F1563" s="1"/>
      <c r="G1563" s="1"/>
      <c r="H1563" s="3"/>
      <c r="I1563" s="1"/>
      <c r="J1563" s="4"/>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row>
    <row r="1564" spans="3:61">
      <c r="C1564" s="1"/>
      <c r="D1564" s="2"/>
      <c r="E1564" s="1"/>
      <c r="F1564" s="1"/>
      <c r="G1564" s="1"/>
      <c r="H1564" s="3"/>
      <c r="I1564" s="1"/>
      <c r="J1564" s="4"/>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row>
    <row r="1565" spans="3:61">
      <c r="C1565" s="1"/>
      <c r="D1565" s="2"/>
      <c r="E1565" s="1"/>
      <c r="F1565" s="1"/>
      <c r="G1565" s="1"/>
      <c r="H1565" s="3"/>
      <c r="I1565" s="1"/>
      <c r="J1565" s="4"/>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row>
    <row r="1566" spans="3:61">
      <c r="C1566" s="1"/>
      <c r="D1566" s="2"/>
      <c r="E1566" s="1"/>
      <c r="F1566" s="1"/>
      <c r="G1566" s="1"/>
      <c r="H1566" s="3"/>
      <c r="I1566" s="1"/>
      <c r="J1566" s="4"/>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row>
    <row r="1567" spans="3:61">
      <c r="C1567" s="1"/>
      <c r="D1567" s="2"/>
      <c r="E1567" s="1"/>
      <c r="F1567" s="1"/>
      <c r="G1567" s="1"/>
      <c r="H1567" s="3"/>
      <c r="I1567" s="1"/>
      <c r="J1567" s="4"/>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row>
    <row r="1568" spans="3:61">
      <c r="C1568" s="1"/>
      <c r="D1568" s="2"/>
      <c r="E1568" s="1"/>
      <c r="F1568" s="1"/>
      <c r="G1568" s="1"/>
      <c r="H1568" s="3"/>
      <c r="I1568" s="1"/>
      <c r="J1568" s="4"/>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row>
    <row r="1569" spans="3:61">
      <c r="C1569" s="1"/>
      <c r="D1569" s="2"/>
      <c r="E1569" s="1"/>
      <c r="F1569" s="1"/>
      <c r="G1569" s="1"/>
      <c r="H1569" s="3"/>
      <c r="I1569" s="1"/>
      <c r="J1569" s="4"/>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row>
    <row r="1570" spans="3:61">
      <c r="C1570" s="1"/>
      <c r="D1570" s="2"/>
      <c r="E1570" s="1"/>
      <c r="F1570" s="1"/>
      <c r="G1570" s="1"/>
      <c r="H1570" s="3"/>
      <c r="I1570" s="1"/>
      <c r="J1570" s="4"/>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row>
    <row r="1571" spans="3:61">
      <c r="C1571" s="1"/>
      <c r="D1571" s="2"/>
      <c r="E1571" s="1"/>
      <c r="F1571" s="1"/>
      <c r="G1571" s="1"/>
      <c r="H1571" s="3"/>
      <c r="I1571" s="1"/>
      <c r="J1571" s="4"/>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row>
    <row r="1572" spans="3:61">
      <c r="C1572" s="1"/>
      <c r="D1572" s="2"/>
      <c r="E1572" s="1"/>
      <c r="F1572" s="1"/>
      <c r="G1572" s="1"/>
      <c r="H1572" s="3"/>
      <c r="I1572" s="1"/>
      <c r="J1572" s="4"/>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row>
    <row r="1573" spans="3:61">
      <c r="C1573" s="1"/>
      <c r="D1573" s="2"/>
      <c r="E1573" s="1"/>
      <c r="F1573" s="1"/>
      <c r="G1573" s="1"/>
      <c r="H1573" s="3"/>
      <c r="I1573" s="1"/>
      <c r="J1573" s="4"/>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row>
    <row r="1574" spans="3:61">
      <c r="C1574" s="1"/>
      <c r="D1574" s="2"/>
      <c r="E1574" s="1"/>
      <c r="F1574" s="1"/>
      <c r="G1574" s="1"/>
      <c r="H1574" s="3"/>
      <c r="I1574" s="1"/>
      <c r="J1574" s="4"/>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row>
    <row r="1575" spans="3:61">
      <c r="C1575" s="1"/>
      <c r="D1575" s="2"/>
      <c r="E1575" s="1"/>
      <c r="F1575" s="1"/>
      <c r="G1575" s="1"/>
      <c r="H1575" s="3"/>
      <c r="I1575" s="1"/>
      <c r="J1575" s="4"/>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row>
    <row r="1576" spans="3:61">
      <c r="C1576" s="1"/>
      <c r="D1576" s="2"/>
      <c r="E1576" s="1"/>
      <c r="F1576" s="1"/>
      <c r="G1576" s="1"/>
      <c r="H1576" s="3"/>
      <c r="I1576" s="1"/>
      <c r="J1576" s="4"/>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row>
    <row r="1577" spans="3:61">
      <c r="C1577" s="1"/>
      <c r="D1577" s="2"/>
      <c r="E1577" s="1"/>
      <c r="F1577" s="1"/>
      <c r="G1577" s="1"/>
      <c r="H1577" s="3"/>
      <c r="I1577" s="1"/>
      <c r="J1577" s="4"/>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row>
    <row r="1578" spans="3:61">
      <c r="C1578" s="1"/>
      <c r="D1578" s="2"/>
      <c r="E1578" s="1"/>
      <c r="F1578" s="1"/>
      <c r="G1578" s="1"/>
      <c r="H1578" s="3"/>
      <c r="I1578" s="1"/>
      <c r="J1578" s="4"/>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row>
    <row r="1579" spans="3:61">
      <c r="C1579" s="1"/>
      <c r="D1579" s="2"/>
      <c r="E1579" s="1"/>
      <c r="F1579" s="1"/>
      <c r="G1579" s="1"/>
      <c r="H1579" s="3"/>
      <c r="I1579" s="1"/>
      <c r="J1579" s="4"/>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row>
    <row r="1580" spans="3:61">
      <c r="C1580" s="1"/>
      <c r="D1580" s="2"/>
      <c r="E1580" s="1"/>
      <c r="F1580" s="1"/>
      <c r="G1580" s="1"/>
      <c r="H1580" s="3"/>
      <c r="I1580" s="1"/>
      <c r="J1580" s="4"/>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row>
    <row r="1581" spans="3:61">
      <c r="C1581" s="1"/>
      <c r="D1581" s="2"/>
      <c r="E1581" s="1"/>
      <c r="F1581" s="1"/>
      <c r="G1581" s="1"/>
      <c r="H1581" s="3"/>
      <c r="I1581" s="1"/>
      <c r="J1581" s="4"/>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row>
    <row r="1582" spans="3:61">
      <c r="C1582" s="1"/>
      <c r="D1582" s="2"/>
      <c r="E1582" s="1"/>
      <c r="F1582" s="1"/>
      <c r="G1582" s="1"/>
      <c r="H1582" s="3"/>
      <c r="I1582" s="1"/>
      <c r="J1582" s="4"/>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row>
    <row r="1583" spans="3:61">
      <c r="C1583" s="1"/>
      <c r="D1583" s="2"/>
      <c r="E1583" s="1"/>
      <c r="F1583" s="1"/>
      <c r="G1583" s="1"/>
      <c r="H1583" s="3"/>
      <c r="I1583" s="1"/>
      <c r="J1583" s="4"/>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row>
    <row r="1584" spans="3:61">
      <c r="C1584" s="1"/>
      <c r="D1584" s="2"/>
      <c r="E1584" s="1"/>
      <c r="F1584" s="1"/>
      <c r="G1584" s="1"/>
      <c r="H1584" s="3"/>
      <c r="I1584" s="1"/>
      <c r="J1584" s="4"/>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row>
    <row r="1585" spans="3:61">
      <c r="C1585" s="1"/>
      <c r="D1585" s="2"/>
      <c r="E1585" s="1"/>
      <c r="F1585" s="1"/>
      <c r="G1585" s="1"/>
      <c r="H1585" s="3"/>
      <c r="I1585" s="1"/>
      <c r="J1585" s="4"/>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row>
    <row r="1586" spans="3:61">
      <c r="C1586" s="1"/>
      <c r="D1586" s="2"/>
      <c r="E1586" s="1"/>
      <c r="F1586" s="1"/>
      <c r="G1586" s="1"/>
      <c r="H1586" s="3"/>
      <c r="I1586" s="1"/>
      <c r="J1586" s="4"/>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row>
    <row r="1587" spans="3:61">
      <c r="C1587" s="1"/>
      <c r="D1587" s="2"/>
      <c r="E1587" s="1"/>
      <c r="F1587" s="1"/>
      <c r="G1587" s="1"/>
      <c r="H1587" s="3"/>
      <c r="I1587" s="1"/>
      <c r="J1587" s="4"/>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row>
    <row r="1588" spans="3:61">
      <c r="C1588" s="1"/>
      <c r="D1588" s="2"/>
      <c r="E1588" s="1"/>
      <c r="F1588" s="1"/>
      <c r="G1588" s="1"/>
      <c r="H1588" s="3"/>
      <c r="I1588" s="1"/>
      <c r="J1588" s="4"/>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row>
    <row r="1589" spans="3:61">
      <c r="C1589" s="1"/>
      <c r="D1589" s="2"/>
      <c r="E1589" s="1"/>
      <c r="F1589" s="1"/>
      <c r="G1589" s="1"/>
      <c r="H1589" s="3"/>
      <c r="I1589" s="1"/>
      <c r="J1589" s="4"/>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row>
    <row r="1590" spans="3:61">
      <c r="C1590" s="1"/>
      <c r="D1590" s="2"/>
      <c r="E1590" s="1"/>
      <c r="F1590" s="1"/>
      <c r="G1590" s="1"/>
      <c r="H1590" s="3"/>
      <c r="I1590" s="1"/>
      <c r="J1590" s="4"/>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row>
    <row r="1591" spans="3:61">
      <c r="C1591" s="1"/>
      <c r="D1591" s="2"/>
      <c r="E1591" s="1"/>
      <c r="F1591" s="1"/>
      <c r="G1591" s="1"/>
      <c r="H1591" s="3"/>
      <c r="I1591" s="1"/>
      <c r="J1591" s="4"/>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row>
    <row r="1592" spans="3:61">
      <c r="C1592" s="1"/>
      <c r="D1592" s="2"/>
      <c r="E1592" s="1"/>
      <c r="F1592" s="1"/>
      <c r="G1592" s="1"/>
      <c r="H1592" s="3"/>
      <c r="I1592" s="1"/>
      <c r="J1592" s="4"/>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row>
    <row r="1593" spans="3:61">
      <c r="C1593" s="1"/>
      <c r="D1593" s="2"/>
      <c r="E1593" s="1"/>
      <c r="F1593" s="1"/>
      <c r="G1593" s="1"/>
      <c r="H1593" s="3"/>
      <c r="I1593" s="1"/>
      <c r="J1593" s="4"/>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row>
    <row r="1594" spans="3:61">
      <c r="C1594" s="1"/>
      <c r="D1594" s="2"/>
      <c r="E1594" s="1"/>
      <c r="F1594" s="1"/>
      <c r="G1594" s="1"/>
      <c r="H1594" s="3"/>
      <c r="I1594" s="1"/>
      <c r="J1594" s="4"/>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row>
    <row r="1595" spans="3:61">
      <c r="C1595" s="1"/>
      <c r="D1595" s="2"/>
      <c r="E1595" s="1"/>
      <c r="F1595" s="1"/>
      <c r="G1595" s="1"/>
      <c r="H1595" s="3"/>
      <c r="I1595" s="1"/>
      <c r="J1595" s="4"/>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row>
    <row r="1596" spans="3:61">
      <c r="C1596" s="1"/>
      <c r="D1596" s="2"/>
      <c r="E1596" s="1"/>
      <c r="F1596" s="1"/>
      <c r="G1596" s="1"/>
      <c r="H1596" s="3"/>
      <c r="I1596" s="1"/>
      <c r="J1596" s="4"/>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row>
    <row r="1597" spans="3:61">
      <c r="C1597" s="1"/>
      <c r="D1597" s="2"/>
      <c r="E1597" s="1"/>
      <c r="F1597" s="1"/>
      <c r="G1597" s="1"/>
      <c r="H1597" s="3"/>
      <c r="I1597" s="1"/>
      <c r="J1597" s="4"/>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row>
    <row r="1598" spans="3:61">
      <c r="C1598" s="1"/>
      <c r="D1598" s="2"/>
      <c r="E1598" s="1"/>
      <c r="F1598" s="1"/>
      <c r="G1598" s="1"/>
      <c r="H1598" s="3"/>
      <c r="I1598" s="1"/>
      <c r="J1598" s="4"/>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row>
    <row r="1599" spans="3:61">
      <c r="C1599" s="1"/>
      <c r="D1599" s="2"/>
      <c r="E1599" s="1"/>
      <c r="F1599" s="1"/>
      <c r="G1599" s="1"/>
      <c r="H1599" s="3"/>
      <c r="I1599" s="1"/>
      <c r="J1599" s="4"/>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row>
    <row r="1600" spans="3:61">
      <c r="C1600" s="1"/>
      <c r="D1600" s="2"/>
      <c r="E1600" s="1"/>
      <c r="F1600" s="1"/>
      <c r="G1600" s="1"/>
      <c r="H1600" s="3"/>
      <c r="I1600" s="1"/>
      <c r="J1600" s="4"/>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row>
    <row r="1601" spans="3:61">
      <c r="C1601" s="1"/>
      <c r="D1601" s="2"/>
      <c r="E1601" s="1"/>
      <c r="F1601" s="1"/>
      <c r="G1601" s="1"/>
      <c r="H1601" s="3"/>
      <c r="I1601" s="1"/>
      <c r="J1601" s="4"/>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row>
    <row r="1602" spans="3:61">
      <c r="C1602" s="1"/>
      <c r="D1602" s="2"/>
      <c r="E1602" s="1"/>
      <c r="F1602" s="1"/>
      <c r="G1602" s="1"/>
      <c r="H1602" s="3"/>
      <c r="I1602" s="1"/>
      <c r="J1602" s="4"/>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row>
    <row r="1603" spans="3:61">
      <c r="C1603" s="1"/>
      <c r="D1603" s="2"/>
      <c r="E1603" s="1"/>
      <c r="F1603" s="1"/>
      <c r="G1603" s="1"/>
      <c r="H1603" s="3"/>
      <c r="I1603" s="1"/>
      <c r="J1603" s="4"/>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row>
    <row r="1604" spans="3:61">
      <c r="C1604" s="1"/>
      <c r="D1604" s="2"/>
      <c r="E1604" s="1"/>
      <c r="F1604" s="1"/>
      <c r="G1604" s="1"/>
      <c r="H1604" s="3"/>
      <c r="I1604" s="1"/>
      <c r="J1604" s="4"/>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row>
    <row r="1605" spans="3:61">
      <c r="C1605" s="1"/>
      <c r="D1605" s="2"/>
      <c r="E1605" s="1"/>
      <c r="F1605" s="1"/>
      <c r="G1605" s="1"/>
      <c r="H1605" s="3"/>
      <c r="I1605" s="1"/>
      <c r="J1605" s="4"/>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row>
    <row r="1606" spans="3:61">
      <c r="C1606" s="1"/>
      <c r="D1606" s="2"/>
      <c r="E1606" s="1"/>
      <c r="F1606" s="1"/>
      <c r="G1606" s="1"/>
      <c r="H1606" s="3"/>
      <c r="I1606" s="1"/>
      <c r="J1606" s="4"/>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row>
    <row r="1607" spans="3:61">
      <c r="C1607" s="1"/>
      <c r="D1607" s="2"/>
      <c r="E1607" s="1"/>
      <c r="F1607" s="1"/>
      <c r="G1607" s="1"/>
      <c r="H1607" s="3"/>
      <c r="I1607" s="1"/>
      <c r="J1607" s="4"/>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row>
    <row r="1608" spans="3:61">
      <c r="C1608" s="1"/>
      <c r="D1608" s="2"/>
      <c r="E1608" s="1"/>
      <c r="F1608" s="1"/>
      <c r="G1608" s="1"/>
      <c r="H1608" s="3"/>
      <c r="I1608" s="1"/>
      <c r="J1608" s="4"/>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row>
    <row r="1609" spans="3:61">
      <c r="C1609" s="1"/>
      <c r="D1609" s="2"/>
      <c r="E1609" s="1"/>
      <c r="F1609" s="1"/>
      <c r="G1609" s="1"/>
      <c r="H1609" s="3"/>
      <c r="I1609" s="1"/>
      <c r="J1609" s="4"/>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row>
    <row r="1610" spans="3:61">
      <c r="C1610" s="1"/>
      <c r="D1610" s="2"/>
      <c r="E1610" s="1"/>
      <c r="F1610" s="1"/>
      <c r="G1610" s="1"/>
      <c r="H1610" s="3"/>
      <c r="I1610" s="1"/>
      <c r="J1610" s="4"/>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row>
    <row r="1611" spans="3:61">
      <c r="C1611" s="1"/>
      <c r="D1611" s="2"/>
      <c r="E1611" s="1"/>
      <c r="F1611" s="1"/>
      <c r="G1611" s="1"/>
      <c r="H1611" s="3"/>
      <c r="I1611" s="1"/>
      <c r="J1611" s="4"/>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row>
    <row r="1612" spans="3:61">
      <c r="C1612" s="1"/>
      <c r="D1612" s="2"/>
      <c r="E1612" s="1"/>
      <c r="F1612" s="1"/>
      <c r="G1612" s="1"/>
      <c r="H1612" s="3"/>
      <c r="I1612" s="1"/>
      <c r="J1612" s="4"/>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row>
    <row r="1613" spans="3:61">
      <c r="C1613" s="1"/>
      <c r="D1613" s="2"/>
      <c r="E1613" s="1"/>
      <c r="F1613" s="1"/>
      <c r="G1613" s="1"/>
      <c r="H1613" s="3"/>
      <c r="I1613" s="1"/>
      <c r="J1613" s="4"/>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row>
    <row r="1614" spans="3:61">
      <c r="C1614" s="1"/>
      <c r="D1614" s="2"/>
      <c r="E1614" s="1"/>
      <c r="F1614" s="1"/>
      <c r="G1614" s="1"/>
      <c r="H1614" s="3"/>
      <c r="I1614" s="1"/>
      <c r="J1614" s="4"/>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row>
    <row r="1615" spans="3:61">
      <c r="C1615" s="1"/>
      <c r="D1615" s="2"/>
      <c r="E1615" s="1"/>
      <c r="F1615" s="1"/>
      <c r="G1615" s="1"/>
      <c r="H1615" s="3"/>
      <c r="I1615" s="1"/>
      <c r="J1615" s="4"/>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row>
    <row r="1616" spans="3:61">
      <c r="C1616" s="1"/>
      <c r="D1616" s="2"/>
      <c r="E1616" s="1"/>
      <c r="F1616" s="1"/>
      <c r="G1616" s="1"/>
      <c r="H1616" s="3"/>
      <c r="I1616" s="1"/>
      <c r="J1616" s="4"/>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row>
    <row r="1617" spans="3:61">
      <c r="C1617" s="1"/>
      <c r="D1617" s="2"/>
      <c r="E1617" s="1"/>
      <c r="F1617" s="1"/>
      <c r="G1617" s="1"/>
      <c r="H1617" s="3"/>
      <c r="I1617" s="1"/>
      <c r="J1617" s="4"/>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row>
    <row r="1618" spans="3:61">
      <c r="C1618" s="1"/>
      <c r="D1618" s="2"/>
      <c r="E1618" s="1"/>
      <c r="F1618" s="1"/>
      <c r="G1618" s="1"/>
      <c r="H1618" s="3"/>
      <c r="I1618" s="1"/>
      <c r="J1618" s="4"/>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row>
    <row r="1619" spans="3:61">
      <c r="C1619" s="1"/>
      <c r="D1619" s="2"/>
      <c r="E1619" s="1"/>
      <c r="F1619" s="1"/>
      <c r="G1619" s="1"/>
      <c r="H1619" s="3"/>
      <c r="I1619" s="1"/>
      <c r="J1619" s="4"/>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row>
    <row r="1620" spans="3:61">
      <c r="C1620" s="1"/>
      <c r="D1620" s="2"/>
      <c r="E1620" s="1"/>
      <c r="F1620" s="1"/>
      <c r="G1620" s="1"/>
      <c r="H1620" s="3"/>
      <c r="I1620" s="1"/>
      <c r="J1620" s="4"/>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row>
    <row r="1621" spans="3:61">
      <c r="C1621" s="1"/>
      <c r="D1621" s="2"/>
      <c r="E1621" s="1"/>
      <c r="F1621" s="1"/>
      <c r="G1621" s="1"/>
      <c r="H1621" s="3"/>
      <c r="I1621" s="1"/>
      <c r="J1621" s="4"/>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row>
    <row r="1622" spans="3:61">
      <c r="C1622" s="1"/>
      <c r="D1622" s="2"/>
      <c r="E1622" s="1"/>
      <c r="F1622" s="1"/>
      <c r="G1622" s="1"/>
      <c r="H1622" s="3"/>
      <c r="I1622" s="1"/>
      <c r="J1622" s="4"/>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row>
    <row r="1623" spans="3:61">
      <c r="C1623" s="1"/>
      <c r="D1623" s="2"/>
      <c r="E1623" s="1"/>
      <c r="F1623" s="1"/>
      <c r="G1623" s="1"/>
      <c r="H1623" s="3"/>
      <c r="I1623" s="1"/>
      <c r="J1623" s="4"/>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row>
    <row r="1624" spans="3:61">
      <c r="C1624" s="1"/>
      <c r="D1624" s="2"/>
      <c r="E1624" s="1"/>
      <c r="F1624" s="1"/>
      <c r="G1624" s="1"/>
      <c r="H1624" s="3"/>
      <c r="I1624" s="1"/>
      <c r="J1624" s="4"/>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row>
    <row r="1625" spans="3:61">
      <c r="C1625" s="1"/>
      <c r="D1625" s="2"/>
      <c r="E1625" s="1"/>
      <c r="F1625" s="1"/>
      <c r="G1625" s="1"/>
      <c r="H1625" s="3"/>
      <c r="I1625" s="1"/>
      <c r="J1625" s="4"/>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row>
    <row r="1626" spans="3:61">
      <c r="C1626" s="1"/>
      <c r="D1626" s="2"/>
      <c r="E1626" s="1"/>
      <c r="F1626" s="1"/>
      <c r="G1626" s="1"/>
      <c r="H1626" s="3"/>
      <c r="I1626" s="1"/>
      <c r="J1626" s="4"/>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row>
    <row r="1627" spans="3:61">
      <c r="C1627" s="1"/>
      <c r="D1627" s="2"/>
      <c r="E1627" s="1"/>
      <c r="F1627" s="1"/>
      <c r="G1627" s="1"/>
      <c r="H1627" s="3"/>
      <c r="I1627" s="1"/>
      <c r="J1627" s="4"/>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row>
    <row r="1628" spans="3:61">
      <c r="C1628" s="1"/>
      <c r="D1628" s="2"/>
      <c r="E1628" s="1"/>
      <c r="F1628" s="1"/>
      <c r="G1628" s="1"/>
      <c r="H1628" s="3"/>
      <c r="I1628" s="1"/>
      <c r="J1628" s="4"/>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row>
    <row r="1629" spans="3:61">
      <c r="C1629" s="1"/>
      <c r="D1629" s="2"/>
      <c r="E1629" s="1"/>
      <c r="F1629" s="1"/>
      <c r="G1629" s="1"/>
      <c r="H1629" s="3"/>
      <c r="I1629" s="1"/>
      <c r="J1629" s="4"/>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row>
    <row r="1630" spans="3:61">
      <c r="C1630" s="1"/>
      <c r="D1630" s="2"/>
      <c r="E1630" s="1"/>
      <c r="F1630" s="1"/>
      <c r="G1630" s="1"/>
      <c r="H1630" s="3"/>
      <c r="I1630" s="1"/>
      <c r="J1630" s="4"/>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row>
    <row r="1631" spans="3:61">
      <c r="C1631" s="1"/>
      <c r="D1631" s="2"/>
      <c r="E1631" s="1"/>
      <c r="F1631" s="1"/>
      <c r="G1631" s="1"/>
      <c r="H1631" s="3"/>
      <c r="I1631" s="1"/>
      <c r="J1631" s="4"/>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row>
    <row r="1632" spans="3:61">
      <c r="C1632" s="1"/>
      <c r="D1632" s="2"/>
      <c r="E1632" s="1"/>
      <c r="F1632" s="1"/>
      <c r="G1632" s="1"/>
      <c r="H1632" s="3"/>
      <c r="I1632" s="1"/>
      <c r="J1632" s="4"/>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row>
    <row r="1633" spans="3:61">
      <c r="C1633" s="1"/>
      <c r="D1633" s="2"/>
      <c r="E1633" s="1"/>
      <c r="F1633" s="1"/>
      <c r="G1633" s="1"/>
      <c r="H1633" s="3"/>
      <c r="I1633" s="1"/>
      <c r="J1633" s="4"/>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row>
    <row r="1634" spans="3:61">
      <c r="C1634" s="1"/>
      <c r="D1634" s="2"/>
      <c r="E1634" s="1"/>
      <c r="F1634" s="1"/>
      <c r="G1634" s="1"/>
      <c r="H1634" s="3"/>
      <c r="I1634" s="1"/>
      <c r="J1634" s="4"/>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row>
    <row r="1635" spans="3:61">
      <c r="C1635" s="1"/>
      <c r="D1635" s="2"/>
      <c r="E1635" s="1"/>
      <c r="F1635" s="1"/>
      <c r="G1635" s="1"/>
      <c r="H1635" s="3"/>
      <c r="I1635" s="1"/>
      <c r="J1635" s="4"/>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row>
    <row r="1636" spans="3:61">
      <c r="C1636" s="1"/>
      <c r="D1636" s="2"/>
      <c r="E1636" s="1"/>
      <c r="F1636" s="1"/>
      <c r="G1636" s="1"/>
      <c r="H1636" s="3"/>
      <c r="I1636" s="1"/>
      <c r="J1636" s="4"/>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row>
    <row r="1637" spans="3:61">
      <c r="C1637" s="1"/>
      <c r="D1637" s="2"/>
      <c r="E1637" s="1"/>
      <c r="F1637" s="1"/>
      <c r="G1637" s="1"/>
      <c r="H1637" s="3"/>
      <c r="I1637" s="1"/>
      <c r="J1637" s="4"/>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row>
    <row r="1638" spans="3:61">
      <c r="C1638" s="1"/>
      <c r="D1638" s="2"/>
      <c r="E1638" s="1"/>
      <c r="F1638" s="1"/>
      <c r="G1638" s="1"/>
      <c r="H1638" s="3"/>
      <c r="I1638" s="1"/>
      <c r="J1638" s="4"/>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row>
    <row r="1639" spans="3:61">
      <c r="C1639" s="1"/>
      <c r="D1639" s="2"/>
      <c r="E1639" s="1"/>
      <c r="F1639" s="1"/>
      <c r="G1639" s="1"/>
      <c r="H1639" s="3"/>
      <c r="I1639" s="1"/>
      <c r="J1639" s="4"/>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row>
    <row r="1640" spans="3:61">
      <c r="C1640" s="1"/>
      <c r="D1640" s="2"/>
      <c r="E1640" s="1"/>
      <c r="F1640" s="1"/>
      <c r="G1640" s="1"/>
      <c r="H1640" s="3"/>
      <c r="I1640" s="1"/>
      <c r="J1640" s="4"/>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row>
    <row r="1641" spans="3:61">
      <c r="C1641" s="1"/>
      <c r="D1641" s="2"/>
      <c r="E1641" s="1"/>
      <c r="F1641" s="1"/>
      <c r="G1641" s="1"/>
      <c r="H1641" s="3"/>
      <c r="I1641" s="1"/>
      <c r="J1641" s="4"/>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row>
    <row r="1642" spans="3:61">
      <c r="C1642" s="1"/>
      <c r="D1642" s="2"/>
      <c r="E1642" s="1"/>
      <c r="F1642" s="1"/>
      <c r="G1642" s="1"/>
      <c r="H1642" s="3"/>
      <c r="I1642" s="1"/>
      <c r="J1642" s="4"/>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row>
    <row r="1643" spans="3:61">
      <c r="C1643" s="1"/>
      <c r="D1643" s="2"/>
      <c r="E1643" s="1"/>
      <c r="F1643" s="1"/>
      <c r="G1643" s="1"/>
      <c r="H1643" s="3"/>
      <c r="I1643" s="1"/>
      <c r="J1643" s="4"/>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row>
    <row r="1644" spans="3:61">
      <c r="C1644" s="1"/>
      <c r="D1644" s="2"/>
      <c r="E1644" s="1"/>
      <c r="F1644" s="1"/>
      <c r="G1644" s="1"/>
      <c r="H1644" s="3"/>
      <c r="I1644" s="1"/>
      <c r="J1644" s="4"/>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row>
    <row r="1645" spans="3:61">
      <c r="C1645" s="1"/>
      <c r="D1645" s="2"/>
      <c r="E1645" s="1"/>
      <c r="F1645" s="1"/>
      <c r="G1645" s="1"/>
      <c r="H1645" s="3"/>
      <c r="I1645" s="1"/>
      <c r="J1645" s="4"/>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row>
    <row r="1646" spans="3:61">
      <c r="C1646" s="1"/>
      <c r="D1646" s="2"/>
      <c r="E1646" s="1"/>
      <c r="F1646" s="1"/>
      <c r="G1646" s="1"/>
      <c r="H1646" s="3"/>
      <c r="I1646" s="1"/>
      <c r="J1646" s="4"/>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row>
    <row r="1647" spans="3:61">
      <c r="C1647" s="1"/>
      <c r="D1647" s="2"/>
      <c r="E1647" s="1"/>
      <c r="F1647" s="1"/>
      <c r="G1647" s="1"/>
      <c r="H1647" s="3"/>
      <c r="I1647" s="1"/>
      <c r="J1647" s="4"/>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row>
    <row r="1648" spans="3:61">
      <c r="C1648" s="1"/>
      <c r="D1648" s="2"/>
      <c r="E1648" s="1"/>
      <c r="F1648" s="1"/>
      <c r="G1648" s="1"/>
      <c r="H1648" s="3"/>
      <c r="I1648" s="1"/>
      <c r="J1648" s="4"/>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row>
    <row r="1649" spans="3:61">
      <c r="C1649" s="1"/>
      <c r="D1649" s="2"/>
      <c r="E1649" s="1"/>
      <c r="F1649" s="1"/>
      <c r="G1649" s="1"/>
      <c r="H1649" s="3"/>
      <c r="I1649" s="1"/>
      <c r="J1649" s="4"/>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row>
    <row r="1650" spans="3:61">
      <c r="C1650" s="1"/>
      <c r="D1650" s="2"/>
      <c r="E1650" s="1"/>
      <c r="F1650" s="1"/>
      <c r="G1650" s="1"/>
      <c r="H1650" s="3"/>
      <c r="I1650" s="1"/>
      <c r="J1650" s="4"/>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row>
    <row r="1651" spans="3:61">
      <c r="C1651" s="1"/>
      <c r="D1651" s="2"/>
      <c r="E1651" s="1"/>
      <c r="F1651" s="1"/>
      <c r="G1651" s="1"/>
      <c r="H1651" s="3"/>
      <c r="I1651" s="1"/>
      <c r="J1651" s="4"/>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row>
    <row r="1652" spans="3:61">
      <c r="C1652" s="1"/>
      <c r="D1652" s="2"/>
      <c r="E1652" s="1"/>
      <c r="F1652" s="1"/>
      <c r="G1652" s="1"/>
      <c r="H1652" s="3"/>
      <c r="I1652" s="1"/>
      <c r="J1652" s="4"/>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row>
    <row r="1653" spans="3:61">
      <c r="C1653" s="1"/>
      <c r="D1653" s="2"/>
      <c r="E1653" s="1"/>
      <c r="F1653" s="1"/>
      <c r="G1653" s="1"/>
      <c r="H1653" s="3"/>
      <c r="I1653" s="1"/>
      <c r="J1653" s="4"/>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row>
    <row r="1654" spans="3:61">
      <c r="C1654" s="1"/>
      <c r="D1654" s="2"/>
      <c r="E1654" s="1"/>
      <c r="F1654" s="1"/>
      <c r="G1654" s="1"/>
      <c r="H1654" s="3"/>
      <c r="I1654" s="1"/>
      <c r="J1654" s="4"/>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row>
    <row r="1655" spans="3:61">
      <c r="C1655" s="1"/>
      <c r="D1655" s="2"/>
      <c r="E1655" s="1"/>
      <c r="F1655" s="1"/>
      <c r="G1655" s="1"/>
      <c r="H1655" s="3"/>
      <c r="I1655" s="1"/>
      <c r="J1655" s="4"/>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row>
    <row r="1656" spans="3:61">
      <c r="C1656" s="1"/>
      <c r="D1656" s="2"/>
      <c r="E1656" s="1"/>
      <c r="F1656" s="1"/>
      <c r="G1656" s="1"/>
      <c r="H1656" s="3"/>
      <c r="I1656" s="1"/>
      <c r="J1656" s="4"/>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row>
    <row r="1657" spans="3:61">
      <c r="C1657" s="1"/>
      <c r="D1657" s="2"/>
      <c r="E1657" s="1"/>
      <c r="F1657" s="1"/>
      <c r="G1657" s="1"/>
      <c r="H1657" s="3"/>
      <c r="I1657" s="1"/>
      <c r="J1657" s="4"/>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row>
    <row r="1658" spans="3:61">
      <c r="C1658" s="1"/>
      <c r="D1658" s="2"/>
      <c r="E1658" s="1"/>
      <c r="F1658" s="1"/>
      <c r="G1658" s="1"/>
      <c r="H1658" s="3"/>
      <c r="I1658" s="1"/>
      <c r="J1658" s="4"/>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row>
    <row r="1659" spans="3:61">
      <c r="C1659" s="1"/>
      <c r="D1659" s="2"/>
      <c r="E1659" s="1"/>
      <c r="F1659" s="1"/>
      <c r="G1659" s="1"/>
      <c r="H1659" s="3"/>
      <c r="I1659" s="1"/>
      <c r="J1659" s="4"/>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row>
    <row r="1660" spans="3:61">
      <c r="C1660" s="1"/>
      <c r="D1660" s="2"/>
      <c r="E1660" s="1"/>
      <c r="F1660" s="1"/>
      <c r="G1660" s="1"/>
      <c r="H1660" s="3"/>
      <c r="I1660" s="1"/>
      <c r="J1660" s="4"/>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row>
    <row r="1661" spans="3:61">
      <c r="C1661" s="1"/>
      <c r="D1661" s="2"/>
      <c r="E1661" s="1"/>
      <c r="F1661" s="1"/>
      <c r="G1661" s="1"/>
      <c r="H1661" s="3"/>
      <c r="I1661" s="1"/>
      <c r="J1661" s="4"/>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row>
    <row r="1662" spans="3:61">
      <c r="C1662" s="1"/>
      <c r="D1662" s="2"/>
      <c r="E1662" s="1"/>
      <c r="F1662" s="1"/>
      <c r="G1662" s="1"/>
      <c r="H1662" s="3"/>
      <c r="I1662" s="1"/>
      <c r="J1662" s="4"/>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row>
    <row r="1663" spans="3:61">
      <c r="C1663" s="1"/>
      <c r="D1663" s="2"/>
      <c r="E1663" s="1"/>
      <c r="F1663" s="1"/>
      <c r="G1663" s="1"/>
      <c r="H1663" s="3"/>
      <c r="I1663" s="1"/>
      <c r="J1663" s="4"/>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row>
    <row r="1664" spans="3:61">
      <c r="C1664" s="1"/>
      <c r="D1664" s="2"/>
      <c r="E1664" s="1"/>
      <c r="F1664" s="1"/>
      <c r="G1664" s="1"/>
      <c r="H1664" s="3"/>
      <c r="I1664" s="1"/>
      <c r="J1664" s="4"/>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row>
    <row r="1665" spans="3:61">
      <c r="C1665" s="1"/>
      <c r="D1665" s="2"/>
      <c r="E1665" s="1"/>
      <c r="F1665" s="1"/>
      <c r="G1665" s="1"/>
      <c r="H1665" s="3"/>
      <c r="I1665" s="1"/>
      <c r="J1665" s="4"/>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row>
    <row r="1666" spans="3:61">
      <c r="C1666" s="1"/>
      <c r="D1666" s="2"/>
      <c r="E1666" s="1"/>
      <c r="F1666" s="1"/>
      <c r="G1666" s="1"/>
      <c r="H1666" s="3"/>
      <c r="I1666" s="1"/>
      <c r="J1666" s="4"/>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row>
    <row r="1667" spans="3:61">
      <c r="C1667" s="1"/>
      <c r="D1667" s="2"/>
      <c r="E1667" s="1"/>
      <c r="F1667" s="1"/>
      <c r="G1667" s="1"/>
      <c r="H1667" s="3"/>
      <c r="I1667" s="1"/>
      <c r="J1667" s="4"/>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row>
    <row r="1668" spans="3:61">
      <c r="C1668" s="1"/>
      <c r="D1668" s="2"/>
      <c r="E1668" s="1"/>
      <c r="F1668" s="1"/>
      <c r="G1668" s="1"/>
      <c r="H1668" s="3"/>
      <c r="I1668" s="1"/>
      <c r="J1668" s="4"/>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row>
    <row r="1669" spans="3:61">
      <c r="C1669" s="1"/>
      <c r="D1669" s="2"/>
      <c r="E1669" s="1"/>
      <c r="F1669" s="1"/>
      <c r="G1669" s="1"/>
      <c r="H1669" s="3"/>
      <c r="I1669" s="1"/>
      <c r="J1669" s="4"/>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row>
    <row r="1670" spans="3:61">
      <c r="C1670" s="1"/>
      <c r="D1670" s="2"/>
      <c r="E1670" s="1"/>
      <c r="F1670" s="1"/>
      <c r="G1670" s="1"/>
      <c r="H1670" s="3"/>
      <c r="I1670" s="1"/>
      <c r="J1670" s="4"/>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row>
    <row r="1671" spans="3:61">
      <c r="C1671" s="1"/>
      <c r="D1671" s="2"/>
      <c r="E1671" s="1"/>
      <c r="F1671" s="1"/>
      <c r="G1671" s="1"/>
      <c r="H1671" s="3"/>
      <c r="I1671" s="1"/>
      <c r="J1671" s="4"/>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row>
    <row r="1672" spans="3:61">
      <c r="C1672" s="1"/>
      <c r="D1672" s="2"/>
      <c r="E1672" s="1"/>
      <c r="F1672" s="1"/>
      <c r="G1672" s="1"/>
      <c r="H1672" s="3"/>
      <c r="I1672" s="1"/>
      <c r="J1672" s="4"/>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row>
    <row r="1673" spans="3:61">
      <c r="C1673" s="1"/>
      <c r="D1673" s="2"/>
      <c r="E1673" s="1"/>
      <c r="F1673" s="1"/>
      <c r="G1673" s="1"/>
      <c r="H1673" s="3"/>
      <c r="I1673" s="1"/>
      <c r="J1673" s="4"/>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row>
    <row r="1674" spans="3:61">
      <c r="C1674" s="1"/>
      <c r="D1674" s="2"/>
      <c r="E1674" s="1"/>
      <c r="F1674" s="1"/>
      <c r="G1674" s="1"/>
      <c r="H1674" s="3"/>
      <c r="I1674" s="1"/>
      <c r="J1674" s="4"/>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row>
    <row r="1675" spans="3:61">
      <c r="C1675" s="1"/>
      <c r="D1675" s="2"/>
      <c r="E1675" s="1"/>
      <c r="F1675" s="1"/>
      <c r="G1675" s="1"/>
      <c r="H1675" s="3"/>
      <c r="I1675" s="1"/>
      <c r="J1675" s="4"/>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row>
    <row r="1676" spans="3:61">
      <c r="C1676" s="1"/>
      <c r="D1676" s="2"/>
      <c r="E1676" s="1"/>
      <c r="F1676" s="1"/>
      <c r="G1676" s="1"/>
      <c r="H1676" s="3"/>
      <c r="I1676" s="1"/>
      <c r="J1676" s="4"/>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row>
    <row r="1677" spans="3:61">
      <c r="C1677" s="1"/>
      <c r="D1677" s="2"/>
      <c r="E1677" s="1"/>
      <c r="F1677" s="1"/>
      <c r="G1677" s="1"/>
      <c r="H1677" s="3"/>
      <c r="I1677" s="1"/>
      <c r="J1677" s="4"/>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row>
    <row r="1678" spans="3:61">
      <c r="C1678" s="1"/>
      <c r="D1678" s="2"/>
      <c r="E1678" s="1"/>
      <c r="F1678" s="1"/>
      <c r="G1678" s="1"/>
      <c r="H1678" s="3"/>
      <c r="I1678" s="1"/>
      <c r="J1678" s="4"/>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row>
    <row r="1679" spans="3:61">
      <c r="C1679" s="1"/>
      <c r="D1679" s="2"/>
      <c r="E1679" s="1"/>
      <c r="F1679" s="1"/>
      <c r="G1679" s="1"/>
      <c r="H1679" s="3"/>
      <c r="I1679" s="1"/>
      <c r="J1679" s="4"/>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row>
    <row r="1680" spans="3:61">
      <c r="C1680" s="1"/>
      <c r="D1680" s="2"/>
      <c r="E1680" s="1"/>
      <c r="F1680" s="1"/>
      <c r="G1680" s="1"/>
      <c r="H1680" s="3"/>
      <c r="I1680" s="1"/>
      <c r="J1680" s="4"/>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row>
    <row r="1681" spans="3:61">
      <c r="C1681" s="1"/>
      <c r="D1681" s="2"/>
      <c r="E1681" s="1"/>
      <c r="F1681" s="1"/>
      <c r="G1681" s="1"/>
      <c r="H1681" s="3"/>
      <c r="I1681" s="1"/>
      <c r="J1681" s="4"/>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row>
    <row r="1682" spans="3:61">
      <c r="C1682" s="1"/>
      <c r="D1682" s="2"/>
      <c r="E1682" s="1"/>
      <c r="F1682" s="1"/>
      <c r="G1682" s="1"/>
      <c r="H1682" s="3"/>
      <c r="I1682" s="1"/>
      <c r="J1682" s="4"/>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row>
    <row r="1683" spans="3:61">
      <c r="C1683" s="1"/>
      <c r="D1683" s="2"/>
      <c r="E1683" s="1"/>
      <c r="F1683" s="1"/>
      <c r="G1683" s="1"/>
      <c r="H1683" s="3"/>
      <c r="I1683" s="1"/>
      <c r="J1683" s="4"/>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row>
    <row r="1684" spans="3:61">
      <c r="C1684" s="1"/>
      <c r="D1684" s="2"/>
      <c r="E1684" s="1"/>
      <c r="F1684" s="1"/>
      <c r="G1684" s="1"/>
      <c r="H1684" s="3"/>
      <c r="I1684" s="1"/>
      <c r="J1684" s="4"/>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row>
    <row r="1685" spans="3:61">
      <c r="C1685" s="1"/>
      <c r="D1685" s="2"/>
      <c r="E1685" s="1"/>
      <c r="F1685" s="1"/>
      <c r="G1685" s="1"/>
      <c r="H1685" s="3"/>
      <c r="I1685" s="1"/>
      <c r="J1685" s="4"/>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row>
    <row r="1686" spans="3:61">
      <c r="C1686" s="1"/>
      <c r="D1686" s="2"/>
      <c r="E1686" s="1"/>
      <c r="F1686" s="1"/>
      <c r="G1686" s="1"/>
      <c r="H1686" s="3"/>
      <c r="I1686" s="1"/>
      <c r="J1686" s="4"/>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row>
    <row r="1687" spans="3:61">
      <c r="C1687" s="1"/>
      <c r="D1687" s="2"/>
      <c r="E1687" s="1"/>
      <c r="F1687" s="1"/>
      <c r="G1687" s="1"/>
      <c r="H1687" s="3"/>
      <c r="I1687" s="1"/>
      <c r="J1687" s="4"/>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row>
    <row r="1688" spans="3:61">
      <c r="C1688" s="1"/>
      <c r="D1688" s="2"/>
      <c r="E1688" s="1"/>
      <c r="F1688" s="1"/>
      <c r="G1688" s="1"/>
      <c r="H1688" s="3"/>
      <c r="I1688" s="1"/>
      <c r="J1688" s="4"/>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row>
    <row r="1689" spans="3:61">
      <c r="C1689" s="1"/>
      <c r="D1689" s="2"/>
      <c r="E1689" s="1"/>
      <c r="F1689" s="1"/>
      <c r="G1689" s="1"/>
      <c r="H1689" s="3"/>
      <c r="I1689" s="1"/>
      <c r="J1689" s="4"/>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row>
    <row r="1690" spans="3:61">
      <c r="C1690" s="1"/>
      <c r="D1690" s="2"/>
      <c r="E1690" s="1"/>
      <c r="F1690" s="1"/>
      <c r="G1690" s="1"/>
      <c r="H1690" s="3"/>
      <c r="I1690" s="1"/>
      <c r="J1690" s="4"/>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row>
    <row r="1691" spans="3:61">
      <c r="C1691" s="1"/>
      <c r="D1691" s="2"/>
      <c r="E1691" s="1"/>
      <c r="F1691" s="1"/>
      <c r="G1691" s="1"/>
      <c r="H1691" s="3"/>
      <c r="I1691" s="1"/>
      <c r="J1691" s="4"/>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row>
    <row r="1692" spans="3:61">
      <c r="C1692" s="1"/>
      <c r="D1692" s="2"/>
      <c r="E1692" s="1"/>
      <c r="F1692" s="1"/>
      <c r="G1692" s="1"/>
      <c r="H1692" s="3"/>
      <c r="I1692" s="1"/>
      <c r="J1692" s="4"/>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row>
    <row r="1693" spans="3:61">
      <c r="C1693" s="1"/>
      <c r="D1693" s="2"/>
      <c r="E1693" s="1"/>
      <c r="F1693" s="1"/>
      <c r="G1693" s="1"/>
      <c r="H1693" s="3"/>
      <c r="I1693" s="1"/>
      <c r="J1693" s="4"/>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row>
    <row r="1694" spans="3:61">
      <c r="C1694" s="1"/>
      <c r="D1694" s="2"/>
      <c r="E1694" s="1"/>
      <c r="F1694" s="1"/>
      <c r="G1694" s="1"/>
      <c r="H1694" s="3"/>
      <c r="I1694" s="1"/>
      <c r="J1694" s="4"/>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row>
    <row r="1695" spans="3:61">
      <c r="C1695" s="1"/>
      <c r="D1695" s="2"/>
      <c r="E1695" s="1"/>
      <c r="F1695" s="1"/>
      <c r="G1695" s="1"/>
      <c r="H1695" s="3"/>
      <c r="I1695" s="1"/>
      <c r="J1695" s="4"/>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row>
    <row r="1696" spans="3:61">
      <c r="C1696" s="1"/>
      <c r="D1696" s="2"/>
      <c r="E1696" s="1"/>
      <c r="F1696" s="1"/>
      <c r="G1696" s="1"/>
      <c r="H1696" s="3"/>
      <c r="I1696" s="1"/>
      <c r="J1696" s="4"/>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row>
    <row r="1697" spans="3:61">
      <c r="C1697" s="1"/>
      <c r="D1697" s="2"/>
      <c r="E1697" s="1"/>
      <c r="F1697" s="1"/>
      <c r="G1697" s="1"/>
      <c r="H1697" s="3"/>
      <c r="I1697" s="1"/>
      <c r="J1697" s="4"/>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row>
    <row r="1698" spans="3:61">
      <c r="C1698" s="1"/>
      <c r="D1698" s="2"/>
      <c r="E1698" s="1"/>
      <c r="F1698" s="1"/>
      <c r="G1698" s="1"/>
      <c r="H1698" s="3"/>
      <c r="I1698" s="1"/>
      <c r="J1698" s="4"/>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row>
    <row r="1699" spans="3:61">
      <c r="C1699" s="1"/>
      <c r="D1699" s="2"/>
      <c r="E1699" s="1"/>
      <c r="F1699" s="1"/>
      <c r="G1699" s="1"/>
      <c r="H1699" s="3"/>
      <c r="I1699" s="1"/>
      <c r="J1699" s="4"/>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row>
    <row r="1700" spans="3:61">
      <c r="C1700" s="1"/>
      <c r="D1700" s="2"/>
      <c r="E1700" s="1"/>
      <c r="F1700" s="1"/>
      <c r="G1700" s="1"/>
      <c r="H1700" s="3"/>
      <c r="I1700" s="1"/>
      <c r="J1700" s="4"/>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row>
    <row r="1701" spans="3:61">
      <c r="C1701" s="1"/>
      <c r="D1701" s="2"/>
      <c r="E1701" s="1"/>
      <c r="F1701" s="1"/>
      <c r="G1701" s="1"/>
      <c r="H1701" s="3"/>
      <c r="I1701" s="1"/>
      <c r="J1701" s="4"/>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row>
    <row r="1702" spans="3:61">
      <c r="C1702" s="1"/>
      <c r="D1702" s="2"/>
      <c r="E1702" s="1"/>
      <c r="F1702" s="1"/>
      <c r="G1702" s="1"/>
      <c r="H1702" s="3"/>
      <c r="I1702" s="1"/>
      <c r="J1702" s="4"/>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row>
    <row r="1703" spans="3:61">
      <c r="C1703" s="1"/>
      <c r="D1703" s="2"/>
      <c r="E1703" s="1"/>
      <c r="F1703" s="1"/>
      <c r="G1703" s="1"/>
      <c r="H1703" s="3"/>
      <c r="I1703" s="1"/>
      <c r="J1703" s="4"/>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row>
    <row r="1704" spans="3:61">
      <c r="C1704" s="1"/>
      <c r="D1704" s="2"/>
      <c r="E1704" s="1"/>
      <c r="F1704" s="1"/>
      <c r="G1704" s="1"/>
      <c r="H1704" s="3"/>
      <c r="I1704" s="1"/>
      <c r="J1704" s="4"/>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row>
    <row r="1705" spans="3:61">
      <c r="C1705" s="1"/>
      <c r="D1705" s="2"/>
      <c r="E1705" s="1"/>
      <c r="F1705" s="1"/>
      <c r="G1705" s="1"/>
      <c r="H1705" s="3"/>
      <c r="I1705" s="1"/>
      <c r="J1705" s="4"/>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row>
    <row r="1706" spans="3:61">
      <c r="C1706" s="1"/>
      <c r="D1706" s="2"/>
      <c r="E1706" s="1"/>
      <c r="F1706" s="1"/>
      <c r="G1706" s="1"/>
      <c r="H1706" s="3"/>
      <c r="I1706" s="1"/>
      <c r="J1706" s="4"/>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row>
    <row r="1707" spans="3:61">
      <c r="C1707" s="1"/>
      <c r="D1707" s="2"/>
      <c r="E1707" s="1"/>
      <c r="F1707" s="1"/>
      <c r="G1707" s="1"/>
      <c r="H1707" s="3"/>
      <c r="I1707" s="1"/>
      <c r="J1707" s="4"/>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row>
    <row r="1708" spans="3:61">
      <c r="C1708" s="1"/>
      <c r="D1708" s="2"/>
      <c r="E1708" s="1"/>
      <c r="F1708" s="1"/>
      <c r="G1708" s="1"/>
      <c r="H1708" s="3"/>
      <c r="I1708" s="1"/>
      <c r="J1708" s="4"/>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row>
    <row r="1709" spans="3:61">
      <c r="C1709" s="1"/>
      <c r="D1709" s="2"/>
      <c r="E1709" s="1"/>
      <c r="F1709" s="1"/>
      <c r="G1709" s="1"/>
      <c r="H1709" s="3"/>
      <c r="I1709" s="1"/>
      <c r="J1709" s="4"/>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row>
    <row r="1710" spans="3:61">
      <c r="C1710" s="1"/>
      <c r="D1710" s="2"/>
      <c r="E1710" s="1"/>
      <c r="F1710" s="1"/>
      <c r="G1710" s="1"/>
      <c r="H1710" s="3"/>
      <c r="I1710" s="1"/>
      <c r="J1710" s="4"/>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row>
    <row r="1711" spans="3:61">
      <c r="C1711" s="1"/>
      <c r="D1711" s="2"/>
      <c r="E1711" s="1"/>
      <c r="F1711" s="1"/>
      <c r="G1711" s="1"/>
      <c r="H1711" s="3"/>
      <c r="I1711" s="1"/>
      <c r="J1711" s="4"/>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row>
    <row r="1712" spans="3:61">
      <c r="C1712" s="1"/>
      <c r="D1712" s="2"/>
      <c r="E1712" s="1"/>
      <c r="F1712" s="1"/>
      <c r="G1712" s="1"/>
      <c r="H1712" s="3"/>
      <c r="I1712" s="1"/>
      <c r="J1712" s="4"/>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row>
    <row r="1713" spans="3:61">
      <c r="C1713" s="1"/>
      <c r="D1713" s="2"/>
      <c r="E1713" s="1"/>
      <c r="F1713" s="1"/>
      <c r="G1713" s="1"/>
      <c r="H1713" s="3"/>
      <c r="I1713" s="1"/>
      <c r="J1713" s="4"/>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row>
    <row r="1714" spans="3:61">
      <c r="C1714" s="1"/>
      <c r="D1714" s="2"/>
      <c r="E1714" s="1"/>
      <c r="F1714" s="1"/>
      <c r="G1714" s="1"/>
      <c r="H1714" s="3"/>
      <c r="I1714" s="1"/>
      <c r="J1714" s="4"/>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row>
    <row r="1715" spans="3:61">
      <c r="C1715" s="1"/>
      <c r="D1715" s="2"/>
      <c r="E1715" s="1"/>
      <c r="F1715" s="1"/>
      <c r="G1715" s="1"/>
      <c r="H1715" s="3"/>
      <c r="I1715" s="1"/>
      <c r="J1715" s="4"/>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row>
    <row r="1716" spans="3:61">
      <c r="C1716" s="1"/>
      <c r="D1716" s="2"/>
      <c r="E1716" s="1"/>
      <c r="F1716" s="1"/>
      <c r="G1716" s="1"/>
      <c r="H1716" s="3"/>
      <c r="I1716" s="1"/>
      <c r="J1716" s="4"/>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row>
    <row r="1717" spans="3:61">
      <c r="C1717" s="1"/>
      <c r="D1717" s="2"/>
      <c r="E1717" s="1"/>
      <c r="F1717" s="1"/>
      <c r="G1717" s="1"/>
      <c r="H1717" s="3"/>
      <c r="I1717" s="1"/>
      <c r="J1717" s="4"/>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row>
    <row r="1718" spans="3:61">
      <c r="C1718" s="1"/>
      <c r="D1718" s="2"/>
      <c r="E1718" s="1"/>
      <c r="F1718" s="1"/>
      <c r="G1718" s="1"/>
      <c r="H1718" s="3"/>
      <c r="I1718" s="1"/>
      <c r="J1718" s="4"/>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row>
    <row r="1719" spans="3:61">
      <c r="C1719" s="1"/>
      <c r="D1719" s="2"/>
      <c r="E1719" s="1"/>
      <c r="F1719" s="1"/>
      <c r="G1719" s="1"/>
      <c r="H1719" s="3"/>
      <c r="I1719" s="1"/>
      <c r="J1719" s="4"/>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row>
    <row r="1720" spans="3:61">
      <c r="C1720" s="1"/>
      <c r="D1720" s="2"/>
      <c r="E1720" s="1"/>
      <c r="F1720" s="1"/>
      <c r="G1720" s="1"/>
      <c r="H1720" s="3"/>
      <c r="I1720" s="1"/>
      <c r="J1720" s="4"/>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row>
    <row r="1721" spans="3:61">
      <c r="C1721" s="1"/>
      <c r="D1721" s="2"/>
      <c r="E1721" s="1"/>
      <c r="F1721" s="1"/>
      <c r="G1721" s="1"/>
      <c r="H1721" s="3"/>
      <c r="I1721" s="1"/>
      <c r="J1721" s="4"/>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row>
    <row r="1722" spans="3:61">
      <c r="C1722" s="1"/>
      <c r="D1722" s="2"/>
      <c r="E1722" s="1"/>
      <c r="F1722" s="1"/>
      <c r="G1722" s="1"/>
      <c r="H1722" s="3"/>
      <c r="I1722" s="1"/>
      <c r="J1722" s="4"/>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row>
    <row r="1723" spans="3:61">
      <c r="C1723" s="1"/>
      <c r="D1723" s="2"/>
      <c r="E1723" s="1"/>
      <c r="F1723" s="1"/>
      <c r="G1723" s="1"/>
      <c r="H1723" s="3"/>
      <c r="I1723" s="1"/>
      <c r="J1723" s="4"/>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row>
    <row r="1724" spans="3:61">
      <c r="C1724" s="1"/>
      <c r="D1724" s="2"/>
      <c r="E1724" s="1"/>
      <c r="F1724" s="1"/>
      <c r="G1724" s="1"/>
      <c r="H1724" s="3"/>
      <c r="I1724" s="1"/>
      <c r="J1724" s="4"/>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row>
    <row r="1725" spans="3:61">
      <c r="C1725" s="1"/>
      <c r="D1725" s="2"/>
      <c r="E1725" s="1"/>
      <c r="F1725" s="1"/>
      <c r="G1725" s="1"/>
      <c r="H1725" s="3"/>
      <c r="I1725" s="1"/>
      <c r="J1725" s="4"/>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row>
    <row r="1726" spans="3:61">
      <c r="C1726" s="1"/>
      <c r="D1726" s="2"/>
      <c r="E1726" s="1"/>
      <c r="F1726" s="1"/>
      <c r="G1726" s="1"/>
      <c r="H1726" s="3"/>
      <c r="I1726" s="1"/>
      <c r="J1726" s="4"/>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row>
    <row r="1727" spans="3:61">
      <c r="C1727" s="1"/>
      <c r="D1727" s="2"/>
      <c r="E1727" s="1"/>
      <c r="F1727" s="1"/>
      <c r="G1727" s="1"/>
      <c r="H1727" s="3"/>
      <c r="I1727" s="1"/>
      <c r="J1727" s="4"/>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row>
    <row r="1728" spans="3:61">
      <c r="C1728" s="1"/>
      <c r="D1728" s="2"/>
      <c r="E1728" s="1"/>
      <c r="F1728" s="1"/>
      <c r="G1728" s="1"/>
      <c r="H1728" s="3"/>
      <c r="I1728" s="1"/>
      <c r="J1728" s="4"/>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row>
    <row r="1729" spans="3:61">
      <c r="C1729" s="1"/>
      <c r="D1729" s="2"/>
      <c r="E1729" s="1"/>
      <c r="F1729" s="1"/>
      <c r="G1729" s="1"/>
      <c r="H1729" s="3"/>
      <c r="I1729" s="1"/>
      <c r="J1729" s="4"/>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row>
    <row r="1730" spans="3:61">
      <c r="C1730" s="1"/>
      <c r="D1730" s="2"/>
      <c r="E1730" s="1"/>
      <c r="F1730" s="1"/>
      <c r="G1730" s="1"/>
      <c r="H1730" s="3"/>
      <c r="I1730" s="1"/>
      <c r="J1730" s="4"/>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row>
    <row r="1731" spans="3:61">
      <c r="C1731" s="1"/>
      <c r="D1731" s="2"/>
      <c r="E1731" s="1"/>
      <c r="F1731" s="1"/>
      <c r="G1731" s="1"/>
      <c r="H1731" s="3"/>
      <c r="I1731" s="1"/>
      <c r="J1731" s="4"/>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row>
    <row r="1732" spans="3:61">
      <c r="C1732" s="1"/>
      <c r="D1732" s="2"/>
      <c r="E1732" s="1"/>
      <c r="F1732" s="1"/>
      <c r="G1732" s="1"/>
      <c r="H1732" s="3"/>
      <c r="I1732" s="1"/>
      <c r="J1732" s="4"/>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row>
    <row r="1733" spans="3:61">
      <c r="C1733" s="1"/>
      <c r="D1733" s="2"/>
      <c r="E1733" s="1"/>
      <c r="F1733" s="1"/>
      <c r="G1733" s="1"/>
      <c r="H1733" s="3"/>
      <c r="I1733" s="1"/>
      <c r="J1733" s="4"/>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row>
    <row r="1734" spans="3:61">
      <c r="C1734" s="1"/>
      <c r="D1734" s="2"/>
      <c r="E1734" s="1"/>
      <c r="F1734" s="1"/>
      <c r="G1734" s="1"/>
      <c r="H1734" s="3"/>
      <c r="I1734" s="1"/>
      <c r="J1734" s="4"/>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row>
    <row r="1735" spans="3:61">
      <c r="C1735" s="1"/>
      <c r="D1735" s="2"/>
      <c r="E1735" s="1"/>
      <c r="F1735" s="1"/>
      <c r="G1735" s="1"/>
      <c r="H1735" s="3"/>
      <c r="I1735" s="1"/>
      <c r="J1735" s="4"/>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row>
    <row r="1736" spans="3:61">
      <c r="C1736" s="1"/>
      <c r="D1736" s="2"/>
      <c r="E1736" s="1"/>
      <c r="F1736" s="1"/>
      <c r="G1736" s="1"/>
      <c r="H1736" s="3"/>
      <c r="I1736" s="1"/>
      <c r="J1736" s="4"/>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row>
    <row r="1737" spans="3:61">
      <c r="C1737" s="1"/>
      <c r="D1737" s="2"/>
      <c r="E1737" s="1"/>
      <c r="F1737" s="1"/>
      <c r="G1737" s="1"/>
      <c r="H1737" s="3"/>
      <c r="I1737" s="1"/>
      <c r="J1737" s="4"/>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row>
    <row r="1738" spans="3:61">
      <c r="C1738" s="1"/>
      <c r="D1738" s="2"/>
      <c r="E1738" s="1"/>
      <c r="F1738" s="1"/>
      <c r="G1738" s="1"/>
      <c r="H1738" s="3"/>
      <c r="I1738" s="1"/>
      <c r="J1738" s="4"/>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row>
    <row r="1739" spans="3:61">
      <c r="C1739" s="1"/>
      <c r="D1739" s="2"/>
      <c r="E1739" s="1"/>
      <c r="F1739" s="1"/>
      <c r="G1739" s="1"/>
      <c r="H1739" s="3"/>
      <c r="I1739" s="1"/>
      <c r="J1739" s="4"/>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row>
    <row r="1740" spans="3:61">
      <c r="C1740" s="1"/>
      <c r="D1740" s="2"/>
      <c r="E1740" s="1"/>
      <c r="F1740" s="1"/>
      <c r="G1740" s="1"/>
      <c r="H1740" s="3"/>
      <c r="I1740" s="1"/>
      <c r="J1740" s="4"/>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row>
    <row r="1741" spans="3:61">
      <c r="C1741" s="1"/>
      <c r="D1741" s="2"/>
      <c r="E1741" s="1"/>
      <c r="F1741" s="1"/>
      <c r="G1741" s="1"/>
      <c r="H1741" s="3"/>
      <c r="I1741" s="1"/>
      <c r="J1741" s="4"/>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row>
    <row r="1742" spans="3:61">
      <c r="C1742" s="1"/>
      <c r="D1742" s="2"/>
      <c r="E1742" s="1"/>
      <c r="F1742" s="1"/>
      <c r="G1742" s="1"/>
      <c r="H1742" s="3"/>
      <c r="I1742" s="1"/>
      <c r="J1742" s="4"/>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row>
    <row r="1743" spans="3:61">
      <c r="C1743" s="1"/>
      <c r="D1743" s="2"/>
      <c r="E1743" s="1"/>
      <c r="F1743" s="1"/>
      <c r="G1743" s="1"/>
      <c r="H1743" s="3"/>
      <c r="I1743" s="1"/>
      <c r="J1743" s="4"/>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row>
    <row r="1744" spans="3:61">
      <c r="C1744" s="1"/>
      <c r="D1744" s="2"/>
      <c r="E1744" s="1"/>
      <c r="F1744" s="1"/>
      <c r="G1744" s="1"/>
      <c r="H1744" s="3"/>
      <c r="I1744" s="1"/>
      <c r="J1744" s="4"/>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row>
    <row r="1745" spans="3:61">
      <c r="C1745" s="1"/>
      <c r="D1745" s="2"/>
      <c r="E1745" s="1"/>
      <c r="F1745" s="1"/>
      <c r="G1745" s="1"/>
      <c r="H1745" s="3"/>
      <c r="I1745" s="1"/>
      <c r="J1745" s="4"/>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row>
    <row r="1746" spans="3:61">
      <c r="C1746" s="1"/>
      <c r="D1746" s="2"/>
      <c r="E1746" s="1"/>
      <c r="F1746" s="1"/>
      <c r="G1746" s="1"/>
      <c r="H1746" s="3"/>
      <c r="I1746" s="1"/>
      <c r="J1746" s="4"/>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row>
    <row r="1747" spans="3:61">
      <c r="C1747" s="1"/>
      <c r="D1747" s="2"/>
      <c r="E1747" s="1"/>
      <c r="F1747" s="1"/>
      <c r="G1747" s="1"/>
      <c r="H1747" s="3"/>
      <c r="I1747" s="1"/>
      <c r="J1747" s="4"/>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row>
    <row r="1748" spans="3:61">
      <c r="C1748" s="1"/>
      <c r="D1748" s="2"/>
      <c r="E1748" s="1"/>
      <c r="F1748" s="1"/>
      <c r="G1748" s="1"/>
      <c r="H1748" s="3"/>
      <c r="I1748" s="1"/>
      <c r="J1748" s="4"/>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row>
    <row r="1749" spans="3:61">
      <c r="C1749" s="1"/>
      <c r="D1749" s="2"/>
      <c r="E1749" s="1"/>
      <c r="F1749" s="1"/>
      <c r="G1749" s="1"/>
      <c r="H1749" s="3"/>
      <c r="I1749" s="1"/>
      <c r="J1749" s="4"/>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row>
    <row r="1750" spans="3:61">
      <c r="C1750" s="1"/>
      <c r="D1750" s="2"/>
      <c r="E1750" s="1"/>
      <c r="F1750" s="1"/>
      <c r="G1750" s="1"/>
      <c r="H1750" s="3"/>
      <c r="I1750" s="1"/>
      <c r="J1750" s="4"/>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row>
    <row r="1751" spans="3:61">
      <c r="C1751" s="1"/>
      <c r="D1751" s="2"/>
      <c r="E1751" s="1"/>
      <c r="F1751" s="1"/>
      <c r="G1751" s="1"/>
      <c r="H1751" s="3"/>
      <c r="I1751" s="1"/>
      <c r="J1751" s="4"/>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row>
    <row r="1752" spans="3:61">
      <c r="C1752" s="1"/>
      <c r="D1752" s="2"/>
      <c r="E1752" s="1"/>
      <c r="F1752" s="1"/>
      <c r="G1752" s="1"/>
      <c r="H1752" s="3"/>
      <c r="I1752" s="1"/>
      <c r="J1752" s="4"/>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row>
    <row r="1753" spans="3:61">
      <c r="C1753" s="1"/>
      <c r="D1753" s="2"/>
      <c r="E1753" s="1"/>
      <c r="F1753" s="1"/>
      <c r="G1753" s="1"/>
      <c r="H1753" s="3"/>
      <c r="I1753" s="1"/>
      <c r="J1753" s="4"/>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row>
    <row r="1754" spans="3:61">
      <c r="C1754" s="1"/>
      <c r="D1754" s="2"/>
      <c r="E1754" s="1"/>
      <c r="F1754" s="1"/>
      <c r="G1754" s="1"/>
      <c r="H1754" s="3"/>
      <c r="I1754" s="1"/>
      <c r="J1754" s="4"/>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row>
    <row r="1755" spans="3:61">
      <c r="C1755" s="1"/>
      <c r="D1755" s="2"/>
      <c r="E1755" s="1"/>
      <c r="F1755" s="1"/>
      <c r="G1755" s="1"/>
      <c r="H1755" s="3"/>
      <c r="I1755" s="1"/>
      <c r="J1755" s="4"/>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row>
    <row r="1756" spans="3:61">
      <c r="C1756" s="1"/>
      <c r="D1756" s="2"/>
      <c r="E1756" s="1"/>
      <c r="F1756" s="1"/>
      <c r="G1756" s="1"/>
      <c r="H1756" s="3"/>
      <c r="I1756" s="1"/>
      <c r="J1756" s="4"/>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row>
    <row r="1757" spans="3:61">
      <c r="C1757" s="1"/>
      <c r="D1757" s="2"/>
      <c r="E1757" s="1"/>
      <c r="F1757" s="1"/>
      <c r="G1757" s="1"/>
      <c r="H1757" s="3"/>
      <c r="I1757" s="1"/>
      <c r="J1757" s="4"/>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row>
    <row r="1758" spans="3:61">
      <c r="C1758" s="1"/>
      <c r="D1758" s="2"/>
      <c r="E1758" s="1"/>
      <c r="F1758" s="1"/>
      <c r="G1758" s="1"/>
      <c r="H1758" s="3"/>
      <c r="I1758" s="1"/>
      <c r="J1758" s="4"/>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row>
    <row r="1759" spans="3:61">
      <c r="C1759" s="1"/>
      <c r="D1759" s="2"/>
      <c r="E1759" s="1"/>
      <c r="F1759" s="1"/>
      <c r="G1759" s="1"/>
      <c r="H1759" s="3"/>
      <c r="I1759" s="1"/>
      <c r="J1759" s="4"/>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row>
    <row r="1760" spans="3:61">
      <c r="C1760" s="1"/>
      <c r="D1760" s="2"/>
      <c r="E1760" s="1"/>
      <c r="F1760" s="1"/>
      <c r="G1760" s="1"/>
      <c r="H1760" s="3"/>
      <c r="I1760" s="1"/>
      <c r="J1760" s="4"/>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row>
    <row r="1761" spans="3:61">
      <c r="C1761" s="1"/>
      <c r="D1761" s="2"/>
      <c r="E1761" s="1"/>
      <c r="F1761" s="1"/>
      <c r="G1761" s="1"/>
      <c r="H1761" s="3"/>
      <c r="I1761" s="1"/>
      <c r="J1761" s="4"/>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row>
    <row r="1762" spans="3:61">
      <c r="C1762" s="1"/>
      <c r="D1762" s="2"/>
      <c r="E1762" s="1"/>
      <c r="F1762" s="1"/>
      <c r="G1762" s="1"/>
      <c r="H1762" s="3"/>
      <c r="I1762" s="1"/>
      <c r="J1762" s="4"/>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row>
    <row r="1763" spans="3:61">
      <c r="C1763" s="1"/>
      <c r="D1763" s="2"/>
      <c r="E1763" s="1"/>
      <c r="F1763" s="1"/>
      <c r="G1763" s="1"/>
      <c r="H1763" s="3"/>
      <c r="I1763" s="1"/>
      <c r="J1763" s="4"/>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row>
    <row r="1764" spans="3:61">
      <c r="C1764" s="1"/>
      <c r="D1764" s="2"/>
      <c r="E1764" s="1"/>
      <c r="F1764" s="1"/>
      <c r="G1764" s="1"/>
      <c r="H1764" s="3"/>
      <c r="I1764" s="1"/>
      <c r="J1764" s="4"/>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row>
    <row r="1765" spans="3:61">
      <c r="C1765" s="1"/>
      <c r="D1765" s="2"/>
      <c r="E1765" s="1"/>
      <c r="F1765" s="1"/>
      <c r="G1765" s="1"/>
      <c r="H1765" s="3"/>
      <c r="I1765" s="1"/>
      <c r="J1765" s="4"/>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row>
    <row r="1766" spans="3:61">
      <c r="C1766" s="1"/>
      <c r="D1766" s="2"/>
      <c r="E1766" s="1"/>
      <c r="F1766" s="1"/>
      <c r="G1766" s="1"/>
      <c r="H1766" s="3"/>
      <c r="I1766" s="1"/>
      <c r="J1766" s="4"/>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row>
    <row r="1767" spans="3:61">
      <c r="C1767" s="1"/>
      <c r="D1767" s="2"/>
      <c r="E1767" s="1"/>
      <c r="F1767" s="1"/>
      <c r="G1767" s="1"/>
      <c r="H1767" s="3"/>
      <c r="I1767" s="1"/>
      <c r="J1767" s="4"/>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row>
    <row r="1768" spans="3:61">
      <c r="C1768" s="1"/>
      <c r="D1768" s="2"/>
      <c r="E1768" s="1"/>
      <c r="F1768" s="1"/>
      <c r="G1768" s="1"/>
      <c r="H1768" s="3"/>
      <c r="I1768" s="1"/>
      <c r="J1768" s="4"/>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row>
    <row r="1769" spans="3:61">
      <c r="C1769" s="1"/>
      <c r="D1769" s="2"/>
      <c r="E1769" s="1"/>
      <c r="F1769" s="1"/>
      <c r="G1769" s="1"/>
      <c r="H1769" s="3"/>
      <c r="I1769" s="1"/>
      <c r="J1769" s="4"/>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row>
    <row r="1770" spans="3:61">
      <c r="C1770" s="1"/>
      <c r="D1770" s="2"/>
      <c r="E1770" s="1"/>
      <c r="F1770" s="1"/>
      <c r="G1770" s="1"/>
      <c r="H1770" s="3"/>
      <c r="I1770" s="1"/>
      <c r="J1770" s="4"/>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row>
    <row r="1771" spans="3:61">
      <c r="C1771" s="1"/>
      <c r="D1771" s="2"/>
      <c r="E1771" s="1"/>
      <c r="F1771" s="1"/>
      <c r="G1771" s="1"/>
      <c r="H1771" s="3"/>
      <c r="I1771" s="1"/>
      <c r="J1771" s="4"/>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row>
    <row r="1772" spans="3:61">
      <c r="C1772" s="1"/>
      <c r="D1772" s="2"/>
      <c r="E1772" s="1"/>
      <c r="F1772" s="1"/>
      <c r="G1772" s="1"/>
      <c r="H1772" s="3"/>
      <c r="I1772" s="1"/>
      <c r="J1772" s="4"/>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row>
    <row r="1773" spans="3:61">
      <c r="C1773" s="1"/>
      <c r="D1773" s="2"/>
      <c r="E1773" s="1"/>
      <c r="F1773" s="1"/>
      <c r="G1773" s="1"/>
      <c r="H1773" s="3"/>
      <c r="I1773" s="1"/>
      <c r="J1773" s="4"/>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row>
    <row r="1774" spans="3:61">
      <c r="C1774" s="1"/>
      <c r="D1774" s="2"/>
      <c r="E1774" s="1"/>
      <c r="F1774" s="1"/>
      <c r="G1774" s="1"/>
      <c r="H1774" s="3"/>
      <c r="I1774" s="1"/>
      <c r="J1774" s="4"/>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row>
    <row r="1775" spans="3:61">
      <c r="C1775" s="1"/>
      <c r="D1775" s="2"/>
      <c r="E1775" s="1"/>
      <c r="F1775" s="1"/>
      <c r="G1775" s="1"/>
      <c r="H1775" s="3"/>
      <c r="I1775" s="1"/>
      <c r="J1775" s="4"/>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row>
    <row r="1776" spans="3:61">
      <c r="C1776" s="1"/>
      <c r="D1776" s="2"/>
      <c r="E1776" s="1"/>
      <c r="F1776" s="1"/>
      <c r="G1776" s="1"/>
      <c r="H1776" s="3"/>
      <c r="I1776" s="1"/>
      <c r="J1776" s="4"/>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row>
    <row r="1777" spans="3:61">
      <c r="C1777" s="1"/>
      <c r="D1777" s="2"/>
      <c r="E1777" s="1"/>
      <c r="F1777" s="1"/>
      <c r="G1777" s="1"/>
      <c r="H1777" s="3"/>
      <c r="I1777" s="1"/>
      <c r="J1777" s="4"/>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row>
    <row r="1778" spans="3:61">
      <c r="C1778" s="1"/>
      <c r="D1778" s="2"/>
      <c r="E1778" s="1"/>
      <c r="F1778" s="1"/>
      <c r="G1778" s="1"/>
      <c r="H1778" s="3"/>
      <c r="I1778" s="1"/>
      <c r="J1778" s="4"/>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row>
    <row r="1779" spans="3:61">
      <c r="C1779" s="1"/>
      <c r="D1779" s="2"/>
      <c r="E1779" s="1"/>
      <c r="F1779" s="1"/>
      <c r="G1779" s="1"/>
      <c r="H1779" s="3"/>
      <c r="I1779" s="1"/>
      <c r="J1779" s="4"/>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row>
    <row r="1780" spans="3:61">
      <c r="C1780" s="1"/>
      <c r="D1780" s="2"/>
      <c r="E1780" s="1"/>
      <c r="F1780" s="1"/>
      <c r="G1780" s="1"/>
      <c r="H1780" s="3"/>
      <c r="I1780" s="1"/>
      <c r="J1780" s="4"/>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row>
    <row r="1781" spans="3:61">
      <c r="C1781" s="1"/>
      <c r="D1781" s="2"/>
      <c r="E1781" s="1"/>
      <c r="F1781" s="1"/>
      <c r="G1781" s="1"/>
      <c r="H1781" s="3"/>
      <c r="I1781" s="1"/>
      <c r="J1781" s="4"/>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row>
    <row r="1782" spans="3:61">
      <c r="C1782" s="1"/>
      <c r="D1782" s="2"/>
      <c r="E1782" s="1"/>
      <c r="F1782" s="1"/>
      <c r="G1782" s="1"/>
      <c r="H1782" s="3"/>
      <c r="I1782" s="1"/>
      <c r="J1782" s="4"/>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row>
    <row r="1783" spans="3:61">
      <c r="C1783" s="1"/>
      <c r="D1783" s="2"/>
      <c r="E1783" s="1"/>
      <c r="F1783" s="1"/>
      <c r="G1783" s="1"/>
      <c r="H1783" s="3"/>
      <c r="I1783" s="1"/>
      <c r="J1783" s="4"/>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row>
    <row r="1784" spans="3:61">
      <c r="C1784" s="1"/>
      <c r="D1784" s="2"/>
      <c r="E1784" s="1"/>
      <c r="F1784" s="1"/>
      <c r="G1784" s="1"/>
      <c r="H1784" s="3"/>
      <c r="I1784" s="1"/>
      <c r="J1784" s="4"/>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row>
    <row r="1785" spans="3:61">
      <c r="C1785" s="1"/>
      <c r="D1785" s="2"/>
      <c r="E1785" s="1"/>
      <c r="F1785" s="1"/>
      <c r="G1785" s="1"/>
      <c r="H1785" s="3"/>
      <c r="I1785" s="1"/>
      <c r="J1785" s="4"/>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row>
    <row r="1786" spans="3:61">
      <c r="C1786" s="1"/>
      <c r="D1786" s="2"/>
      <c r="E1786" s="1"/>
      <c r="F1786" s="1"/>
      <c r="G1786" s="1"/>
      <c r="H1786" s="3"/>
      <c r="I1786" s="1"/>
      <c r="J1786" s="4"/>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row>
    <row r="1787" spans="3:61">
      <c r="C1787" s="1"/>
      <c r="D1787" s="2"/>
      <c r="E1787" s="1"/>
      <c r="F1787" s="1"/>
      <c r="G1787" s="1"/>
      <c r="H1787" s="3"/>
      <c r="I1787" s="1"/>
      <c r="J1787" s="4"/>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row>
    <row r="1788" spans="3:61">
      <c r="C1788" s="1"/>
      <c r="D1788" s="2"/>
      <c r="E1788" s="1"/>
      <c r="F1788" s="1"/>
      <c r="G1788" s="1"/>
      <c r="H1788" s="3"/>
      <c r="I1788" s="1"/>
      <c r="J1788" s="4"/>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row>
    <row r="1789" spans="3:61">
      <c r="C1789" s="1"/>
      <c r="D1789" s="2"/>
      <c r="E1789" s="1"/>
      <c r="F1789" s="1"/>
      <c r="G1789" s="1"/>
      <c r="H1789" s="3"/>
      <c r="I1789" s="1"/>
      <c r="J1789" s="4"/>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row>
    <row r="1790" spans="3:61">
      <c r="C1790" s="1"/>
      <c r="D1790" s="2"/>
      <c r="E1790" s="1"/>
      <c r="F1790" s="1"/>
      <c r="G1790" s="1"/>
      <c r="H1790" s="3"/>
      <c r="I1790" s="1"/>
      <c r="J1790" s="4"/>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row>
    <row r="1791" spans="3:61">
      <c r="C1791" s="1"/>
      <c r="D1791" s="2"/>
      <c r="E1791" s="1"/>
      <c r="F1791" s="1"/>
      <c r="G1791" s="1"/>
      <c r="H1791" s="3"/>
      <c r="I1791" s="1"/>
      <c r="J1791" s="4"/>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row>
    <row r="1792" spans="3:61">
      <c r="C1792" s="1"/>
      <c r="D1792" s="2"/>
      <c r="E1792" s="1"/>
      <c r="F1792" s="1"/>
      <c r="G1792" s="1"/>
      <c r="H1792" s="3"/>
      <c r="I1792" s="1"/>
      <c r="J1792" s="4"/>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row>
    <row r="1793" spans="3:61">
      <c r="C1793" s="1"/>
      <c r="D1793" s="2"/>
      <c r="E1793" s="1"/>
      <c r="F1793" s="1"/>
      <c r="G1793" s="1"/>
      <c r="H1793" s="3"/>
      <c r="I1793" s="1"/>
      <c r="J1793" s="4"/>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row>
    <row r="1794" spans="3:61">
      <c r="C1794" s="1"/>
      <c r="D1794" s="2"/>
      <c r="E1794" s="1"/>
      <c r="F1794" s="1"/>
      <c r="G1794" s="1"/>
      <c r="H1794" s="3"/>
      <c r="I1794" s="1"/>
      <c r="J1794" s="4"/>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row>
    <row r="1795" spans="3:61">
      <c r="C1795" s="1"/>
      <c r="D1795" s="2"/>
      <c r="E1795" s="1"/>
      <c r="F1795" s="1"/>
      <c r="G1795" s="1"/>
      <c r="H1795" s="3"/>
      <c r="I1795" s="1"/>
      <c r="J1795" s="4"/>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row>
    <row r="1796" spans="3:61">
      <c r="C1796" s="1"/>
      <c r="D1796" s="2"/>
      <c r="E1796" s="1"/>
      <c r="F1796" s="1"/>
      <c r="G1796" s="1"/>
      <c r="H1796" s="3"/>
      <c r="I1796" s="1"/>
      <c r="J1796" s="4"/>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row>
    <row r="1797" spans="3:61">
      <c r="C1797" s="1"/>
      <c r="D1797" s="2"/>
      <c r="E1797" s="1"/>
      <c r="F1797" s="1"/>
      <c r="G1797" s="1"/>
      <c r="H1797" s="3"/>
      <c r="I1797" s="1"/>
      <c r="J1797" s="4"/>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row>
    <row r="1798" spans="3:61">
      <c r="C1798" s="1"/>
      <c r="D1798" s="2"/>
      <c r="E1798" s="1"/>
      <c r="F1798" s="1"/>
      <c r="G1798" s="1"/>
      <c r="H1798" s="3"/>
      <c r="I1798" s="1"/>
      <c r="J1798" s="4"/>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row>
    <row r="1799" spans="3:61">
      <c r="C1799" s="1"/>
      <c r="D1799" s="2"/>
      <c r="E1799" s="1"/>
      <c r="F1799" s="1"/>
      <c r="G1799" s="1"/>
      <c r="H1799" s="3"/>
      <c r="I1799" s="1"/>
      <c r="J1799" s="4"/>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row>
    <row r="1800" spans="3:61">
      <c r="C1800" s="1"/>
      <c r="D1800" s="2"/>
      <c r="E1800" s="1"/>
      <c r="F1800" s="1"/>
      <c r="G1800" s="1"/>
      <c r="H1800" s="3"/>
      <c r="I1800" s="1"/>
      <c r="J1800" s="4"/>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row>
    <row r="1801" spans="3:61">
      <c r="C1801" s="1"/>
      <c r="D1801" s="2"/>
      <c r="E1801" s="1"/>
      <c r="F1801" s="1"/>
      <c r="G1801" s="1"/>
      <c r="H1801" s="3"/>
      <c r="I1801" s="1"/>
      <c r="J1801" s="4"/>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row>
    <row r="1802" spans="3:61">
      <c r="C1802" s="1"/>
      <c r="D1802" s="2"/>
      <c r="E1802" s="1"/>
      <c r="F1802" s="1"/>
      <c r="G1802" s="1"/>
      <c r="H1802" s="3"/>
      <c r="I1802" s="1"/>
      <c r="J1802" s="4"/>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row>
    <row r="1803" spans="3:61">
      <c r="C1803" s="1"/>
      <c r="D1803" s="2"/>
      <c r="E1803" s="1"/>
      <c r="F1803" s="1"/>
      <c r="G1803" s="1"/>
      <c r="H1803" s="3"/>
      <c r="I1803" s="1"/>
      <c r="J1803" s="4"/>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row>
    <row r="1804" spans="3:61">
      <c r="C1804" s="1"/>
      <c r="D1804" s="2"/>
      <c r="E1804" s="1"/>
      <c r="F1804" s="1"/>
      <c r="G1804" s="1"/>
      <c r="H1804" s="3"/>
      <c r="I1804" s="1"/>
      <c r="J1804" s="4"/>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row>
    <row r="1805" spans="3:61">
      <c r="C1805" s="1"/>
      <c r="D1805" s="2"/>
      <c r="E1805" s="1"/>
      <c r="F1805" s="1"/>
      <c r="G1805" s="1"/>
      <c r="H1805" s="3"/>
      <c r="I1805" s="1"/>
      <c r="J1805" s="4"/>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row>
    <row r="1806" spans="3:61">
      <c r="C1806" s="1"/>
      <c r="D1806" s="2"/>
      <c r="E1806" s="1"/>
      <c r="F1806" s="1"/>
      <c r="G1806" s="1"/>
      <c r="H1806" s="3"/>
      <c r="I1806" s="1"/>
      <c r="J1806" s="4"/>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row>
    <row r="1807" spans="3:61">
      <c r="C1807" s="1"/>
      <c r="D1807" s="2"/>
      <c r="E1807" s="1"/>
      <c r="F1807" s="1"/>
      <c r="G1807" s="1"/>
      <c r="H1807" s="3"/>
      <c r="I1807" s="1"/>
      <c r="J1807" s="4"/>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row>
    <row r="1808" spans="3:61">
      <c r="C1808" s="1"/>
      <c r="D1808" s="2"/>
      <c r="E1808" s="1"/>
      <c r="F1808" s="1"/>
      <c r="G1808" s="1"/>
      <c r="H1808" s="3"/>
      <c r="I1808" s="1"/>
      <c r="J1808" s="4"/>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row>
    <row r="1809" spans="3:61">
      <c r="C1809" s="1"/>
      <c r="D1809" s="2"/>
      <c r="E1809" s="1"/>
      <c r="F1809" s="1"/>
      <c r="G1809" s="1"/>
      <c r="H1809" s="3"/>
      <c r="I1809" s="1"/>
      <c r="J1809" s="4"/>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row>
    <row r="1810" spans="3:61">
      <c r="C1810" s="1"/>
      <c r="D1810" s="2"/>
      <c r="E1810" s="1"/>
      <c r="F1810" s="1"/>
      <c r="G1810" s="1"/>
      <c r="H1810" s="3"/>
      <c r="I1810" s="1"/>
      <c r="J1810" s="4"/>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row>
    <row r="1811" spans="3:61">
      <c r="C1811" s="1"/>
      <c r="D1811" s="2"/>
      <c r="E1811" s="1"/>
      <c r="F1811" s="1"/>
      <c r="G1811" s="1"/>
      <c r="H1811" s="3"/>
      <c r="I1811" s="1"/>
      <c r="J1811" s="4"/>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row>
    <row r="1812" spans="3:61">
      <c r="C1812" s="1"/>
      <c r="D1812" s="2"/>
      <c r="E1812" s="1"/>
      <c r="F1812" s="1"/>
      <c r="G1812" s="1"/>
      <c r="H1812" s="3"/>
      <c r="I1812" s="1"/>
      <c r="J1812" s="4"/>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row>
    <row r="1813" spans="3:61">
      <c r="C1813" s="1"/>
      <c r="D1813" s="2"/>
      <c r="E1813" s="1"/>
      <c r="F1813" s="1"/>
      <c r="G1813" s="1"/>
      <c r="H1813" s="3"/>
      <c r="I1813" s="1"/>
      <c r="J1813" s="4"/>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row>
    <row r="1814" spans="3:61">
      <c r="C1814" s="1"/>
      <c r="D1814" s="2"/>
      <c r="E1814" s="1"/>
      <c r="F1814" s="1"/>
      <c r="G1814" s="1"/>
      <c r="H1814" s="3"/>
      <c r="I1814" s="1"/>
      <c r="J1814" s="4"/>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row>
    <row r="1815" spans="3:61">
      <c r="C1815" s="1"/>
      <c r="D1815" s="2"/>
      <c r="E1815" s="1"/>
      <c r="F1815" s="1"/>
      <c r="G1815" s="1"/>
      <c r="H1815" s="3"/>
      <c r="I1815" s="1"/>
      <c r="J1815" s="4"/>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row>
    <row r="1816" spans="3:61">
      <c r="C1816" s="1"/>
      <c r="D1816" s="2"/>
      <c r="E1816" s="1"/>
      <c r="F1816" s="1"/>
      <c r="G1816" s="1"/>
      <c r="H1816" s="3"/>
      <c r="I1816" s="1"/>
      <c r="J1816" s="4"/>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row>
    <row r="1817" spans="3:61">
      <c r="C1817" s="1"/>
      <c r="D1817" s="2"/>
      <c r="E1817" s="1"/>
      <c r="F1817" s="1"/>
      <c r="G1817" s="1"/>
      <c r="H1817" s="3"/>
      <c r="I1817" s="1"/>
      <c r="J1817" s="4"/>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row>
    <row r="1818" spans="3:61">
      <c r="C1818" s="1"/>
      <c r="D1818" s="2"/>
      <c r="E1818" s="1"/>
      <c r="F1818" s="1"/>
      <c r="G1818" s="1"/>
      <c r="H1818" s="3"/>
      <c r="I1818" s="1"/>
      <c r="J1818" s="4"/>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row>
    <row r="1819" spans="3:61">
      <c r="C1819" s="1"/>
      <c r="D1819" s="2"/>
      <c r="E1819" s="1"/>
      <c r="F1819" s="1"/>
      <c r="G1819" s="1"/>
      <c r="H1819" s="3"/>
      <c r="I1819" s="1"/>
      <c r="J1819" s="4"/>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row>
    <row r="1820" spans="3:61">
      <c r="C1820" s="1"/>
      <c r="D1820" s="2"/>
      <c r="E1820" s="1"/>
      <c r="F1820" s="1"/>
      <c r="G1820" s="1"/>
      <c r="H1820" s="3"/>
      <c r="I1820" s="1"/>
      <c r="J1820" s="4"/>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row>
    <row r="1821" spans="3:61">
      <c r="C1821" s="1"/>
      <c r="D1821" s="2"/>
      <c r="E1821" s="1"/>
      <c r="F1821" s="1"/>
      <c r="G1821" s="1"/>
      <c r="H1821" s="3"/>
      <c r="I1821" s="1"/>
      <c r="J1821" s="4"/>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row>
    <row r="1822" spans="3:61">
      <c r="C1822" s="1"/>
      <c r="D1822" s="2"/>
      <c r="E1822" s="1"/>
      <c r="F1822" s="1"/>
      <c r="G1822" s="1"/>
      <c r="H1822" s="3"/>
      <c r="I1822" s="1"/>
      <c r="J1822" s="4"/>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row>
    <row r="1823" spans="3:61">
      <c r="C1823" s="1"/>
      <c r="D1823" s="2"/>
      <c r="E1823" s="1"/>
      <c r="F1823" s="1"/>
      <c r="G1823" s="1"/>
      <c r="H1823" s="3"/>
      <c r="I1823" s="1"/>
      <c r="J1823" s="4"/>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row>
    <row r="1824" spans="3:61">
      <c r="C1824" s="1"/>
      <c r="D1824" s="2"/>
      <c r="E1824" s="1"/>
      <c r="F1824" s="1"/>
      <c r="G1824" s="1"/>
      <c r="H1824" s="3"/>
      <c r="I1824" s="1"/>
      <c r="J1824" s="4"/>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row>
    <row r="1825" spans="3:61">
      <c r="C1825" s="1"/>
      <c r="D1825" s="2"/>
      <c r="E1825" s="1"/>
      <c r="F1825" s="1"/>
      <c r="G1825" s="1"/>
      <c r="H1825" s="3"/>
      <c r="I1825" s="1"/>
      <c r="J1825" s="4"/>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row>
    <row r="1826" spans="3:61">
      <c r="C1826" s="1"/>
      <c r="D1826" s="2"/>
      <c r="E1826" s="1"/>
      <c r="F1826" s="1"/>
      <c r="G1826" s="1"/>
      <c r="H1826" s="3"/>
      <c r="I1826" s="1"/>
      <c r="J1826" s="4"/>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row>
    <row r="1827" spans="3:61">
      <c r="C1827" s="1"/>
      <c r="D1827" s="2"/>
      <c r="E1827" s="1"/>
      <c r="F1827" s="1"/>
      <c r="G1827" s="1"/>
      <c r="H1827" s="3"/>
      <c r="I1827" s="1"/>
      <c r="J1827" s="4"/>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row>
    <row r="1828" spans="3:61">
      <c r="C1828" s="1"/>
      <c r="D1828" s="2"/>
      <c r="E1828" s="1"/>
      <c r="F1828" s="1"/>
      <c r="G1828" s="1"/>
      <c r="H1828" s="3"/>
      <c r="I1828" s="1"/>
      <c r="J1828" s="4"/>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row>
    <row r="1829" spans="3:61">
      <c r="C1829" s="1"/>
      <c r="D1829" s="2"/>
      <c r="E1829" s="1"/>
      <c r="F1829" s="1"/>
      <c r="G1829" s="1"/>
      <c r="H1829" s="3"/>
      <c r="I1829" s="1"/>
      <c r="J1829" s="4"/>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row>
    <row r="1830" spans="3:61">
      <c r="C1830" s="1"/>
      <c r="D1830" s="2"/>
      <c r="E1830" s="1"/>
      <c r="F1830" s="1"/>
      <c r="G1830" s="1"/>
      <c r="H1830" s="3"/>
      <c r="I1830" s="1"/>
      <c r="J1830" s="4"/>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row>
    <row r="1831" spans="3:61">
      <c r="C1831" s="1"/>
      <c r="D1831" s="2"/>
      <c r="E1831" s="1"/>
      <c r="F1831" s="1"/>
      <c r="G1831" s="1"/>
      <c r="H1831" s="3"/>
      <c r="I1831" s="1"/>
      <c r="J1831" s="4"/>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row>
    <row r="1832" spans="3:61">
      <c r="C1832" s="1"/>
      <c r="D1832" s="2"/>
      <c r="E1832" s="1"/>
      <c r="F1832" s="1"/>
      <c r="G1832" s="1"/>
      <c r="H1832" s="3"/>
      <c r="I1832" s="1"/>
      <c r="J1832" s="4"/>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row>
    <row r="1833" spans="3:61">
      <c r="C1833" s="1"/>
      <c r="D1833" s="2"/>
      <c r="E1833" s="1"/>
      <c r="F1833" s="1"/>
      <c r="G1833" s="1"/>
      <c r="H1833" s="3"/>
      <c r="I1833" s="1"/>
      <c r="J1833" s="4"/>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row>
    <row r="1834" spans="3:61">
      <c r="C1834" s="1"/>
      <c r="D1834" s="2"/>
      <c r="E1834" s="1"/>
      <c r="F1834" s="1"/>
      <c r="G1834" s="1"/>
      <c r="H1834" s="3"/>
      <c r="I1834" s="1"/>
      <c r="J1834" s="4"/>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row>
    <row r="1835" spans="3:61">
      <c r="C1835" s="1"/>
      <c r="D1835" s="2"/>
      <c r="E1835" s="1"/>
      <c r="F1835" s="1"/>
      <c r="G1835" s="1"/>
      <c r="H1835" s="3"/>
      <c r="I1835" s="1"/>
      <c r="J1835" s="4"/>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row>
    <row r="1836" spans="3:61">
      <c r="C1836" s="1"/>
      <c r="D1836" s="2"/>
      <c r="E1836" s="1"/>
      <c r="F1836" s="1"/>
      <c r="G1836" s="1"/>
      <c r="H1836" s="3"/>
      <c r="I1836" s="1"/>
      <c r="J1836" s="4"/>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row>
    <row r="1837" spans="3:61">
      <c r="C1837" s="1"/>
      <c r="D1837" s="2"/>
      <c r="E1837" s="1"/>
      <c r="F1837" s="1"/>
      <c r="G1837" s="1"/>
      <c r="H1837" s="3"/>
      <c r="I1837" s="1"/>
      <c r="J1837" s="4"/>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row>
    <row r="1838" spans="3:61">
      <c r="C1838" s="1"/>
      <c r="D1838" s="2"/>
      <c r="E1838" s="1"/>
      <c r="F1838" s="1"/>
      <c r="G1838" s="1"/>
      <c r="H1838" s="3"/>
      <c r="I1838" s="1"/>
      <c r="J1838" s="4"/>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row>
    <row r="1839" spans="3:61">
      <c r="C1839" s="1"/>
      <c r="D1839" s="2"/>
      <c r="E1839" s="1"/>
      <c r="F1839" s="1"/>
      <c r="G1839" s="1"/>
      <c r="H1839" s="3"/>
      <c r="I1839" s="1"/>
      <c r="J1839" s="4"/>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row>
    <row r="1840" spans="3:61">
      <c r="C1840" s="1"/>
      <c r="D1840" s="2"/>
      <c r="E1840" s="1"/>
      <c r="F1840" s="1"/>
      <c r="G1840" s="1"/>
      <c r="H1840" s="3"/>
      <c r="I1840" s="1"/>
      <c r="J1840" s="4"/>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row>
    <row r="1841" spans="3:61">
      <c r="C1841" s="1"/>
      <c r="D1841" s="2"/>
      <c r="E1841" s="1"/>
      <c r="F1841" s="1"/>
      <c r="G1841" s="1"/>
      <c r="H1841" s="3"/>
      <c r="I1841" s="1"/>
      <c r="J1841" s="4"/>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row>
    <row r="1842" spans="3:61">
      <c r="C1842" s="1"/>
      <c r="D1842" s="2"/>
      <c r="E1842" s="1"/>
      <c r="F1842" s="1"/>
      <c r="G1842" s="1"/>
      <c r="H1842" s="3"/>
      <c r="I1842" s="1"/>
      <c r="J1842" s="4"/>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row>
    <row r="1843" spans="3:61">
      <c r="C1843" s="1"/>
      <c r="D1843" s="2"/>
      <c r="E1843" s="1"/>
      <c r="F1843" s="1"/>
      <c r="G1843" s="1"/>
      <c r="H1843" s="3"/>
      <c r="I1843" s="1"/>
      <c r="J1843" s="4"/>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row>
    <row r="1844" spans="3:61">
      <c r="C1844" s="1"/>
      <c r="D1844" s="2"/>
      <c r="E1844" s="1"/>
      <c r="F1844" s="1"/>
      <c r="G1844" s="1"/>
      <c r="H1844" s="3"/>
      <c r="I1844" s="1"/>
      <c r="J1844" s="4"/>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row>
    <row r="1845" spans="3:61">
      <c r="C1845" s="1"/>
      <c r="D1845" s="2"/>
      <c r="E1845" s="1"/>
      <c r="F1845" s="1"/>
      <c r="G1845" s="1"/>
      <c r="H1845" s="3"/>
      <c r="I1845" s="1"/>
      <c r="J1845" s="4"/>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row>
    <row r="1846" spans="3:61">
      <c r="C1846" s="1"/>
      <c r="D1846" s="2"/>
      <c r="E1846" s="1"/>
      <c r="F1846" s="1"/>
      <c r="G1846" s="1"/>
      <c r="H1846" s="3"/>
      <c r="I1846" s="1"/>
      <c r="J1846" s="4"/>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row>
    <row r="1847" spans="3:61">
      <c r="C1847" s="1"/>
      <c r="D1847" s="2"/>
      <c r="E1847" s="1"/>
      <c r="F1847" s="1"/>
      <c r="G1847" s="1"/>
      <c r="H1847" s="3"/>
      <c r="I1847" s="1"/>
      <c r="J1847" s="4"/>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row>
    <row r="1848" spans="3:61">
      <c r="C1848" s="1"/>
      <c r="D1848" s="2"/>
      <c r="E1848" s="1"/>
      <c r="F1848" s="1"/>
      <c r="G1848" s="1"/>
      <c r="H1848" s="3"/>
      <c r="I1848" s="1"/>
      <c r="J1848" s="4"/>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row>
    <row r="1849" spans="3:61">
      <c r="C1849" s="1"/>
      <c r="D1849" s="2"/>
      <c r="E1849" s="1"/>
      <c r="F1849" s="1"/>
      <c r="G1849" s="1"/>
      <c r="H1849" s="3"/>
      <c r="I1849" s="1"/>
      <c r="J1849" s="4"/>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row>
    <row r="1850" spans="3:61">
      <c r="C1850" s="1"/>
      <c r="D1850" s="2"/>
      <c r="E1850" s="1"/>
      <c r="F1850" s="1"/>
      <c r="G1850" s="1"/>
      <c r="H1850" s="3"/>
      <c r="I1850" s="1"/>
      <c r="J1850" s="4"/>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row>
    <row r="1851" spans="3:61">
      <c r="C1851" s="1"/>
      <c r="D1851" s="2"/>
      <c r="E1851" s="1"/>
      <c r="F1851" s="1"/>
      <c r="G1851" s="1"/>
      <c r="H1851" s="3"/>
      <c r="I1851" s="1"/>
      <c r="J1851" s="4"/>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row>
    <row r="1852" spans="3:61">
      <c r="C1852" s="1"/>
      <c r="D1852" s="2"/>
      <c r="E1852" s="1"/>
      <c r="F1852" s="1"/>
      <c r="G1852" s="1"/>
      <c r="H1852" s="3"/>
      <c r="I1852" s="1"/>
      <c r="J1852" s="4"/>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row>
    <row r="1853" spans="3:61">
      <c r="C1853" s="1"/>
      <c r="D1853" s="2"/>
      <c r="E1853" s="1"/>
      <c r="F1853" s="1"/>
      <c r="G1853" s="1"/>
      <c r="H1853" s="3"/>
      <c r="I1853" s="1"/>
      <c r="J1853" s="4"/>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row>
    <row r="1854" spans="3:61">
      <c r="C1854" s="1"/>
      <c r="D1854" s="2"/>
      <c r="E1854" s="1"/>
      <c r="F1854" s="1"/>
      <c r="G1854" s="1"/>
      <c r="H1854" s="3"/>
      <c r="I1854" s="1"/>
      <c r="J1854" s="4"/>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row>
    <row r="1855" spans="3:61">
      <c r="C1855" s="1"/>
      <c r="D1855" s="2"/>
      <c r="E1855" s="1"/>
      <c r="F1855" s="1"/>
      <c r="G1855" s="1"/>
      <c r="H1855" s="3"/>
      <c r="I1855" s="1"/>
      <c r="J1855" s="4"/>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row>
    <row r="1856" spans="3:61">
      <c r="C1856" s="1"/>
      <c r="D1856" s="2"/>
      <c r="E1856" s="1"/>
      <c r="F1856" s="1"/>
      <c r="G1856" s="1"/>
      <c r="H1856" s="3"/>
      <c r="I1856" s="1"/>
      <c r="J1856" s="4"/>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row>
    <row r="1857" spans="3:61">
      <c r="C1857" s="1"/>
      <c r="D1857" s="2"/>
      <c r="E1857" s="1"/>
      <c r="F1857" s="1"/>
      <c r="G1857" s="1"/>
      <c r="H1857" s="3"/>
      <c r="I1857" s="1"/>
      <c r="J1857" s="4"/>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row>
    <row r="1858" spans="3:61">
      <c r="C1858" s="1"/>
      <c r="D1858" s="2"/>
      <c r="E1858" s="1"/>
      <c r="F1858" s="1"/>
      <c r="G1858" s="1"/>
      <c r="H1858" s="3"/>
      <c r="I1858" s="1"/>
      <c r="J1858" s="4"/>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row>
    <row r="1859" spans="3:61">
      <c r="C1859" s="1"/>
      <c r="D1859" s="2"/>
      <c r="E1859" s="1"/>
      <c r="F1859" s="1"/>
      <c r="G1859" s="1"/>
      <c r="H1859" s="3"/>
      <c r="I1859" s="1"/>
      <c r="J1859" s="4"/>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row>
    <row r="1860" spans="3:61">
      <c r="C1860" s="1"/>
      <c r="D1860" s="2"/>
      <c r="E1860" s="1"/>
      <c r="F1860" s="1"/>
      <c r="G1860" s="1"/>
      <c r="H1860" s="3"/>
      <c r="I1860" s="1"/>
      <c r="J1860" s="4"/>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row>
    <row r="1861" spans="3:61">
      <c r="C1861" s="1"/>
      <c r="D1861" s="2"/>
      <c r="E1861" s="1"/>
      <c r="F1861" s="1"/>
      <c r="G1861" s="1"/>
      <c r="H1861" s="3"/>
      <c r="I1861" s="1"/>
      <c r="J1861" s="4"/>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row>
    <row r="1862" spans="3:61">
      <c r="C1862" s="1"/>
      <c r="D1862" s="2"/>
      <c r="E1862" s="1"/>
      <c r="F1862" s="1"/>
      <c r="G1862" s="1"/>
      <c r="H1862" s="3"/>
      <c r="I1862" s="1"/>
      <c r="J1862" s="4"/>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row>
    <row r="1863" spans="3:61">
      <c r="C1863" s="1"/>
      <c r="D1863" s="2"/>
      <c r="E1863" s="1"/>
      <c r="F1863" s="1"/>
      <c r="G1863" s="1"/>
      <c r="H1863" s="3"/>
      <c r="I1863" s="1"/>
      <c r="J1863" s="4"/>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row>
    <row r="1864" spans="3:61">
      <c r="C1864" s="1"/>
      <c r="D1864" s="2"/>
      <c r="E1864" s="1"/>
      <c r="F1864" s="1"/>
      <c r="G1864" s="1"/>
      <c r="H1864" s="3"/>
      <c r="I1864" s="1"/>
      <c r="J1864" s="4"/>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row>
    <row r="1865" spans="3:61">
      <c r="C1865" s="1"/>
      <c r="D1865" s="2"/>
      <c r="E1865" s="1"/>
      <c r="F1865" s="1"/>
      <c r="G1865" s="1"/>
      <c r="H1865" s="3"/>
      <c r="I1865" s="1"/>
      <c r="J1865" s="4"/>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row>
    <row r="1866" spans="3:61">
      <c r="C1866" s="1"/>
      <c r="D1866" s="2"/>
      <c r="E1866" s="1"/>
      <c r="F1866" s="1"/>
      <c r="G1866" s="1"/>
      <c r="H1866" s="3"/>
      <c r="I1866" s="1"/>
      <c r="J1866" s="4"/>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row>
    <row r="1867" spans="3:61">
      <c r="C1867" s="1"/>
      <c r="D1867" s="2"/>
      <c r="E1867" s="1"/>
      <c r="F1867" s="1"/>
      <c r="G1867" s="1"/>
      <c r="H1867" s="3"/>
      <c r="I1867" s="1"/>
      <c r="J1867" s="4"/>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row>
    <row r="1868" spans="3:61">
      <c r="C1868" s="1"/>
      <c r="D1868" s="2"/>
      <c r="E1868" s="1"/>
      <c r="F1868" s="1"/>
      <c r="G1868" s="1"/>
      <c r="H1868" s="3"/>
      <c r="I1868" s="1"/>
      <c r="J1868" s="4"/>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row>
    <row r="1869" spans="3:61">
      <c r="C1869" s="1"/>
      <c r="D1869" s="2"/>
      <c r="E1869" s="1"/>
      <c r="F1869" s="1"/>
      <c r="G1869" s="1"/>
      <c r="H1869" s="3"/>
      <c r="I1869" s="1"/>
      <c r="J1869" s="4"/>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row>
    <row r="1870" spans="3:61">
      <c r="C1870" s="1"/>
      <c r="D1870" s="2"/>
      <c r="E1870" s="1"/>
      <c r="F1870" s="1"/>
      <c r="G1870" s="1"/>
      <c r="H1870" s="3"/>
      <c r="I1870" s="1"/>
      <c r="J1870" s="4"/>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row>
    <row r="1871" spans="3:61">
      <c r="C1871" s="1"/>
      <c r="D1871" s="2"/>
      <c r="E1871" s="1"/>
      <c r="F1871" s="1"/>
      <c r="G1871" s="1"/>
      <c r="H1871" s="3"/>
      <c r="I1871" s="1"/>
      <c r="J1871" s="4"/>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row>
    <row r="1872" spans="3:61">
      <c r="C1872" s="1"/>
      <c r="D1872" s="2"/>
      <c r="E1872" s="1"/>
      <c r="F1872" s="1"/>
      <c r="G1872" s="1"/>
      <c r="H1872" s="3"/>
      <c r="I1872" s="1"/>
      <c r="J1872" s="4"/>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row>
    <row r="1873" spans="3:61">
      <c r="C1873" s="1"/>
      <c r="D1873" s="2"/>
      <c r="E1873" s="1"/>
      <c r="F1873" s="1"/>
      <c r="G1873" s="1"/>
      <c r="H1873" s="3"/>
      <c r="I1873" s="1"/>
      <c r="J1873" s="4"/>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row>
    <row r="1874" spans="3:61">
      <c r="C1874" s="1"/>
      <c r="D1874" s="2"/>
      <c r="E1874" s="1"/>
      <c r="F1874" s="1"/>
      <c r="G1874" s="1"/>
      <c r="H1874" s="3"/>
      <c r="I1874" s="1"/>
      <c r="J1874" s="4"/>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row>
    <row r="1875" spans="3:61">
      <c r="C1875" s="1"/>
      <c r="D1875" s="2"/>
      <c r="E1875" s="1"/>
      <c r="F1875" s="1"/>
      <c r="G1875" s="1"/>
      <c r="H1875" s="3"/>
      <c r="I1875" s="1"/>
      <c r="J1875" s="4"/>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row>
    <row r="1876" spans="3:61">
      <c r="C1876" s="1"/>
      <c r="D1876" s="2"/>
      <c r="E1876" s="1"/>
      <c r="F1876" s="1"/>
      <c r="G1876" s="1"/>
      <c r="H1876" s="3"/>
      <c r="I1876" s="1"/>
      <c r="J1876" s="4"/>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row>
    <row r="1877" spans="3:61">
      <c r="C1877" s="1"/>
      <c r="D1877" s="2"/>
      <c r="E1877" s="1"/>
      <c r="F1877" s="1"/>
      <c r="G1877" s="1"/>
      <c r="H1877" s="3"/>
      <c r="I1877" s="1"/>
      <c r="J1877" s="4"/>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row>
    <row r="1878" spans="3:61">
      <c r="C1878" s="1"/>
      <c r="D1878" s="2"/>
      <c r="E1878" s="1"/>
      <c r="F1878" s="1"/>
      <c r="G1878" s="1"/>
      <c r="H1878" s="3"/>
      <c r="I1878" s="1"/>
      <c r="J1878" s="4"/>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row>
    <row r="1879" spans="3:61">
      <c r="C1879" s="1"/>
      <c r="D1879" s="2"/>
      <c r="E1879" s="1"/>
      <c r="F1879" s="1"/>
      <c r="G1879" s="1"/>
      <c r="H1879" s="3"/>
      <c r="I1879" s="1"/>
      <c r="J1879" s="4"/>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row>
    <row r="1880" spans="3:61">
      <c r="C1880" s="1"/>
      <c r="D1880" s="2"/>
      <c r="E1880" s="1"/>
      <c r="F1880" s="1"/>
      <c r="G1880" s="1"/>
      <c r="H1880" s="3"/>
      <c r="I1880" s="1"/>
      <c r="J1880" s="4"/>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row>
    <row r="1881" spans="3:61">
      <c r="C1881" s="1"/>
      <c r="D1881" s="2"/>
      <c r="E1881" s="1"/>
      <c r="F1881" s="1"/>
      <c r="G1881" s="1"/>
      <c r="H1881" s="3"/>
      <c r="I1881" s="1"/>
      <c r="J1881" s="4"/>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row>
    <row r="1882" spans="3:61">
      <c r="C1882" s="1"/>
      <c r="D1882" s="2"/>
      <c r="E1882" s="1"/>
      <c r="F1882" s="1"/>
      <c r="G1882" s="1"/>
      <c r="H1882" s="3"/>
      <c r="I1882" s="1"/>
      <c r="J1882" s="4"/>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row>
    <row r="1883" spans="3:61">
      <c r="C1883" s="1"/>
      <c r="D1883" s="2"/>
      <c r="E1883" s="1"/>
      <c r="F1883" s="1"/>
      <c r="G1883" s="1"/>
      <c r="H1883" s="3"/>
      <c r="I1883" s="1"/>
      <c r="J1883" s="4"/>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row>
    <row r="1884" spans="3:61">
      <c r="C1884" s="1"/>
      <c r="D1884" s="2"/>
      <c r="E1884" s="1"/>
      <c r="F1884" s="1"/>
      <c r="G1884" s="1"/>
      <c r="H1884" s="3"/>
      <c r="I1884" s="1"/>
      <c r="J1884" s="4"/>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row>
    <row r="1885" spans="3:61">
      <c r="C1885" s="1"/>
      <c r="D1885" s="2"/>
      <c r="E1885" s="1"/>
      <c r="F1885" s="1"/>
      <c r="G1885" s="1"/>
      <c r="H1885" s="3"/>
      <c r="I1885" s="1"/>
      <c r="J1885" s="4"/>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row>
    <row r="1886" spans="3:61">
      <c r="C1886" s="1"/>
      <c r="D1886" s="2"/>
      <c r="E1886" s="1"/>
      <c r="F1886" s="1"/>
      <c r="G1886" s="1"/>
      <c r="H1886" s="3"/>
      <c r="I1886" s="1"/>
      <c r="J1886" s="4"/>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row>
    <row r="1887" spans="3:61">
      <c r="C1887" s="1"/>
      <c r="D1887" s="2"/>
      <c r="E1887" s="1"/>
      <c r="F1887" s="1"/>
      <c r="G1887" s="1"/>
      <c r="H1887" s="3"/>
      <c r="I1887" s="1"/>
      <c r="J1887" s="4"/>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row>
    <row r="1888" spans="3:61">
      <c r="C1888" s="1"/>
      <c r="D1888" s="2"/>
      <c r="E1888" s="1"/>
      <c r="F1888" s="1"/>
      <c r="G1888" s="1"/>
      <c r="H1888" s="3"/>
      <c r="I1888" s="1"/>
      <c r="J1888" s="4"/>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row>
    <row r="1889" spans="3:61">
      <c r="C1889" s="1"/>
      <c r="D1889" s="2"/>
      <c r="E1889" s="1"/>
      <c r="F1889" s="1"/>
      <c r="G1889" s="1"/>
      <c r="H1889" s="3"/>
      <c r="I1889" s="1"/>
      <c r="J1889" s="4"/>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row>
    <row r="1890" spans="3:61">
      <c r="C1890" s="1"/>
      <c r="D1890" s="2"/>
      <c r="E1890" s="1"/>
      <c r="F1890" s="1"/>
      <c r="G1890" s="1"/>
      <c r="H1890" s="3"/>
      <c r="I1890" s="1"/>
      <c r="J1890" s="4"/>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row>
    <row r="1891" spans="3:61">
      <c r="C1891" s="1"/>
      <c r="D1891" s="2"/>
      <c r="E1891" s="1"/>
      <c r="F1891" s="1"/>
      <c r="G1891" s="1"/>
      <c r="H1891" s="3"/>
      <c r="I1891" s="1"/>
      <c r="J1891" s="4"/>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row>
    <row r="1892" spans="3:61">
      <c r="C1892" s="1"/>
      <c r="D1892" s="2"/>
      <c r="E1892" s="1"/>
      <c r="F1892" s="1"/>
      <c r="G1892" s="1"/>
      <c r="H1892" s="3"/>
      <c r="I1892" s="1"/>
      <c r="J1892" s="4"/>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row>
    <row r="1893" spans="3:61">
      <c r="C1893" s="1"/>
      <c r="D1893" s="2"/>
      <c r="E1893" s="1"/>
      <c r="F1893" s="1"/>
      <c r="G1893" s="1"/>
      <c r="H1893" s="3"/>
      <c r="I1893" s="1"/>
      <c r="J1893" s="4"/>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row>
    <row r="1894" spans="3:61">
      <c r="C1894" s="1"/>
      <c r="D1894" s="2"/>
      <c r="E1894" s="1"/>
      <c r="F1894" s="1"/>
      <c r="G1894" s="1"/>
      <c r="H1894" s="3"/>
      <c r="I1894" s="1"/>
      <c r="J1894" s="4"/>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row>
    <row r="1895" spans="3:61">
      <c r="C1895" s="1"/>
      <c r="D1895" s="2"/>
      <c r="E1895" s="1"/>
      <c r="F1895" s="1"/>
      <c r="G1895" s="1"/>
      <c r="H1895" s="3"/>
      <c r="I1895" s="1"/>
      <c r="J1895" s="4"/>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row>
    <row r="1896" spans="3:61">
      <c r="C1896" s="1"/>
      <c r="D1896" s="2"/>
      <c r="E1896" s="1"/>
      <c r="F1896" s="1"/>
      <c r="G1896" s="1"/>
      <c r="H1896" s="3"/>
      <c r="I1896" s="1"/>
      <c r="J1896" s="4"/>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row>
    <row r="1897" spans="3:61">
      <c r="C1897" s="1"/>
      <c r="D1897" s="2"/>
      <c r="E1897" s="1"/>
      <c r="F1897" s="1"/>
      <c r="G1897" s="1"/>
      <c r="H1897" s="3"/>
      <c r="I1897" s="1"/>
      <c r="J1897" s="4"/>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row>
    <row r="1898" spans="3:61">
      <c r="C1898" s="1"/>
      <c r="D1898" s="2"/>
      <c r="E1898" s="1"/>
      <c r="F1898" s="1"/>
      <c r="G1898" s="1"/>
      <c r="H1898" s="3"/>
      <c r="I1898" s="1"/>
      <c r="J1898" s="4"/>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row>
    <row r="1899" spans="3:61">
      <c r="C1899" s="1"/>
      <c r="D1899" s="2"/>
      <c r="E1899" s="1"/>
      <c r="F1899" s="1"/>
      <c r="G1899" s="1"/>
      <c r="H1899" s="3"/>
      <c r="I1899" s="1"/>
      <c r="J1899" s="4"/>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row>
    <row r="1900" spans="3:61">
      <c r="C1900" s="1"/>
      <c r="D1900" s="2"/>
      <c r="E1900" s="1"/>
      <c r="F1900" s="1"/>
      <c r="G1900" s="1"/>
      <c r="H1900" s="3"/>
      <c r="I1900" s="1"/>
      <c r="J1900" s="4"/>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row>
    <row r="1901" spans="3:61">
      <c r="C1901" s="1"/>
      <c r="D1901" s="2"/>
      <c r="E1901" s="1"/>
      <c r="F1901" s="1"/>
      <c r="G1901" s="1"/>
      <c r="H1901" s="3"/>
      <c r="I1901" s="1"/>
      <c r="J1901" s="4"/>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row>
    <row r="1902" spans="3:61">
      <c r="C1902" s="1"/>
      <c r="D1902" s="2"/>
      <c r="E1902" s="1"/>
      <c r="F1902" s="1"/>
      <c r="G1902" s="1"/>
      <c r="H1902" s="3"/>
      <c r="I1902" s="1"/>
      <c r="J1902" s="4"/>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row>
    <row r="1903" spans="3:61">
      <c r="C1903" s="1"/>
      <c r="D1903" s="2"/>
      <c r="E1903" s="1"/>
      <c r="F1903" s="1"/>
      <c r="G1903" s="1"/>
      <c r="H1903" s="3"/>
      <c r="I1903" s="1"/>
      <c r="J1903" s="4"/>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row>
    <row r="1904" spans="3:61">
      <c r="C1904" s="1"/>
      <c r="D1904" s="2"/>
      <c r="E1904" s="1"/>
      <c r="F1904" s="1"/>
      <c r="G1904" s="1"/>
      <c r="H1904" s="3"/>
      <c r="I1904" s="1"/>
      <c r="J1904" s="4"/>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row>
    <row r="1905" spans="3:61">
      <c r="C1905" s="1"/>
      <c r="D1905" s="2"/>
      <c r="E1905" s="1"/>
      <c r="F1905" s="1"/>
      <c r="G1905" s="1"/>
      <c r="H1905" s="3"/>
      <c r="I1905" s="1"/>
      <c r="J1905" s="4"/>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row>
    <row r="1906" spans="3:61">
      <c r="C1906" s="1"/>
      <c r="D1906" s="2"/>
      <c r="E1906" s="1"/>
      <c r="F1906" s="1"/>
      <c r="G1906" s="1"/>
      <c r="H1906" s="3"/>
      <c r="I1906" s="1"/>
      <c r="J1906" s="4"/>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row>
    <row r="1907" spans="3:61">
      <c r="C1907" s="1"/>
      <c r="D1907" s="2"/>
      <c r="E1907" s="1"/>
      <c r="F1907" s="1"/>
      <c r="G1907" s="1"/>
      <c r="H1907" s="3"/>
      <c r="I1907" s="1"/>
      <c r="J1907" s="4"/>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row>
    <row r="1908" spans="3:61">
      <c r="C1908" s="1"/>
      <c r="D1908" s="2"/>
      <c r="E1908" s="1"/>
      <c r="F1908" s="1"/>
      <c r="G1908" s="1"/>
      <c r="H1908" s="3"/>
      <c r="I1908" s="1"/>
      <c r="J1908" s="4"/>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row>
    <row r="1909" spans="3:61">
      <c r="C1909" s="1"/>
      <c r="D1909" s="2"/>
      <c r="E1909" s="1"/>
      <c r="F1909" s="1"/>
      <c r="G1909" s="1"/>
      <c r="H1909" s="3"/>
      <c r="I1909" s="1"/>
      <c r="J1909" s="4"/>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row>
    <row r="1910" spans="3:61">
      <c r="C1910" s="1"/>
      <c r="D1910" s="2"/>
      <c r="E1910" s="1"/>
      <c r="F1910" s="1"/>
      <c r="G1910" s="1"/>
      <c r="H1910" s="3"/>
      <c r="I1910" s="1"/>
      <c r="J1910" s="4"/>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row>
    <row r="1911" spans="3:61">
      <c r="C1911" s="1"/>
      <c r="D1911" s="2"/>
      <c r="E1911" s="1"/>
      <c r="F1911" s="1"/>
      <c r="G1911" s="1"/>
      <c r="H1911" s="3"/>
      <c r="I1911" s="1"/>
      <c r="J1911" s="4"/>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row>
    <row r="1912" spans="3:61">
      <c r="C1912" s="1"/>
      <c r="D1912" s="2"/>
      <c r="E1912" s="1"/>
      <c r="F1912" s="1"/>
      <c r="G1912" s="1"/>
      <c r="H1912" s="3"/>
      <c r="I1912" s="1"/>
      <c r="J1912" s="4"/>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row>
    <row r="1913" spans="3:61">
      <c r="C1913" s="1"/>
      <c r="D1913" s="2"/>
      <c r="E1913" s="1"/>
      <c r="F1913" s="1"/>
      <c r="G1913" s="1"/>
      <c r="H1913" s="3"/>
      <c r="I1913" s="1"/>
      <c r="J1913" s="4"/>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row>
    <row r="1914" spans="3:61">
      <c r="C1914" s="1"/>
      <c r="D1914" s="2"/>
      <c r="E1914" s="1"/>
      <c r="F1914" s="1"/>
      <c r="G1914" s="1"/>
      <c r="H1914" s="3"/>
      <c r="I1914" s="1"/>
      <c r="J1914" s="4"/>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row>
    <row r="1915" spans="3:61">
      <c r="C1915" s="1"/>
      <c r="D1915" s="2"/>
      <c r="E1915" s="1"/>
      <c r="F1915" s="1"/>
      <c r="G1915" s="1"/>
      <c r="H1915" s="3"/>
      <c r="I1915" s="1"/>
      <c r="J1915" s="4"/>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row>
    <row r="1916" spans="3:61">
      <c r="C1916" s="1"/>
      <c r="D1916" s="2"/>
      <c r="E1916" s="1"/>
      <c r="F1916" s="1"/>
      <c r="G1916" s="1"/>
      <c r="H1916" s="3"/>
      <c r="I1916" s="1"/>
      <c r="J1916" s="4"/>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row>
    <row r="1917" spans="3:61">
      <c r="C1917" s="1"/>
      <c r="D1917" s="2"/>
      <c r="E1917" s="1"/>
      <c r="F1917" s="1"/>
      <c r="G1917" s="1"/>
      <c r="H1917" s="3"/>
      <c r="I1917" s="1"/>
      <c r="J1917" s="4"/>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row>
    <row r="1918" spans="3:61">
      <c r="C1918" s="1"/>
      <c r="D1918" s="2"/>
      <c r="E1918" s="1"/>
      <c r="F1918" s="1"/>
      <c r="G1918" s="1"/>
      <c r="H1918" s="3"/>
      <c r="I1918" s="1"/>
      <c r="J1918" s="4"/>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row>
    <row r="1919" spans="3:61">
      <c r="C1919" s="1"/>
      <c r="D1919" s="2"/>
      <c r="E1919" s="1"/>
      <c r="F1919" s="1"/>
      <c r="G1919" s="1"/>
      <c r="H1919" s="3"/>
      <c r="I1919" s="1"/>
      <c r="J1919" s="4"/>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row>
    <row r="1920" spans="3:61">
      <c r="C1920" s="1"/>
      <c r="D1920" s="2"/>
      <c r="E1920" s="1"/>
      <c r="F1920" s="1"/>
      <c r="G1920" s="1"/>
      <c r="H1920" s="3"/>
      <c r="I1920" s="1"/>
      <c r="J1920" s="4"/>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row>
    <row r="1921" spans="3:61">
      <c r="C1921" s="1"/>
      <c r="D1921" s="2"/>
      <c r="E1921" s="1"/>
      <c r="F1921" s="1"/>
      <c r="G1921" s="1"/>
      <c r="H1921" s="3"/>
      <c r="I1921" s="1"/>
      <c r="J1921" s="4"/>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row>
    <row r="1922" spans="3:61">
      <c r="C1922" s="1"/>
      <c r="D1922" s="2"/>
      <c r="E1922" s="1"/>
      <c r="F1922" s="1"/>
      <c r="G1922" s="1"/>
      <c r="H1922" s="3"/>
      <c r="I1922" s="1"/>
      <c r="J1922" s="4"/>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row>
    <row r="1923" spans="3:61">
      <c r="C1923" s="1"/>
      <c r="D1923" s="2"/>
      <c r="E1923" s="1"/>
      <c r="F1923" s="1"/>
      <c r="G1923" s="1"/>
      <c r="H1923" s="3"/>
      <c r="I1923" s="1"/>
      <c r="J1923" s="4"/>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row>
    <row r="1924" spans="3:61">
      <c r="C1924" s="1"/>
      <c r="D1924" s="2"/>
      <c r="E1924" s="1"/>
      <c r="F1924" s="1"/>
      <c r="G1924" s="1"/>
      <c r="H1924" s="3"/>
      <c r="I1924" s="1"/>
      <c r="J1924" s="4"/>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row>
    <row r="1925" spans="3:61">
      <c r="C1925" s="1"/>
      <c r="D1925" s="2"/>
      <c r="E1925" s="1"/>
      <c r="F1925" s="1"/>
      <c r="G1925" s="1"/>
      <c r="H1925" s="3"/>
      <c r="I1925" s="1"/>
      <c r="J1925" s="4"/>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row>
    <row r="1926" spans="3:61">
      <c r="C1926" s="1"/>
      <c r="D1926" s="2"/>
      <c r="E1926" s="1"/>
      <c r="F1926" s="1"/>
      <c r="G1926" s="1"/>
      <c r="H1926" s="3"/>
      <c r="I1926" s="1"/>
      <c r="J1926" s="4"/>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row>
    <row r="1927" spans="3:61">
      <c r="C1927" s="1"/>
      <c r="D1927" s="2"/>
      <c r="E1927" s="1"/>
      <c r="F1927" s="1"/>
      <c r="G1927" s="1"/>
      <c r="H1927" s="3"/>
      <c r="I1927" s="1"/>
      <c r="J1927" s="4"/>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row>
    <row r="1928" spans="3:61">
      <c r="C1928" s="1"/>
      <c r="D1928" s="2"/>
      <c r="E1928" s="1"/>
      <c r="F1928" s="1"/>
      <c r="G1928" s="1"/>
      <c r="H1928" s="3"/>
      <c r="I1928" s="1"/>
      <c r="J1928" s="4"/>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row>
    <row r="1929" spans="3:61">
      <c r="C1929" s="1"/>
      <c r="D1929" s="2"/>
      <c r="E1929" s="1"/>
      <c r="F1929" s="1"/>
      <c r="G1929" s="1"/>
      <c r="H1929" s="3"/>
      <c r="I1929" s="1"/>
      <c r="J1929" s="4"/>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row>
    <row r="1930" spans="3:61">
      <c r="C1930" s="1"/>
      <c r="D1930" s="2"/>
      <c r="E1930" s="1"/>
      <c r="F1930" s="1"/>
      <c r="G1930" s="1"/>
      <c r="H1930" s="3"/>
      <c r="I1930" s="1"/>
      <c r="J1930" s="4"/>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row>
    <row r="1931" spans="3:61">
      <c r="C1931" s="1"/>
      <c r="D1931" s="2"/>
      <c r="E1931" s="1"/>
      <c r="F1931" s="1"/>
      <c r="G1931" s="1"/>
      <c r="H1931" s="3"/>
      <c r="I1931" s="1"/>
      <c r="J1931" s="4"/>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row>
    <row r="1932" spans="3:61">
      <c r="C1932" s="1"/>
      <c r="D1932" s="2"/>
      <c r="E1932" s="1"/>
      <c r="F1932" s="1"/>
      <c r="G1932" s="1"/>
      <c r="H1932" s="3"/>
      <c r="I1932" s="1"/>
      <c r="J1932" s="4"/>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row>
    <row r="1933" spans="3:61">
      <c r="C1933" s="1"/>
      <c r="D1933" s="2"/>
      <c r="E1933" s="1"/>
      <c r="F1933" s="1"/>
      <c r="G1933" s="1"/>
      <c r="H1933" s="3"/>
      <c r="I1933" s="1"/>
      <c r="J1933" s="4"/>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row>
    <row r="1934" spans="3:61">
      <c r="C1934" s="1"/>
      <c r="D1934" s="2"/>
      <c r="E1934" s="1"/>
      <c r="F1934" s="1"/>
      <c r="G1934" s="1"/>
      <c r="H1934" s="3"/>
      <c r="I1934" s="1"/>
      <c r="J1934" s="4"/>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row>
    <row r="1935" spans="3:61">
      <c r="C1935" s="1"/>
      <c r="D1935" s="2"/>
      <c r="E1935" s="1"/>
      <c r="F1935" s="1"/>
      <c r="G1935" s="1"/>
      <c r="H1935" s="3"/>
      <c r="I1935" s="1"/>
      <c r="J1935" s="4"/>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row>
    <row r="1936" spans="3:61">
      <c r="C1936" s="1"/>
      <c r="D1936" s="2"/>
      <c r="E1936" s="1"/>
      <c r="F1936" s="1"/>
      <c r="G1936" s="1"/>
      <c r="H1936" s="3"/>
      <c r="I1936" s="1"/>
      <c r="J1936" s="4"/>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row>
    <row r="1937" spans="3:61">
      <c r="C1937" s="1"/>
      <c r="D1937" s="2"/>
      <c r="E1937" s="1"/>
      <c r="F1937" s="1"/>
      <c r="G1937" s="1"/>
      <c r="H1937" s="3"/>
      <c r="I1937" s="1"/>
      <c r="J1937" s="4"/>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row>
    <row r="1938" spans="3:61">
      <c r="C1938" s="1"/>
      <c r="D1938" s="2"/>
      <c r="E1938" s="1"/>
      <c r="F1938" s="1"/>
      <c r="G1938" s="1"/>
      <c r="H1938" s="3"/>
      <c r="I1938" s="1"/>
      <c r="J1938" s="4"/>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row>
    <row r="1939" spans="3:61">
      <c r="C1939" s="1"/>
      <c r="D1939" s="2"/>
      <c r="E1939" s="1"/>
      <c r="F1939" s="1"/>
      <c r="G1939" s="1"/>
      <c r="H1939" s="3"/>
      <c r="I1939" s="1"/>
      <c r="J1939" s="4"/>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row>
    <row r="1940" spans="3:61">
      <c r="C1940" s="1"/>
      <c r="D1940" s="2"/>
      <c r="E1940" s="1"/>
      <c r="F1940" s="1"/>
      <c r="G1940" s="1"/>
      <c r="H1940" s="3"/>
      <c r="I1940" s="1"/>
      <c r="J1940" s="4"/>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row>
    <row r="1941" spans="3:61">
      <c r="C1941" s="1"/>
      <c r="D1941" s="2"/>
      <c r="E1941" s="1"/>
      <c r="F1941" s="1"/>
      <c r="G1941" s="1"/>
      <c r="H1941" s="3"/>
      <c r="I1941" s="1"/>
      <c r="J1941" s="4"/>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row>
    <row r="1942" spans="3:61">
      <c r="C1942" s="1"/>
      <c r="D1942" s="2"/>
      <c r="E1942" s="1"/>
      <c r="F1942" s="1"/>
      <c r="G1942" s="1"/>
      <c r="H1942" s="3"/>
      <c r="I1942" s="1"/>
      <c r="J1942" s="4"/>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row>
    <row r="1943" spans="3:61">
      <c r="C1943" s="1"/>
      <c r="D1943" s="2"/>
      <c r="E1943" s="1"/>
      <c r="F1943" s="1"/>
      <c r="G1943" s="1"/>
      <c r="H1943" s="3"/>
      <c r="I1943" s="1"/>
      <c r="J1943" s="4"/>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row>
    <row r="1944" spans="3:61">
      <c r="C1944" s="1"/>
      <c r="D1944" s="2"/>
      <c r="E1944" s="1"/>
      <c r="F1944" s="1"/>
      <c r="G1944" s="1"/>
      <c r="H1944" s="3"/>
      <c r="I1944" s="1"/>
      <c r="J1944" s="4"/>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row>
    <row r="1945" spans="3:61">
      <c r="C1945" s="1"/>
      <c r="D1945" s="2"/>
      <c r="E1945" s="1"/>
      <c r="F1945" s="1"/>
      <c r="G1945" s="1"/>
      <c r="H1945" s="3"/>
      <c r="I1945" s="1"/>
      <c r="J1945" s="4"/>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row>
    <row r="1946" spans="3:61">
      <c r="C1946" s="1"/>
      <c r="D1946" s="2"/>
      <c r="E1946" s="1"/>
      <c r="F1946" s="1"/>
      <c r="G1946" s="1"/>
      <c r="H1946" s="3"/>
      <c r="I1946" s="1"/>
      <c r="J1946" s="4"/>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row>
    <row r="1947" spans="3:61">
      <c r="C1947" s="1"/>
      <c r="D1947" s="2"/>
      <c r="E1947" s="1"/>
      <c r="F1947" s="1"/>
      <c r="G1947" s="1"/>
      <c r="H1947" s="3"/>
      <c r="I1947" s="1"/>
      <c r="J1947" s="4"/>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row>
    <row r="1948" spans="3:61">
      <c r="C1948" s="1"/>
      <c r="D1948" s="2"/>
      <c r="E1948" s="1"/>
      <c r="F1948" s="1"/>
      <c r="G1948" s="1"/>
      <c r="H1948" s="3"/>
      <c r="I1948" s="1"/>
      <c r="J1948" s="4"/>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row>
    <row r="1949" spans="3:61">
      <c r="C1949" s="1"/>
      <c r="D1949" s="2"/>
      <c r="E1949" s="1"/>
      <c r="F1949" s="1"/>
      <c r="G1949" s="1"/>
      <c r="H1949" s="3"/>
      <c r="I1949" s="1"/>
      <c r="J1949" s="4"/>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row>
    <row r="1950" spans="3:61">
      <c r="C1950" s="1"/>
      <c r="D1950" s="2"/>
      <c r="E1950" s="1"/>
      <c r="F1950" s="1"/>
      <c r="G1950" s="1"/>
      <c r="H1950" s="3"/>
      <c r="I1950" s="1"/>
      <c r="J1950" s="4"/>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row>
    <row r="1951" spans="3:61">
      <c r="C1951" s="1"/>
      <c r="D1951" s="2"/>
      <c r="E1951" s="1"/>
      <c r="F1951" s="1"/>
      <c r="G1951" s="1"/>
      <c r="H1951" s="3"/>
      <c r="I1951" s="1"/>
      <c r="J1951" s="4"/>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row>
    <row r="1952" spans="3:61">
      <c r="C1952" s="1"/>
      <c r="D1952" s="2"/>
      <c r="E1952" s="1"/>
      <c r="F1952" s="1"/>
      <c r="G1952" s="1"/>
      <c r="H1952" s="3"/>
      <c r="I1952" s="1"/>
      <c r="J1952" s="4"/>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row>
    <row r="1953" spans="3:61">
      <c r="C1953" s="1"/>
      <c r="D1953" s="2"/>
      <c r="E1953" s="1"/>
      <c r="F1953" s="1"/>
      <c r="G1953" s="1"/>
      <c r="H1953" s="3"/>
      <c r="I1953" s="1"/>
      <c r="J1953" s="4"/>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row>
    <row r="1954" spans="3:61">
      <c r="C1954" s="1"/>
      <c r="D1954" s="2"/>
      <c r="E1954" s="1"/>
      <c r="F1954" s="1"/>
      <c r="G1954" s="1"/>
      <c r="H1954" s="3"/>
      <c r="I1954" s="1"/>
      <c r="J1954" s="4"/>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row>
    <row r="1955" spans="3:61">
      <c r="C1955" s="1"/>
      <c r="D1955" s="2"/>
      <c r="E1955" s="1"/>
      <c r="F1955" s="1"/>
      <c r="G1955" s="1"/>
      <c r="H1955" s="3"/>
      <c r="I1955" s="1"/>
      <c r="J1955" s="4"/>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row>
    <row r="1956" spans="3:61">
      <c r="C1956" s="1"/>
      <c r="D1956" s="2"/>
      <c r="E1956" s="1"/>
      <c r="F1956" s="1"/>
      <c r="G1956" s="1"/>
      <c r="H1956" s="3"/>
      <c r="I1956" s="1"/>
      <c r="J1956" s="4"/>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row>
    <row r="1957" spans="3:61">
      <c r="C1957" s="1"/>
      <c r="D1957" s="2"/>
      <c r="E1957" s="1"/>
      <c r="F1957" s="1"/>
      <c r="G1957" s="1"/>
      <c r="H1957" s="3"/>
      <c r="I1957" s="1"/>
      <c r="J1957" s="4"/>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row>
    <row r="1958" spans="3:61">
      <c r="C1958" s="1"/>
      <c r="D1958" s="2"/>
      <c r="E1958" s="1"/>
      <c r="F1958" s="1"/>
      <c r="G1958" s="1"/>
      <c r="H1958" s="3"/>
      <c r="I1958" s="1"/>
      <c r="J1958" s="4"/>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row>
    <row r="1959" spans="3:61">
      <c r="C1959" s="1"/>
      <c r="D1959" s="2"/>
      <c r="E1959" s="1"/>
      <c r="F1959" s="1"/>
      <c r="G1959" s="1"/>
      <c r="H1959" s="3"/>
      <c r="I1959" s="1"/>
      <c r="J1959" s="4"/>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row>
    <row r="1960" spans="3:61">
      <c r="C1960" s="1"/>
      <c r="D1960" s="2"/>
      <c r="E1960" s="1"/>
      <c r="F1960" s="1"/>
      <c r="G1960" s="1"/>
      <c r="H1960" s="3"/>
      <c r="I1960" s="1"/>
      <c r="J1960" s="4"/>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row>
    <row r="1961" spans="3:61">
      <c r="C1961" s="1"/>
      <c r="D1961" s="2"/>
      <c r="E1961" s="1"/>
      <c r="F1961" s="1"/>
      <c r="G1961" s="1"/>
      <c r="H1961" s="3"/>
      <c r="I1961" s="1"/>
      <c r="J1961" s="4"/>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row>
    <row r="1962" spans="3:61">
      <c r="C1962" s="1"/>
      <c r="D1962" s="2"/>
      <c r="E1962" s="1"/>
      <c r="F1962" s="1"/>
      <c r="G1962" s="1"/>
      <c r="H1962" s="3"/>
      <c r="I1962" s="1"/>
      <c r="J1962" s="4"/>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row>
    <row r="1963" spans="3:61">
      <c r="C1963" s="1"/>
      <c r="D1963" s="2"/>
      <c r="E1963" s="1"/>
      <c r="F1963" s="1"/>
      <c r="G1963" s="1"/>
      <c r="H1963" s="3"/>
      <c r="I1963" s="1"/>
      <c r="J1963" s="4"/>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row>
    <row r="1964" spans="3:61">
      <c r="C1964" s="1"/>
      <c r="D1964" s="2"/>
      <c r="E1964" s="1"/>
      <c r="F1964" s="1"/>
      <c r="G1964" s="1"/>
      <c r="H1964" s="3"/>
      <c r="I1964" s="1"/>
      <c r="J1964" s="4"/>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row>
    <row r="1965" spans="3:61">
      <c r="C1965" s="1"/>
      <c r="D1965" s="2"/>
      <c r="E1965" s="1"/>
      <c r="F1965" s="1"/>
      <c r="G1965" s="1"/>
      <c r="H1965" s="3"/>
      <c r="I1965" s="1"/>
      <c r="J1965" s="4"/>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row>
    <row r="1966" spans="3:61">
      <c r="C1966" s="1"/>
      <c r="D1966" s="2"/>
      <c r="E1966" s="1"/>
      <c r="F1966" s="1"/>
      <c r="G1966" s="1"/>
      <c r="H1966" s="3"/>
      <c r="I1966" s="1"/>
      <c r="J1966" s="4"/>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row>
    <row r="1967" spans="3:61">
      <c r="C1967" s="1"/>
      <c r="D1967" s="2"/>
      <c r="E1967" s="1"/>
      <c r="F1967" s="1"/>
      <c r="G1967" s="1"/>
      <c r="H1967" s="3"/>
      <c r="I1967" s="1"/>
      <c r="J1967" s="4"/>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row>
    <row r="1968" spans="3:61">
      <c r="C1968" s="1"/>
      <c r="D1968" s="2"/>
      <c r="E1968" s="1"/>
      <c r="F1968" s="1"/>
      <c r="G1968" s="1"/>
      <c r="H1968" s="3"/>
      <c r="I1968" s="1"/>
      <c r="J1968" s="4"/>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row>
    <row r="1969" spans="3:61">
      <c r="C1969" s="1"/>
      <c r="D1969" s="2"/>
      <c r="E1969" s="1"/>
      <c r="F1969" s="1"/>
      <c r="G1969" s="1"/>
      <c r="H1969" s="3"/>
      <c r="I1969" s="1"/>
      <c r="J1969" s="4"/>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row>
    <row r="1970" spans="3:61">
      <c r="C1970" s="1"/>
      <c r="D1970" s="2"/>
      <c r="E1970" s="1"/>
      <c r="F1970" s="1"/>
      <c r="G1970" s="1"/>
      <c r="H1970" s="3"/>
      <c r="I1970" s="1"/>
      <c r="J1970" s="4"/>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row>
    <row r="1971" spans="3:61">
      <c r="C1971" s="1"/>
      <c r="D1971" s="2"/>
      <c r="E1971" s="1"/>
      <c r="F1971" s="1"/>
      <c r="G1971" s="1"/>
      <c r="H1971" s="3"/>
      <c r="I1971" s="1"/>
      <c r="J1971" s="4"/>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row>
    <row r="1972" spans="3:61">
      <c r="C1972" s="1"/>
      <c r="D1972" s="2"/>
      <c r="E1972" s="1"/>
      <c r="F1972" s="1"/>
      <c r="G1972" s="1"/>
      <c r="H1972" s="3"/>
      <c r="I1972" s="1"/>
      <c r="J1972" s="4"/>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row>
    <row r="1973" spans="3:61">
      <c r="C1973" s="1"/>
      <c r="D1973" s="2"/>
      <c r="E1973" s="1"/>
      <c r="F1973" s="1"/>
      <c r="G1973" s="1"/>
      <c r="H1973" s="3"/>
      <c r="I1973" s="1"/>
      <c r="J1973" s="4"/>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row>
    <row r="1974" spans="3:61">
      <c r="C1974" s="1"/>
      <c r="D1974" s="2"/>
      <c r="E1974" s="1"/>
      <c r="F1974" s="1"/>
      <c r="G1974" s="1"/>
      <c r="H1974" s="3"/>
      <c r="I1974" s="1"/>
      <c r="J1974" s="4"/>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row>
    <row r="1975" spans="3:61">
      <c r="C1975" s="1"/>
      <c r="D1975" s="2"/>
      <c r="E1975" s="1"/>
      <c r="F1975" s="1"/>
      <c r="G1975" s="1"/>
      <c r="H1975" s="3"/>
      <c r="I1975" s="1"/>
      <c r="J1975" s="4"/>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row>
    <row r="1976" spans="3:61">
      <c r="C1976" s="1"/>
      <c r="D1976" s="2"/>
      <c r="E1976" s="1"/>
      <c r="F1976" s="1"/>
      <c r="G1976" s="1"/>
      <c r="H1976" s="3"/>
      <c r="I1976" s="1"/>
      <c r="J1976" s="4"/>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row>
    <row r="1977" spans="3:61">
      <c r="C1977" s="1"/>
      <c r="D1977" s="2"/>
      <c r="E1977" s="1"/>
      <c r="F1977" s="1"/>
      <c r="G1977" s="1"/>
      <c r="H1977" s="3"/>
      <c r="I1977" s="1"/>
      <c r="J1977" s="4"/>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row>
    <row r="1978" spans="3:61">
      <c r="C1978" s="1"/>
      <c r="D1978" s="2"/>
      <c r="E1978" s="1"/>
      <c r="F1978" s="1"/>
      <c r="G1978" s="1"/>
      <c r="H1978" s="3"/>
      <c r="I1978" s="1"/>
      <c r="J1978" s="4"/>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row>
    <row r="1979" spans="3:61">
      <c r="C1979" s="1"/>
      <c r="D1979" s="2"/>
      <c r="E1979" s="1"/>
      <c r="F1979" s="1"/>
      <c r="G1979" s="1"/>
      <c r="H1979" s="3"/>
      <c r="I1979" s="1"/>
      <c r="J1979" s="4"/>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row>
    <row r="1980" spans="3:61">
      <c r="C1980" s="1"/>
      <c r="D1980" s="2"/>
      <c r="E1980" s="1"/>
      <c r="F1980" s="1"/>
      <c r="G1980" s="1"/>
      <c r="H1980" s="3"/>
      <c r="I1980" s="1"/>
      <c r="J1980" s="4"/>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row>
    <row r="1981" spans="3:61">
      <c r="C1981" s="1"/>
      <c r="D1981" s="2"/>
      <c r="E1981" s="1"/>
      <c r="F1981" s="1"/>
      <c r="G1981" s="1"/>
      <c r="H1981" s="3"/>
      <c r="I1981" s="1"/>
      <c r="J1981" s="4"/>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row>
    <row r="1982" spans="3:61">
      <c r="C1982" s="1"/>
      <c r="D1982" s="2"/>
      <c r="E1982" s="1"/>
      <c r="F1982" s="1"/>
      <c r="G1982" s="1"/>
      <c r="H1982" s="3"/>
      <c r="I1982" s="1"/>
      <c r="J1982" s="4"/>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row>
    <row r="1983" spans="3:61">
      <c r="C1983" s="1"/>
      <c r="D1983" s="2"/>
      <c r="E1983" s="1"/>
      <c r="F1983" s="1"/>
      <c r="G1983" s="1"/>
      <c r="H1983" s="3"/>
      <c r="I1983" s="1"/>
      <c r="J1983" s="4"/>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row>
    <row r="1984" spans="3:61">
      <c r="C1984" s="1"/>
      <c r="D1984" s="2"/>
      <c r="E1984" s="1"/>
      <c r="F1984" s="1"/>
      <c r="G1984" s="1"/>
      <c r="H1984" s="3"/>
      <c r="I1984" s="1"/>
      <c r="J1984" s="4"/>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row>
    <row r="1985" spans="3:61">
      <c r="C1985" s="1"/>
      <c r="D1985" s="2"/>
      <c r="E1985" s="1"/>
      <c r="F1985" s="1"/>
      <c r="G1985" s="1"/>
      <c r="H1985" s="3"/>
      <c r="I1985" s="1"/>
      <c r="J1985" s="4"/>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row>
    <row r="1986" spans="3:61">
      <c r="C1986" s="1"/>
      <c r="D1986" s="2"/>
      <c r="E1986" s="1"/>
      <c r="F1986" s="1"/>
      <c r="G1986" s="1"/>
      <c r="H1986" s="3"/>
      <c r="I1986" s="1"/>
      <c r="J1986" s="4"/>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row>
    <row r="1987" spans="3:61">
      <c r="C1987" s="1"/>
      <c r="D1987" s="2"/>
      <c r="E1987" s="1"/>
      <c r="F1987" s="1"/>
      <c r="G1987" s="1"/>
      <c r="H1987" s="3"/>
      <c r="I1987" s="1"/>
      <c r="J1987" s="4"/>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row>
    <row r="1988" spans="3:61">
      <c r="C1988" s="1"/>
      <c r="D1988" s="2"/>
      <c r="E1988" s="1"/>
      <c r="F1988" s="1"/>
      <c r="G1988" s="1"/>
      <c r="H1988" s="3"/>
      <c r="I1988" s="1"/>
      <c r="J1988" s="4"/>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row>
    <row r="1989" spans="3:61">
      <c r="C1989" s="1"/>
      <c r="D1989" s="2"/>
      <c r="E1989" s="1"/>
      <c r="F1989" s="1"/>
      <c r="G1989" s="1"/>
      <c r="H1989" s="3"/>
      <c r="I1989" s="1"/>
      <c r="J1989" s="4"/>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row>
    <row r="1990" spans="3:61">
      <c r="C1990" s="1"/>
      <c r="D1990" s="2"/>
      <c r="E1990" s="1"/>
      <c r="F1990" s="1"/>
      <c r="G1990" s="1"/>
      <c r="H1990" s="3"/>
      <c r="I1990" s="1"/>
      <c r="J1990" s="4"/>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row>
    <row r="1991" spans="3:61">
      <c r="C1991" s="1"/>
      <c r="D1991" s="2"/>
      <c r="E1991" s="1"/>
      <c r="F1991" s="1"/>
      <c r="G1991" s="1"/>
      <c r="H1991" s="3"/>
      <c r="I1991" s="1"/>
      <c r="J1991" s="4"/>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row>
    <row r="1992" spans="3:61">
      <c r="C1992" s="1"/>
      <c r="D1992" s="2"/>
      <c r="E1992" s="1"/>
      <c r="F1992" s="1"/>
      <c r="G1992" s="1"/>
      <c r="H1992" s="3"/>
      <c r="I1992" s="1"/>
      <c r="J1992" s="4"/>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row>
    <row r="1993" spans="3:61">
      <c r="C1993" s="1"/>
      <c r="D1993" s="2"/>
      <c r="E1993" s="1"/>
      <c r="F1993" s="1"/>
      <c r="G1993" s="1"/>
      <c r="H1993" s="3"/>
      <c r="I1993" s="1"/>
      <c r="J1993" s="4"/>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row>
    <row r="1994" spans="3:61">
      <c r="C1994" s="1"/>
      <c r="D1994" s="2"/>
      <c r="E1994" s="1"/>
      <c r="F1994" s="1"/>
      <c r="G1994" s="1"/>
      <c r="H1994" s="3"/>
      <c r="I1994" s="1"/>
      <c r="J1994" s="4"/>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row>
    <row r="1995" spans="3:61">
      <c r="C1995" s="1"/>
      <c r="D1995" s="2"/>
      <c r="E1995" s="1"/>
      <c r="F1995" s="1"/>
      <c r="G1995" s="1"/>
      <c r="H1995" s="3"/>
      <c r="I1995" s="1"/>
      <c r="J1995" s="4"/>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row>
    <row r="1996" spans="3:61">
      <c r="C1996" s="1"/>
      <c r="D1996" s="2"/>
      <c r="E1996" s="1"/>
      <c r="F1996" s="1"/>
      <c r="G1996" s="1"/>
      <c r="H1996" s="3"/>
      <c r="I1996" s="1"/>
      <c r="J1996" s="4"/>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row>
    <row r="1997" spans="3:61">
      <c r="C1997" s="1"/>
      <c r="D1997" s="2"/>
      <c r="E1997" s="1"/>
      <c r="F1997" s="1"/>
      <c r="G1997" s="1"/>
      <c r="H1997" s="3"/>
      <c r="I1997" s="1"/>
      <c r="J1997" s="4"/>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row>
    <row r="1998" spans="3:61">
      <c r="C1998" s="1"/>
      <c r="D1998" s="2"/>
      <c r="E1998" s="1"/>
      <c r="F1998" s="1"/>
      <c r="G1998" s="1"/>
      <c r="H1998" s="3"/>
      <c r="I1998" s="1"/>
      <c r="J1998" s="4"/>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row>
    <row r="1999" spans="3:61">
      <c r="C1999" s="1"/>
      <c r="D1999" s="2"/>
      <c r="E1999" s="1"/>
      <c r="F1999" s="1"/>
      <c r="G1999" s="1"/>
      <c r="H1999" s="3"/>
      <c r="I1999" s="1"/>
      <c r="J1999" s="4"/>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row>
    <row r="2000" spans="3:61">
      <c r="C2000" s="1"/>
      <c r="D2000" s="2"/>
      <c r="E2000" s="1"/>
      <c r="F2000" s="1"/>
      <c r="G2000" s="1"/>
      <c r="H2000" s="3"/>
      <c r="I2000" s="1"/>
      <c r="J2000" s="4"/>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row>
    <row r="2001" spans="3:61">
      <c r="C2001" s="1"/>
      <c r="D2001" s="2"/>
      <c r="E2001" s="1"/>
      <c r="F2001" s="1"/>
      <c r="G2001" s="1"/>
      <c r="H2001" s="3"/>
      <c r="I2001" s="1"/>
      <c r="J2001" s="4"/>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row>
    <row r="2002" spans="3:61">
      <c r="C2002" s="1"/>
      <c r="D2002" s="2"/>
      <c r="E2002" s="1"/>
      <c r="F2002" s="1"/>
      <c r="G2002" s="1"/>
      <c r="H2002" s="3"/>
      <c r="I2002" s="1"/>
      <c r="J2002" s="4"/>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row>
    <row r="2003" spans="3:61">
      <c r="C2003" s="1"/>
      <c r="D2003" s="2"/>
      <c r="E2003" s="1"/>
      <c r="F2003" s="1"/>
      <c r="G2003" s="1"/>
      <c r="H2003" s="3"/>
      <c r="I2003" s="1"/>
      <c r="J2003" s="4"/>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row>
    <row r="2004" spans="3:61">
      <c r="C2004" s="1"/>
      <c r="D2004" s="2"/>
      <c r="E2004" s="1"/>
      <c r="F2004" s="1"/>
      <c r="G2004" s="1"/>
      <c r="H2004" s="3"/>
      <c r="I2004" s="1"/>
      <c r="J2004" s="4"/>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row>
    <row r="2005" spans="3:61">
      <c r="C2005" s="1"/>
      <c r="D2005" s="2"/>
      <c r="E2005" s="1"/>
      <c r="F2005" s="1"/>
      <c r="G2005" s="1"/>
      <c r="H2005" s="3"/>
      <c r="I2005" s="1"/>
      <c r="J2005" s="4"/>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row>
    <row r="2006" spans="3:61">
      <c r="C2006" s="1"/>
      <c r="D2006" s="2"/>
      <c r="E2006" s="1"/>
      <c r="F2006" s="1"/>
      <c r="G2006" s="1"/>
      <c r="H2006" s="3"/>
      <c r="I2006" s="1"/>
      <c r="J2006" s="4"/>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row>
    <row r="2007" spans="3:61">
      <c r="C2007" s="1"/>
      <c r="D2007" s="2"/>
      <c r="E2007" s="1"/>
      <c r="F2007" s="1"/>
      <c r="G2007" s="1"/>
      <c r="H2007" s="3"/>
      <c r="I2007" s="1"/>
      <c r="J2007" s="4"/>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row>
    <row r="2008" spans="3:61">
      <c r="C2008" s="1"/>
      <c r="D2008" s="2"/>
      <c r="E2008" s="1"/>
      <c r="F2008" s="1"/>
      <c r="G2008" s="1"/>
      <c r="H2008" s="3"/>
      <c r="I2008" s="1"/>
      <c r="J2008" s="4"/>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row>
    <row r="2009" spans="3:61">
      <c r="C2009" s="1"/>
      <c r="D2009" s="2"/>
      <c r="E2009" s="1"/>
      <c r="F2009" s="1"/>
      <c r="G2009" s="1"/>
      <c r="H2009" s="3"/>
      <c r="I2009" s="1"/>
      <c r="J2009" s="4"/>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row>
    <row r="2010" spans="3:61">
      <c r="C2010" s="1"/>
      <c r="D2010" s="2"/>
      <c r="E2010" s="1"/>
      <c r="F2010" s="1"/>
      <c r="G2010" s="1"/>
      <c r="H2010" s="3"/>
      <c r="I2010" s="1"/>
      <c r="J2010" s="4"/>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3:61">
      <c r="C2011" s="1"/>
      <c r="D2011" s="2"/>
      <c r="E2011" s="1"/>
      <c r="F2011" s="1"/>
      <c r="G2011" s="1"/>
      <c r="H2011" s="3"/>
      <c r="I2011" s="1"/>
      <c r="J2011" s="4"/>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row>
    <row r="2012" spans="3:61">
      <c r="C2012" s="1"/>
      <c r="D2012" s="2"/>
      <c r="E2012" s="1"/>
      <c r="F2012" s="1"/>
      <c r="G2012" s="1"/>
      <c r="H2012" s="3"/>
      <c r="I2012" s="1"/>
      <c r="J2012" s="4"/>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row>
    <row r="2013" spans="3:61">
      <c r="C2013" s="1"/>
      <c r="D2013" s="2"/>
      <c r="E2013" s="1"/>
      <c r="F2013" s="1"/>
      <c r="G2013" s="1"/>
      <c r="H2013" s="3"/>
      <c r="I2013" s="1"/>
      <c r="J2013" s="4"/>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row>
    <row r="2014" spans="3:61">
      <c r="C2014" s="1"/>
      <c r="D2014" s="2"/>
      <c r="E2014" s="1"/>
      <c r="F2014" s="1"/>
      <c r="G2014" s="1"/>
      <c r="H2014" s="3"/>
      <c r="I2014" s="1"/>
      <c r="J2014" s="4"/>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row>
    <row r="2015" spans="3:61">
      <c r="C2015" s="1"/>
      <c r="D2015" s="2"/>
      <c r="E2015" s="1"/>
      <c r="F2015" s="1"/>
      <c r="G2015" s="1"/>
      <c r="H2015" s="3"/>
      <c r="I2015" s="1"/>
      <c r="J2015" s="4"/>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row>
    <row r="2016" spans="3:61">
      <c r="C2016" s="1"/>
      <c r="D2016" s="2"/>
      <c r="E2016" s="1"/>
      <c r="F2016" s="1"/>
      <c r="G2016" s="1"/>
      <c r="H2016" s="3"/>
      <c r="I2016" s="1"/>
      <c r="J2016" s="4"/>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row>
    <row r="2017" spans="3:61">
      <c r="C2017" s="1"/>
      <c r="D2017" s="2"/>
      <c r="E2017" s="1"/>
      <c r="F2017" s="1"/>
      <c r="G2017" s="1"/>
      <c r="H2017" s="3"/>
      <c r="I2017" s="1"/>
      <c r="J2017" s="4"/>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row>
    <row r="2018" spans="3:61">
      <c r="C2018" s="1"/>
      <c r="D2018" s="2"/>
      <c r="E2018" s="1"/>
      <c r="F2018" s="1"/>
      <c r="G2018" s="1"/>
      <c r="H2018" s="3"/>
      <c r="I2018" s="1"/>
      <c r="J2018" s="4"/>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row>
    <row r="2019" spans="3:61">
      <c r="C2019" s="1"/>
      <c r="D2019" s="2"/>
      <c r="E2019" s="1"/>
      <c r="F2019" s="1"/>
      <c r="G2019" s="1"/>
      <c r="H2019" s="3"/>
      <c r="I2019" s="1"/>
      <c r="J2019" s="4"/>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row>
    <row r="2020" spans="3:61">
      <c r="C2020" s="1"/>
      <c r="D2020" s="2"/>
      <c r="E2020" s="1"/>
      <c r="F2020" s="1"/>
      <c r="G2020" s="1"/>
      <c r="H2020" s="3"/>
      <c r="I2020" s="1"/>
      <c r="J2020" s="4"/>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row>
    <row r="2021" spans="3:61">
      <c r="C2021" s="1"/>
      <c r="D2021" s="2"/>
      <c r="E2021" s="1"/>
      <c r="F2021" s="1"/>
      <c r="G2021" s="1"/>
      <c r="H2021" s="3"/>
      <c r="I2021" s="1"/>
      <c r="J2021" s="4"/>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row>
    <row r="2022" spans="3:61">
      <c r="C2022" s="1"/>
      <c r="D2022" s="2"/>
      <c r="E2022" s="1"/>
      <c r="F2022" s="1"/>
      <c r="G2022" s="1"/>
      <c r="H2022" s="3"/>
      <c r="I2022" s="1"/>
      <c r="J2022" s="4"/>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row>
    <row r="2023" spans="3:61">
      <c r="C2023" s="1"/>
      <c r="D2023" s="2"/>
      <c r="E2023" s="1"/>
      <c r="F2023" s="1"/>
      <c r="G2023" s="1"/>
      <c r="H2023" s="3"/>
      <c r="I2023" s="1"/>
      <c r="J2023" s="4"/>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row>
    <row r="2024" spans="3:61">
      <c r="C2024" s="1"/>
      <c r="D2024" s="2"/>
      <c r="E2024" s="1"/>
      <c r="F2024" s="1"/>
      <c r="G2024" s="1"/>
      <c r="H2024" s="3"/>
      <c r="I2024" s="1"/>
      <c r="J2024" s="4"/>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row>
    <row r="2025" spans="3:61">
      <c r="C2025" s="1"/>
      <c r="D2025" s="2"/>
      <c r="E2025" s="1"/>
      <c r="F2025" s="1"/>
      <c r="G2025" s="1"/>
      <c r="H2025" s="3"/>
      <c r="I2025" s="1"/>
      <c r="J2025" s="4"/>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row>
    <row r="2026" spans="3:61">
      <c r="C2026" s="1"/>
      <c r="D2026" s="2"/>
      <c r="E2026" s="1"/>
      <c r="F2026" s="1"/>
      <c r="G2026" s="1"/>
      <c r="H2026" s="3"/>
      <c r="I2026" s="1"/>
      <c r="J2026" s="4"/>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row>
    <row r="2027" spans="3:61">
      <c r="C2027" s="1"/>
      <c r="D2027" s="2"/>
      <c r="E2027" s="1"/>
      <c r="F2027" s="1"/>
      <c r="G2027" s="1"/>
      <c r="H2027" s="3"/>
      <c r="I2027" s="1"/>
      <c r="J2027" s="4"/>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row>
    <row r="2028" spans="3:61">
      <c r="C2028" s="1"/>
      <c r="D2028" s="2"/>
      <c r="E2028" s="1"/>
      <c r="F2028" s="1"/>
      <c r="G2028" s="1"/>
      <c r="H2028" s="3"/>
      <c r="I2028" s="1"/>
      <c r="J2028" s="4"/>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row>
    <row r="2029" spans="3:61">
      <c r="C2029" s="1"/>
      <c r="D2029" s="2"/>
      <c r="E2029" s="1"/>
      <c r="F2029" s="1"/>
      <c r="G2029" s="1"/>
      <c r="H2029" s="3"/>
      <c r="I2029" s="1"/>
      <c r="J2029" s="4"/>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row>
    <row r="2030" spans="3:61">
      <c r="C2030" s="1"/>
      <c r="D2030" s="2"/>
      <c r="E2030" s="1"/>
      <c r="F2030" s="1"/>
      <c r="G2030" s="1"/>
      <c r="H2030" s="3"/>
      <c r="I2030" s="1"/>
      <c r="J2030" s="4"/>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row>
    <row r="2031" spans="3:61">
      <c r="C2031" s="1"/>
      <c r="D2031" s="2"/>
      <c r="E2031" s="1"/>
      <c r="F2031" s="1"/>
      <c r="G2031" s="1"/>
      <c r="H2031" s="3"/>
      <c r="I2031" s="1"/>
      <c r="J2031" s="4"/>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row>
    <row r="2032" spans="3:61">
      <c r="C2032" s="1"/>
      <c r="D2032" s="2"/>
      <c r="E2032" s="1"/>
      <c r="F2032" s="1"/>
      <c r="G2032" s="1"/>
      <c r="H2032" s="3"/>
      <c r="I2032" s="1"/>
      <c r="J2032" s="4"/>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row>
    <row r="2033" spans="3:61">
      <c r="C2033" s="1"/>
      <c r="D2033" s="2"/>
      <c r="E2033" s="1"/>
      <c r="F2033" s="1"/>
      <c r="G2033" s="1"/>
      <c r="H2033" s="3"/>
      <c r="I2033" s="1"/>
      <c r="J2033" s="4"/>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row>
    <row r="2034" spans="3:61">
      <c r="C2034" s="1"/>
      <c r="D2034" s="2"/>
      <c r="E2034" s="1"/>
      <c r="F2034" s="1"/>
      <c r="G2034" s="1"/>
      <c r="H2034" s="3"/>
      <c r="I2034" s="1"/>
      <c r="J2034" s="4"/>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row>
    <row r="2035" spans="3:61">
      <c r="C2035" s="1"/>
      <c r="D2035" s="2"/>
      <c r="E2035" s="1"/>
      <c r="F2035" s="1"/>
      <c r="G2035" s="1"/>
      <c r="H2035" s="3"/>
      <c r="I2035" s="1"/>
      <c r="J2035" s="4"/>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row>
    <row r="2036" spans="3:61">
      <c r="C2036" s="1"/>
      <c r="D2036" s="2"/>
      <c r="E2036" s="1"/>
      <c r="F2036" s="1"/>
      <c r="G2036" s="1"/>
      <c r="H2036" s="3"/>
      <c r="I2036" s="1"/>
      <c r="J2036" s="4"/>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row>
    <row r="2037" spans="3:61">
      <c r="C2037" s="1"/>
      <c r="D2037" s="2"/>
      <c r="E2037" s="1"/>
      <c r="F2037" s="1"/>
      <c r="G2037" s="1"/>
      <c r="H2037" s="3"/>
      <c r="I2037" s="1"/>
      <c r="J2037" s="4"/>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row>
    <row r="2038" spans="3:61">
      <c r="C2038" s="1"/>
      <c r="D2038" s="2"/>
      <c r="E2038" s="1"/>
      <c r="F2038" s="1"/>
      <c r="G2038" s="1"/>
      <c r="H2038" s="3"/>
      <c r="I2038" s="1"/>
      <c r="J2038" s="4"/>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row>
    <row r="2039" spans="3:61">
      <c r="C2039" s="1"/>
      <c r="D2039" s="2"/>
      <c r="E2039" s="1"/>
      <c r="F2039" s="1"/>
      <c r="G2039" s="1"/>
      <c r="H2039" s="3"/>
      <c r="I2039" s="1"/>
      <c r="J2039" s="4"/>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row>
    <row r="2040" spans="3:61">
      <c r="C2040" s="1"/>
      <c r="D2040" s="2"/>
      <c r="E2040" s="1"/>
      <c r="F2040" s="1"/>
      <c r="G2040" s="1"/>
      <c r="H2040" s="3"/>
      <c r="I2040" s="1"/>
      <c r="J2040" s="4"/>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row>
    <row r="2041" spans="3:61">
      <c r="C2041" s="1"/>
      <c r="D2041" s="2"/>
      <c r="E2041" s="1"/>
      <c r="F2041" s="1"/>
      <c r="G2041" s="1"/>
      <c r="H2041" s="3"/>
      <c r="I2041" s="1"/>
      <c r="J2041" s="4"/>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row>
    <row r="2042" spans="3:61">
      <c r="C2042" s="1"/>
      <c r="D2042" s="2"/>
      <c r="E2042" s="1"/>
      <c r="F2042" s="1"/>
      <c r="G2042" s="1"/>
      <c r="H2042" s="3"/>
      <c r="I2042" s="1"/>
      <c r="J2042" s="4"/>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row>
    <row r="2043" spans="3:61">
      <c r="C2043" s="1"/>
      <c r="D2043" s="2"/>
      <c r="E2043" s="1"/>
      <c r="F2043" s="1"/>
      <c r="G2043" s="1"/>
      <c r="H2043" s="3"/>
      <c r="I2043" s="1"/>
      <c r="J2043" s="4"/>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row>
    <row r="2044" spans="3:61">
      <c r="C2044" s="1"/>
      <c r="D2044" s="2"/>
      <c r="E2044" s="1"/>
      <c r="F2044" s="1"/>
      <c r="G2044" s="1"/>
      <c r="H2044" s="3"/>
      <c r="I2044" s="1"/>
      <c r="J2044" s="4"/>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row>
    <row r="2045" spans="3:61">
      <c r="C2045" s="1"/>
      <c r="D2045" s="2"/>
      <c r="E2045" s="1"/>
      <c r="F2045" s="1"/>
      <c r="G2045" s="1"/>
      <c r="H2045" s="3"/>
      <c r="I2045" s="1"/>
      <c r="J2045" s="4"/>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row>
    <row r="2046" spans="3:61">
      <c r="C2046" s="1"/>
      <c r="D2046" s="2"/>
      <c r="E2046" s="1"/>
      <c r="F2046" s="1"/>
      <c r="G2046" s="1"/>
      <c r="H2046" s="3"/>
      <c r="I2046" s="1"/>
      <c r="J2046" s="4"/>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row>
    <row r="2047" spans="3:61">
      <c r="C2047" s="1"/>
      <c r="D2047" s="2"/>
      <c r="E2047" s="1"/>
      <c r="F2047" s="1"/>
      <c r="G2047" s="1"/>
      <c r="H2047" s="3"/>
      <c r="I2047" s="1"/>
      <c r="J2047" s="4"/>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row>
    <row r="2048" spans="3:61">
      <c r="C2048" s="1"/>
      <c r="D2048" s="2"/>
      <c r="E2048" s="1"/>
      <c r="F2048" s="1"/>
      <c r="G2048" s="1"/>
      <c r="H2048" s="3"/>
      <c r="I2048" s="1"/>
      <c r="J2048" s="4"/>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row>
    <row r="2049" spans="3:61">
      <c r="C2049" s="1"/>
      <c r="D2049" s="2"/>
      <c r="E2049" s="1"/>
      <c r="F2049" s="1"/>
      <c r="G2049" s="1"/>
      <c r="H2049" s="3"/>
      <c r="I2049" s="1"/>
      <c r="J2049" s="4"/>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row>
    <row r="2050" spans="3:61">
      <c r="C2050" s="1"/>
      <c r="D2050" s="2"/>
      <c r="E2050" s="1"/>
      <c r="F2050" s="1"/>
      <c r="G2050" s="1"/>
      <c r="H2050" s="3"/>
      <c r="I2050" s="1"/>
      <c r="J2050" s="4"/>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row>
    <row r="2051" spans="3:61">
      <c r="C2051" s="1"/>
      <c r="D2051" s="2"/>
      <c r="E2051" s="1"/>
      <c r="F2051" s="1"/>
      <c r="G2051" s="1"/>
      <c r="H2051" s="3"/>
      <c r="I2051" s="1"/>
      <c r="J2051" s="4"/>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row>
    <row r="2052" spans="3:61">
      <c r="C2052" s="1"/>
      <c r="D2052" s="2"/>
      <c r="E2052" s="1"/>
      <c r="F2052" s="1"/>
      <c r="G2052" s="1"/>
      <c r="H2052" s="3"/>
      <c r="I2052" s="1"/>
      <c r="J2052" s="4"/>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row>
    <row r="2053" spans="3:61">
      <c r="C2053" s="1"/>
      <c r="D2053" s="2"/>
      <c r="E2053" s="1"/>
      <c r="F2053" s="1"/>
      <c r="G2053" s="1"/>
      <c r="H2053" s="3"/>
      <c r="I2053" s="1"/>
      <c r="J2053" s="4"/>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row>
    <row r="2054" spans="3:61">
      <c r="C2054" s="1"/>
      <c r="D2054" s="2"/>
      <c r="E2054" s="1"/>
      <c r="F2054" s="1"/>
      <c r="G2054" s="1"/>
      <c r="H2054" s="3"/>
      <c r="I2054" s="1"/>
      <c r="J2054" s="4"/>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row>
    <row r="2055" spans="3:61">
      <c r="C2055" s="1"/>
      <c r="D2055" s="2"/>
      <c r="E2055" s="1"/>
      <c r="F2055" s="1"/>
      <c r="G2055" s="1"/>
      <c r="H2055" s="3"/>
      <c r="I2055" s="1"/>
      <c r="J2055" s="4"/>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row>
    <row r="2056" spans="3:61">
      <c r="C2056" s="1"/>
      <c r="D2056" s="2"/>
      <c r="E2056" s="1"/>
      <c r="F2056" s="1"/>
      <c r="G2056" s="1"/>
      <c r="H2056" s="3"/>
      <c r="I2056" s="1"/>
      <c r="J2056" s="4"/>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row>
    <row r="2057" spans="3:61">
      <c r="C2057" s="1"/>
      <c r="D2057" s="2"/>
      <c r="E2057" s="1"/>
      <c r="F2057" s="1"/>
      <c r="G2057" s="1"/>
      <c r="H2057" s="3"/>
      <c r="I2057" s="1"/>
      <c r="J2057" s="4"/>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row>
    <row r="2058" spans="3:61">
      <c r="C2058" s="1"/>
      <c r="D2058" s="2"/>
      <c r="E2058" s="1"/>
      <c r="F2058" s="1"/>
      <c r="G2058" s="1"/>
      <c r="H2058" s="3"/>
      <c r="I2058" s="1"/>
      <c r="J2058" s="4"/>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row>
    <row r="2059" spans="3:61">
      <c r="C2059" s="1"/>
      <c r="D2059" s="2"/>
      <c r="E2059" s="1"/>
      <c r="F2059" s="1"/>
      <c r="G2059" s="1"/>
      <c r="H2059" s="3"/>
      <c r="I2059" s="1"/>
      <c r="J2059" s="4"/>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row>
    <row r="2060" spans="3:61">
      <c r="C2060" s="1"/>
      <c r="D2060" s="2"/>
      <c r="E2060" s="1"/>
      <c r="F2060" s="1"/>
      <c r="G2060" s="1"/>
      <c r="H2060" s="3"/>
      <c r="I2060" s="1"/>
      <c r="J2060" s="4"/>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row>
    <row r="2061" spans="3:61">
      <c r="C2061" s="1"/>
      <c r="D2061" s="2"/>
      <c r="E2061" s="1"/>
      <c r="F2061" s="1"/>
      <c r="G2061" s="1"/>
      <c r="H2061" s="3"/>
      <c r="I2061" s="1"/>
      <c r="J2061" s="4"/>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row>
    <row r="2062" spans="3:61">
      <c r="C2062" s="1"/>
      <c r="D2062" s="2"/>
      <c r="E2062" s="1"/>
      <c r="F2062" s="1"/>
      <c r="G2062" s="1"/>
      <c r="H2062" s="3"/>
      <c r="I2062" s="1"/>
      <c r="J2062" s="4"/>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row>
    <row r="2063" spans="3:61">
      <c r="C2063" s="1"/>
      <c r="D2063" s="2"/>
      <c r="E2063" s="1"/>
      <c r="F2063" s="1"/>
      <c r="G2063" s="1"/>
      <c r="H2063" s="3"/>
      <c r="I2063" s="1"/>
      <c r="J2063" s="4"/>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row>
    <row r="2064" spans="3:61">
      <c r="C2064" s="1"/>
      <c r="D2064" s="2"/>
      <c r="E2064" s="1"/>
      <c r="F2064" s="1"/>
      <c r="G2064" s="1"/>
      <c r="H2064" s="3"/>
      <c r="I2064" s="1"/>
      <c r="J2064" s="4"/>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row>
    <row r="2065" spans="3:61">
      <c r="C2065" s="1"/>
      <c r="D2065" s="2"/>
      <c r="E2065" s="1"/>
      <c r="F2065" s="1"/>
      <c r="G2065" s="1"/>
      <c r="H2065" s="3"/>
      <c r="I2065" s="1"/>
      <c r="J2065" s="4"/>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row>
    <row r="2066" spans="3:61">
      <c r="C2066" s="1"/>
      <c r="D2066" s="2"/>
      <c r="E2066" s="1"/>
      <c r="F2066" s="1"/>
      <c r="G2066" s="1"/>
      <c r="H2066" s="3"/>
      <c r="I2066" s="1"/>
      <c r="J2066" s="4"/>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row>
    <row r="2067" spans="3:61">
      <c r="C2067" s="1"/>
      <c r="D2067" s="2"/>
      <c r="E2067" s="1"/>
      <c r="F2067" s="1"/>
      <c r="G2067" s="1"/>
      <c r="H2067" s="3"/>
      <c r="I2067" s="1"/>
      <c r="J2067" s="4"/>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row>
    <row r="2068" spans="3:61">
      <c r="C2068" s="1"/>
      <c r="D2068" s="2"/>
      <c r="E2068" s="1"/>
      <c r="F2068" s="1"/>
      <c r="G2068" s="1"/>
      <c r="H2068" s="3"/>
      <c r="I2068" s="1"/>
      <c r="J2068" s="4"/>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row>
    <row r="2069" spans="3:61">
      <c r="C2069" s="1"/>
      <c r="D2069" s="2"/>
      <c r="E2069" s="1"/>
      <c r="F2069" s="1"/>
      <c r="G2069" s="1"/>
      <c r="H2069" s="3"/>
      <c r="I2069" s="1"/>
      <c r="J2069" s="4"/>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row>
    <row r="2070" spans="3:61">
      <c r="C2070" s="1"/>
      <c r="D2070" s="2"/>
      <c r="E2070" s="1"/>
      <c r="F2070" s="1"/>
      <c r="G2070" s="1"/>
      <c r="H2070" s="3"/>
      <c r="I2070" s="1"/>
      <c r="J2070" s="4"/>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row>
    <row r="2071" spans="3:61">
      <c r="C2071" s="1"/>
      <c r="D2071" s="2"/>
      <c r="E2071" s="1"/>
      <c r="F2071" s="1"/>
      <c r="G2071" s="1"/>
      <c r="H2071" s="3"/>
      <c r="I2071" s="1"/>
      <c r="J2071" s="4"/>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row>
    <row r="2072" spans="3:61">
      <c r="C2072" s="1"/>
      <c r="D2072" s="2"/>
      <c r="E2072" s="1"/>
      <c r="F2072" s="1"/>
      <c r="G2072" s="1"/>
      <c r="H2072" s="3"/>
      <c r="I2072" s="1"/>
      <c r="J2072" s="4"/>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row>
    <row r="2073" spans="3:61">
      <c r="C2073" s="1"/>
      <c r="D2073" s="2"/>
      <c r="E2073" s="1"/>
      <c r="F2073" s="1"/>
      <c r="G2073" s="1"/>
      <c r="H2073" s="3"/>
      <c r="I2073" s="1"/>
      <c r="J2073" s="4"/>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row>
    <row r="2074" spans="3:61">
      <c r="C2074" s="1"/>
      <c r="D2074" s="2"/>
      <c r="E2074" s="1"/>
      <c r="F2074" s="1"/>
      <c r="G2074" s="1"/>
      <c r="H2074" s="3"/>
      <c r="I2074" s="1"/>
      <c r="J2074" s="4"/>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row>
    <row r="2075" spans="3:61">
      <c r="C2075" s="1"/>
      <c r="D2075" s="2"/>
      <c r="E2075" s="1"/>
      <c r="F2075" s="1"/>
      <c r="G2075" s="1"/>
      <c r="H2075" s="3"/>
      <c r="I2075" s="1"/>
      <c r="J2075" s="4"/>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row>
    <row r="2076" spans="3:61">
      <c r="C2076" s="1"/>
      <c r="D2076" s="2"/>
      <c r="E2076" s="1"/>
      <c r="F2076" s="1"/>
      <c r="G2076" s="1"/>
      <c r="H2076" s="3"/>
      <c r="I2076" s="1"/>
      <c r="J2076" s="4"/>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row>
    <row r="2077" spans="3:61">
      <c r="C2077" s="1"/>
      <c r="D2077" s="2"/>
      <c r="E2077" s="1"/>
      <c r="F2077" s="1"/>
      <c r="G2077" s="1"/>
      <c r="H2077" s="3"/>
      <c r="I2077" s="1"/>
      <c r="J2077" s="4"/>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row>
    <row r="2078" spans="3:61">
      <c r="C2078" s="1"/>
      <c r="D2078" s="2"/>
      <c r="E2078" s="1"/>
      <c r="F2078" s="1"/>
      <c r="G2078" s="1"/>
      <c r="H2078" s="3"/>
      <c r="I2078" s="1"/>
      <c r="J2078" s="4"/>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row>
    <row r="2079" spans="3:61">
      <c r="C2079" s="1"/>
      <c r="D2079" s="2"/>
      <c r="E2079" s="1"/>
      <c r="F2079" s="1"/>
      <c r="G2079" s="1"/>
      <c r="H2079" s="3"/>
      <c r="I2079" s="1"/>
      <c r="J2079" s="4"/>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row>
    <row r="2080" spans="3:61">
      <c r="C2080" s="1"/>
      <c r="D2080" s="2"/>
      <c r="E2080" s="1"/>
      <c r="F2080" s="1"/>
      <c r="G2080" s="1"/>
      <c r="H2080" s="3"/>
      <c r="I2080" s="1"/>
      <c r="J2080" s="4"/>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row>
    <row r="2081" spans="3:61">
      <c r="C2081" s="1"/>
      <c r="D2081" s="2"/>
      <c r="E2081" s="1"/>
      <c r="F2081" s="1"/>
      <c r="G2081" s="1"/>
      <c r="H2081" s="3"/>
      <c r="I2081" s="1"/>
      <c r="J2081" s="4"/>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row>
    <row r="2082" spans="3:61">
      <c r="C2082" s="1"/>
      <c r="D2082" s="2"/>
      <c r="E2082" s="1"/>
      <c r="F2082" s="1"/>
      <c r="G2082" s="1"/>
      <c r="H2082" s="3"/>
      <c r="I2082" s="1"/>
      <c r="J2082" s="4"/>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row>
    <row r="2083" spans="3:61">
      <c r="C2083" s="1"/>
      <c r="D2083" s="2"/>
      <c r="E2083" s="1"/>
      <c r="F2083" s="1"/>
      <c r="G2083" s="1"/>
      <c r="H2083" s="3"/>
      <c r="I2083" s="1"/>
      <c r="J2083" s="4"/>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row>
    <row r="2084" spans="3:61">
      <c r="C2084" s="1"/>
      <c r="D2084" s="2"/>
      <c r="E2084" s="1"/>
      <c r="F2084" s="1"/>
      <c r="G2084" s="1"/>
      <c r="H2084" s="3"/>
      <c r="I2084" s="1"/>
      <c r="J2084" s="4"/>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row>
    <row r="2085" spans="3:61">
      <c r="C2085" s="1"/>
      <c r="D2085" s="2"/>
      <c r="E2085" s="1"/>
      <c r="F2085" s="1"/>
      <c r="G2085" s="1"/>
      <c r="H2085" s="3"/>
      <c r="I2085" s="1"/>
      <c r="J2085" s="4"/>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row>
    <row r="2086" spans="3:61">
      <c r="C2086" s="1"/>
      <c r="D2086" s="2"/>
      <c r="E2086" s="1"/>
      <c r="F2086" s="1"/>
      <c r="G2086" s="1"/>
      <c r="H2086" s="3"/>
      <c r="I2086" s="1"/>
      <c r="J2086" s="4"/>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row>
    <row r="2087" spans="3:61">
      <c r="C2087" s="1"/>
      <c r="D2087" s="2"/>
      <c r="E2087" s="1"/>
      <c r="F2087" s="1"/>
      <c r="G2087" s="1"/>
      <c r="H2087" s="3"/>
      <c r="I2087" s="1"/>
      <c r="J2087" s="4"/>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row>
    <row r="2088" spans="3:61">
      <c r="C2088" s="1"/>
      <c r="D2088" s="2"/>
      <c r="E2088" s="1"/>
      <c r="F2088" s="1"/>
      <c r="G2088" s="1"/>
      <c r="H2088" s="3"/>
      <c r="I2088" s="1"/>
      <c r="J2088" s="4"/>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row>
    <row r="2089" spans="3:61">
      <c r="C2089" s="1"/>
      <c r="D2089" s="2"/>
      <c r="E2089" s="1"/>
      <c r="F2089" s="1"/>
      <c r="G2089" s="1"/>
      <c r="H2089" s="3"/>
      <c r="I2089" s="1"/>
      <c r="J2089" s="4"/>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row>
    <row r="2090" spans="3:61">
      <c r="C2090" s="1"/>
      <c r="D2090" s="2"/>
      <c r="E2090" s="1"/>
      <c r="F2090" s="1"/>
      <c r="G2090" s="1"/>
      <c r="H2090" s="3"/>
      <c r="I2090" s="1"/>
      <c r="J2090" s="4"/>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row>
    <row r="2091" spans="3:61">
      <c r="C2091" s="1"/>
      <c r="D2091" s="2"/>
      <c r="E2091" s="1"/>
      <c r="F2091" s="1"/>
      <c r="G2091" s="1"/>
      <c r="H2091" s="3"/>
      <c r="I2091" s="1"/>
      <c r="J2091" s="4"/>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row>
    <row r="2092" spans="3:61">
      <c r="C2092" s="1"/>
      <c r="D2092" s="2"/>
      <c r="E2092" s="1"/>
      <c r="F2092" s="1"/>
      <c r="G2092" s="1"/>
      <c r="H2092" s="3"/>
      <c r="I2092" s="1"/>
      <c r="J2092" s="4"/>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row>
    <row r="2093" spans="3:61">
      <c r="C2093" s="1"/>
      <c r="D2093" s="2"/>
      <c r="E2093" s="1"/>
      <c r="F2093" s="1"/>
      <c r="G2093" s="1"/>
      <c r="H2093" s="3"/>
      <c r="I2093" s="1"/>
      <c r="J2093" s="4"/>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row>
    <row r="2094" spans="3:61">
      <c r="C2094" s="1"/>
      <c r="D2094" s="2"/>
      <c r="E2094" s="1"/>
      <c r="F2094" s="1"/>
      <c r="G2094" s="1"/>
      <c r="H2094" s="3"/>
      <c r="I2094" s="1"/>
      <c r="J2094" s="4"/>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row>
    <row r="2095" spans="3:61">
      <c r="C2095" s="1"/>
      <c r="D2095" s="2"/>
      <c r="E2095" s="1"/>
      <c r="F2095" s="1"/>
      <c r="G2095" s="1"/>
      <c r="H2095" s="3"/>
      <c r="I2095" s="1"/>
      <c r="J2095" s="4"/>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row>
    <row r="2096" spans="3:61">
      <c r="C2096" s="1"/>
      <c r="D2096" s="2"/>
      <c r="E2096" s="1"/>
      <c r="F2096" s="1"/>
      <c r="G2096" s="1"/>
      <c r="H2096" s="3"/>
      <c r="I2096" s="1"/>
      <c r="J2096" s="4"/>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row>
    <row r="2097" spans="3:61">
      <c r="C2097" s="1"/>
      <c r="D2097" s="2"/>
      <c r="E2097" s="1"/>
      <c r="F2097" s="1"/>
      <c r="G2097" s="1"/>
      <c r="H2097" s="3"/>
      <c r="I2097" s="1"/>
      <c r="J2097" s="4"/>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row>
    <row r="2098" spans="3:61">
      <c r="C2098" s="1"/>
      <c r="D2098" s="2"/>
      <c r="E2098" s="1"/>
      <c r="F2098" s="1"/>
      <c r="G2098" s="1"/>
      <c r="H2098" s="3"/>
      <c r="I2098" s="1"/>
      <c r="J2098" s="4"/>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row>
    <row r="2099" spans="3:61">
      <c r="C2099" s="1"/>
      <c r="D2099" s="2"/>
      <c r="E2099" s="1"/>
      <c r="F2099" s="1"/>
      <c r="G2099" s="1"/>
      <c r="H2099" s="3"/>
      <c r="I2099" s="1"/>
      <c r="J2099" s="4"/>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row>
    <row r="2100" spans="3:61">
      <c r="C2100" s="1"/>
      <c r="D2100" s="2"/>
      <c r="E2100" s="1"/>
      <c r="F2100" s="1"/>
      <c r="G2100" s="1"/>
      <c r="H2100" s="3"/>
      <c r="I2100" s="1"/>
      <c r="J2100" s="4"/>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row>
    <row r="2101" spans="3:61">
      <c r="C2101" s="1"/>
      <c r="D2101" s="2"/>
      <c r="E2101" s="1"/>
      <c r="F2101" s="1"/>
      <c r="G2101" s="1"/>
      <c r="H2101" s="3"/>
      <c r="I2101" s="1"/>
      <c r="J2101" s="4"/>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row>
    <row r="2102" spans="3:61">
      <c r="C2102" s="1"/>
      <c r="D2102" s="2"/>
      <c r="E2102" s="1"/>
      <c r="F2102" s="1"/>
      <c r="G2102" s="1"/>
      <c r="H2102" s="3"/>
      <c r="I2102" s="1"/>
      <c r="J2102" s="4"/>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row>
    <row r="2103" spans="3:61">
      <c r="C2103" s="1"/>
      <c r="D2103" s="2"/>
      <c r="E2103" s="1"/>
      <c r="F2103" s="1"/>
      <c r="G2103" s="1"/>
      <c r="H2103" s="3"/>
      <c r="I2103" s="1"/>
      <c r="J2103" s="4"/>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row>
    <row r="2104" spans="3:61">
      <c r="C2104" s="1"/>
      <c r="D2104" s="2"/>
      <c r="E2104" s="1"/>
      <c r="F2104" s="1"/>
      <c r="G2104" s="1"/>
      <c r="H2104" s="3"/>
      <c r="I2104" s="1"/>
      <c r="J2104" s="4"/>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row>
    <row r="2105" spans="3:61">
      <c r="C2105" s="1"/>
      <c r="D2105" s="2"/>
      <c r="E2105" s="1"/>
      <c r="F2105" s="1"/>
      <c r="G2105" s="1"/>
      <c r="H2105" s="3"/>
      <c r="I2105" s="1"/>
      <c r="J2105" s="4"/>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row>
    <row r="2106" spans="3:61">
      <c r="C2106" s="1"/>
      <c r="D2106" s="2"/>
      <c r="E2106" s="1"/>
      <c r="F2106" s="1"/>
      <c r="G2106" s="1"/>
      <c r="H2106" s="3"/>
      <c r="I2106" s="1"/>
      <c r="J2106" s="4"/>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row>
    <row r="2107" spans="3:61">
      <c r="C2107" s="1"/>
      <c r="D2107" s="2"/>
      <c r="E2107" s="1"/>
      <c r="F2107" s="1"/>
      <c r="G2107" s="1"/>
      <c r="H2107" s="3"/>
      <c r="I2107" s="1"/>
      <c r="J2107" s="4"/>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row>
    <row r="2108" spans="3:61">
      <c r="C2108" s="1"/>
      <c r="D2108" s="2"/>
      <c r="E2108" s="1"/>
      <c r="F2108" s="1"/>
      <c r="G2108" s="1"/>
      <c r="H2108" s="3"/>
      <c r="I2108" s="1"/>
      <c r="J2108" s="4"/>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row>
    <row r="2109" spans="3:61">
      <c r="C2109" s="1"/>
      <c r="D2109" s="2"/>
      <c r="E2109" s="1"/>
      <c r="F2109" s="1"/>
      <c r="G2109" s="1"/>
      <c r="H2109" s="3"/>
      <c r="I2109" s="1"/>
      <c r="J2109" s="4"/>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row>
    <row r="2110" spans="3:61">
      <c r="C2110" s="1"/>
      <c r="D2110" s="2"/>
      <c r="E2110" s="1"/>
      <c r="F2110" s="1"/>
      <c r="G2110" s="1"/>
      <c r="H2110" s="3"/>
      <c r="I2110" s="1"/>
      <c r="J2110" s="4"/>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row>
    <row r="2111" spans="3:61">
      <c r="C2111" s="1"/>
      <c r="D2111" s="2"/>
      <c r="E2111" s="1"/>
      <c r="F2111" s="1"/>
      <c r="G2111" s="1"/>
      <c r="H2111" s="3"/>
      <c r="I2111" s="1"/>
      <c r="J2111" s="4"/>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row>
    <row r="2112" spans="3:61">
      <c r="C2112" s="1"/>
      <c r="D2112" s="2"/>
      <c r="E2112" s="1"/>
      <c r="F2112" s="1"/>
      <c r="G2112" s="1"/>
      <c r="H2112" s="3"/>
      <c r="I2112" s="1"/>
      <c r="J2112" s="4"/>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row>
    <row r="2113" spans="3:61">
      <c r="C2113" s="1"/>
      <c r="D2113" s="2"/>
      <c r="E2113" s="1"/>
      <c r="F2113" s="1"/>
      <c r="G2113" s="1"/>
      <c r="H2113" s="3"/>
      <c r="I2113" s="1"/>
      <c r="J2113" s="4"/>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row>
    <row r="2114" spans="3:61">
      <c r="C2114" s="1"/>
      <c r="D2114" s="2"/>
      <c r="E2114" s="1"/>
      <c r="F2114" s="1"/>
      <c r="G2114" s="1"/>
      <c r="H2114" s="3"/>
      <c r="I2114" s="1"/>
      <c r="J2114" s="4"/>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row>
    <row r="2115" spans="3:61">
      <c r="C2115" s="1"/>
      <c r="D2115" s="2"/>
      <c r="E2115" s="1"/>
      <c r="F2115" s="1"/>
      <c r="G2115" s="1"/>
      <c r="H2115" s="3"/>
      <c r="I2115" s="1"/>
      <c r="J2115" s="4"/>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row>
    <row r="2116" spans="3:61">
      <c r="C2116" s="1"/>
      <c r="D2116" s="2"/>
      <c r="E2116" s="1"/>
      <c r="F2116" s="1"/>
      <c r="G2116" s="1"/>
      <c r="H2116" s="3"/>
      <c r="I2116" s="1"/>
      <c r="J2116" s="4"/>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row>
    <row r="2117" spans="3:61">
      <c r="C2117" s="1"/>
      <c r="D2117" s="2"/>
      <c r="E2117" s="1"/>
      <c r="F2117" s="1"/>
      <c r="G2117" s="1"/>
      <c r="H2117" s="3"/>
      <c r="I2117" s="1"/>
      <c r="J2117" s="4"/>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row>
    <row r="2118" spans="3:61">
      <c r="C2118" s="1"/>
      <c r="D2118" s="2"/>
      <c r="E2118" s="1"/>
      <c r="F2118" s="1"/>
      <c r="G2118" s="1"/>
      <c r="H2118" s="3"/>
      <c r="I2118" s="1"/>
      <c r="J2118" s="4"/>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row>
    <row r="2119" spans="3:61">
      <c r="C2119" s="1"/>
      <c r="D2119" s="2"/>
      <c r="E2119" s="1"/>
      <c r="F2119" s="1"/>
      <c r="G2119" s="1"/>
      <c r="H2119" s="3"/>
      <c r="I2119" s="1"/>
      <c r="J2119" s="4"/>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row>
    <row r="2120" spans="3:61">
      <c r="C2120" s="1"/>
      <c r="D2120" s="2"/>
      <c r="E2120" s="1"/>
      <c r="F2120" s="1"/>
      <c r="G2120" s="1"/>
      <c r="H2120" s="3"/>
      <c r="I2120" s="1"/>
      <c r="J2120" s="4"/>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row>
    <row r="2121" spans="3:61">
      <c r="C2121" s="1"/>
      <c r="D2121" s="2"/>
      <c r="E2121" s="1"/>
      <c r="F2121" s="1"/>
      <c r="G2121" s="1"/>
      <c r="H2121" s="3"/>
      <c r="I2121" s="1"/>
      <c r="J2121" s="4"/>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row>
    <row r="2122" spans="3:61">
      <c r="C2122" s="1"/>
      <c r="D2122" s="2"/>
      <c r="E2122" s="1"/>
      <c r="F2122" s="1"/>
      <c r="G2122" s="1"/>
      <c r="H2122" s="3"/>
      <c r="I2122" s="1"/>
      <c r="J2122" s="4"/>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row>
    <row r="2123" spans="3:61">
      <c r="C2123" s="1"/>
      <c r="D2123" s="2"/>
      <c r="E2123" s="1"/>
      <c r="F2123" s="1"/>
      <c r="G2123" s="1"/>
      <c r="H2123" s="3"/>
      <c r="I2123" s="1"/>
      <c r="J2123" s="4"/>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row>
    <row r="2124" spans="3:61">
      <c r="C2124" s="1"/>
      <c r="D2124" s="2"/>
      <c r="E2124" s="1"/>
      <c r="F2124" s="1"/>
      <c r="G2124" s="1"/>
      <c r="H2124" s="3"/>
      <c r="I2124" s="1"/>
      <c r="J2124" s="4"/>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row>
    <row r="2125" spans="3:61">
      <c r="C2125" s="1"/>
      <c r="D2125" s="2"/>
      <c r="E2125" s="1"/>
      <c r="F2125" s="1"/>
      <c r="G2125" s="1"/>
      <c r="H2125" s="3"/>
      <c r="I2125" s="1"/>
      <c r="J2125" s="4"/>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row>
    <row r="2126" spans="3:61">
      <c r="C2126" s="1"/>
      <c r="D2126" s="2"/>
      <c r="E2126" s="1"/>
      <c r="F2126" s="1"/>
      <c r="G2126" s="1"/>
      <c r="H2126" s="3"/>
      <c r="I2126" s="1"/>
      <c r="J2126" s="4"/>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row>
    <row r="2127" spans="3:61">
      <c r="C2127" s="1"/>
      <c r="D2127" s="2"/>
      <c r="E2127" s="1"/>
      <c r="F2127" s="1"/>
      <c r="G2127" s="1"/>
      <c r="H2127" s="3"/>
      <c r="I2127" s="1"/>
      <c r="J2127" s="4"/>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row>
    <row r="2128" spans="3:61">
      <c r="C2128" s="1"/>
      <c r="D2128" s="2"/>
      <c r="E2128" s="1"/>
      <c r="F2128" s="1"/>
      <c r="G2128" s="1"/>
      <c r="H2128" s="3"/>
      <c r="I2128" s="1"/>
      <c r="J2128" s="4"/>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row>
    <row r="2129" spans="3:61">
      <c r="C2129" s="1"/>
      <c r="D2129" s="2"/>
      <c r="E2129" s="1"/>
      <c r="F2129" s="1"/>
      <c r="G2129" s="1"/>
      <c r="H2129" s="3"/>
      <c r="I2129" s="1"/>
      <c r="J2129" s="4"/>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row>
    <row r="2130" spans="3:61">
      <c r="C2130" s="1"/>
      <c r="D2130" s="2"/>
      <c r="E2130" s="1"/>
      <c r="F2130" s="1"/>
      <c r="G2130" s="1"/>
      <c r="H2130" s="3"/>
      <c r="I2130" s="1"/>
      <c r="J2130" s="4"/>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row>
    <row r="2131" spans="3:61">
      <c r="C2131" s="1"/>
      <c r="D2131" s="2"/>
      <c r="E2131" s="1"/>
      <c r="F2131" s="1"/>
      <c r="G2131" s="1"/>
      <c r="H2131" s="3"/>
      <c r="I2131" s="1"/>
      <c r="J2131" s="4"/>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row>
    <row r="2132" spans="3:61">
      <c r="C2132" s="1"/>
      <c r="D2132" s="2"/>
      <c r="E2132" s="1"/>
      <c r="F2132" s="1"/>
      <c r="G2132" s="1"/>
      <c r="H2132" s="3"/>
      <c r="I2132" s="1"/>
      <c r="J2132" s="4"/>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row>
    <row r="2133" spans="3:61">
      <c r="C2133" s="1"/>
      <c r="D2133" s="2"/>
      <c r="E2133" s="1"/>
      <c r="F2133" s="1"/>
      <c r="G2133" s="1"/>
      <c r="H2133" s="3"/>
      <c r="I2133" s="1"/>
      <c r="J2133" s="4"/>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row>
    <row r="2134" spans="3:61">
      <c r="C2134" s="1"/>
      <c r="D2134" s="2"/>
      <c r="E2134" s="1"/>
      <c r="F2134" s="1"/>
      <c r="G2134" s="1"/>
      <c r="H2134" s="3"/>
      <c r="I2134" s="1"/>
      <c r="J2134" s="4"/>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row>
    <row r="2135" spans="3:61">
      <c r="C2135" s="1"/>
      <c r="D2135" s="2"/>
      <c r="E2135" s="1"/>
      <c r="F2135" s="1"/>
      <c r="G2135" s="1"/>
      <c r="H2135" s="3"/>
      <c r="I2135" s="1"/>
      <c r="J2135" s="4"/>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row>
    <row r="2136" spans="3:61">
      <c r="C2136" s="1"/>
      <c r="D2136" s="2"/>
      <c r="E2136" s="1"/>
      <c r="F2136" s="1"/>
      <c r="G2136" s="1"/>
      <c r="H2136" s="3"/>
      <c r="I2136" s="1"/>
      <c r="J2136" s="4"/>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row>
    <row r="2137" spans="3:61">
      <c r="C2137" s="1"/>
      <c r="D2137" s="2"/>
      <c r="E2137" s="1"/>
      <c r="F2137" s="1"/>
      <c r="G2137" s="1"/>
      <c r="H2137" s="3"/>
      <c r="I2137" s="1"/>
      <c r="J2137" s="4"/>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row>
    <row r="2138" spans="3:61">
      <c r="C2138" s="1"/>
      <c r="D2138" s="2"/>
      <c r="E2138" s="1"/>
      <c r="F2138" s="1"/>
      <c r="G2138" s="1"/>
      <c r="H2138" s="3"/>
      <c r="I2138" s="1"/>
      <c r="J2138" s="4"/>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row>
    <row r="2139" spans="3:61">
      <c r="C2139" s="1"/>
      <c r="D2139" s="2"/>
      <c r="E2139" s="1"/>
      <c r="F2139" s="1"/>
      <c r="G2139" s="1"/>
      <c r="H2139" s="3"/>
      <c r="I2139" s="1"/>
      <c r="J2139" s="4"/>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row>
    <row r="2140" spans="3:61">
      <c r="C2140" s="1"/>
      <c r="D2140" s="2"/>
      <c r="E2140" s="1"/>
      <c r="F2140" s="1"/>
      <c r="G2140" s="1"/>
      <c r="H2140" s="3"/>
      <c r="I2140" s="1"/>
      <c r="J2140" s="4"/>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row>
    <row r="2141" spans="3:61">
      <c r="C2141" s="1"/>
      <c r="D2141" s="2"/>
      <c r="E2141" s="1"/>
      <c r="F2141" s="1"/>
      <c r="G2141" s="1"/>
      <c r="H2141" s="3"/>
      <c r="I2141" s="1"/>
      <c r="J2141" s="4"/>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row>
    <row r="2142" spans="3:61">
      <c r="C2142" s="1"/>
      <c r="D2142" s="2"/>
      <c r="E2142" s="1"/>
      <c r="F2142" s="1"/>
      <c r="G2142" s="1"/>
      <c r="H2142" s="3"/>
      <c r="I2142" s="1"/>
      <c r="J2142" s="4"/>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row>
    <row r="2143" spans="3:61">
      <c r="C2143" s="1"/>
      <c r="D2143" s="2"/>
      <c r="E2143" s="1"/>
      <c r="F2143" s="1"/>
      <c r="G2143" s="1"/>
      <c r="H2143" s="3"/>
      <c r="I2143" s="1"/>
      <c r="J2143" s="4"/>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row>
    <row r="2144" spans="3:61">
      <c r="C2144" s="1"/>
      <c r="D2144" s="2"/>
      <c r="E2144" s="1"/>
      <c r="F2144" s="1"/>
      <c r="G2144" s="1"/>
      <c r="H2144" s="3"/>
      <c r="I2144" s="1"/>
      <c r="J2144" s="4"/>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row>
    <row r="2145" spans="3:61">
      <c r="C2145" s="1"/>
      <c r="D2145" s="2"/>
      <c r="E2145" s="1"/>
      <c r="F2145" s="1"/>
      <c r="G2145" s="1"/>
      <c r="H2145" s="3"/>
      <c r="I2145" s="1"/>
      <c r="J2145" s="4"/>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row>
    <row r="2146" spans="3:61">
      <c r="C2146" s="1"/>
      <c r="D2146" s="2"/>
      <c r="E2146" s="1"/>
      <c r="F2146" s="1"/>
      <c r="G2146" s="1"/>
      <c r="H2146" s="3"/>
      <c r="I2146" s="1"/>
      <c r="J2146" s="4"/>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row>
    <row r="2147" spans="3:61">
      <c r="C2147" s="1"/>
      <c r="D2147" s="2"/>
      <c r="E2147" s="1"/>
      <c r="F2147" s="1"/>
      <c r="G2147" s="1"/>
      <c r="H2147" s="3"/>
      <c r="I2147" s="1"/>
      <c r="J2147" s="4"/>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row>
    <row r="2148" spans="3:61">
      <c r="C2148" s="1"/>
      <c r="D2148" s="2"/>
      <c r="E2148" s="1"/>
      <c r="F2148" s="1"/>
      <c r="G2148" s="1"/>
      <c r="H2148" s="3"/>
      <c r="I2148" s="1"/>
      <c r="J2148" s="4"/>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row>
    <row r="2149" spans="3:61">
      <c r="C2149" s="1"/>
      <c r="D2149" s="2"/>
      <c r="E2149" s="1"/>
      <c r="F2149" s="1"/>
      <c r="G2149" s="1"/>
      <c r="H2149" s="3"/>
      <c r="I2149" s="1"/>
      <c r="J2149" s="4"/>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row>
    <row r="2150" spans="3:61">
      <c r="C2150" s="1"/>
      <c r="D2150" s="2"/>
      <c r="E2150" s="1"/>
      <c r="F2150" s="1"/>
      <c r="G2150" s="1"/>
      <c r="H2150" s="3"/>
      <c r="I2150" s="1"/>
      <c r="J2150" s="4"/>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row>
    <row r="2151" spans="3:61">
      <c r="C2151" s="1"/>
      <c r="D2151" s="2"/>
      <c r="E2151" s="1"/>
      <c r="F2151" s="1"/>
      <c r="G2151" s="1"/>
      <c r="H2151" s="3"/>
      <c r="I2151" s="1"/>
      <c r="J2151" s="4"/>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row>
    <row r="2152" spans="3:61">
      <c r="C2152" s="1"/>
      <c r="D2152" s="2"/>
      <c r="E2152" s="1"/>
      <c r="F2152" s="1"/>
      <c r="G2152" s="1"/>
      <c r="H2152" s="3"/>
      <c r="I2152" s="1"/>
      <c r="J2152" s="4"/>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row>
    <row r="2153" spans="3:61">
      <c r="C2153" s="1"/>
      <c r="D2153" s="2"/>
      <c r="E2153" s="1"/>
      <c r="F2153" s="1"/>
      <c r="G2153" s="1"/>
      <c r="H2153" s="3"/>
      <c r="I2153" s="1"/>
      <c r="J2153" s="4"/>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row>
    <row r="2154" spans="3:61">
      <c r="C2154" s="1"/>
      <c r="D2154" s="2"/>
      <c r="E2154" s="1"/>
      <c r="F2154" s="1"/>
      <c r="G2154" s="1"/>
      <c r="H2154" s="3"/>
      <c r="I2154" s="1"/>
      <c r="J2154" s="4"/>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row>
    <row r="2155" spans="3:61">
      <c r="C2155" s="1"/>
      <c r="D2155" s="2"/>
      <c r="E2155" s="1"/>
      <c r="F2155" s="1"/>
      <c r="G2155" s="1"/>
      <c r="H2155" s="3"/>
      <c r="I2155" s="1"/>
      <c r="J2155" s="4"/>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row>
    <row r="2156" spans="3:61">
      <c r="C2156" s="1"/>
      <c r="D2156" s="2"/>
      <c r="E2156" s="1"/>
      <c r="F2156" s="1"/>
      <c r="G2156" s="1"/>
      <c r="H2156" s="3"/>
      <c r="I2156" s="1"/>
      <c r="J2156" s="4"/>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row>
    <row r="2157" spans="3:61">
      <c r="C2157" s="1"/>
      <c r="D2157" s="2"/>
      <c r="E2157" s="1"/>
      <c r="F2157" s="1"/>
      <c r="G2157" s="1"/>
      <c r="H2157" s="3"/>
      <c r="I2157" s="1"/>
      <c r="J2157" s="4"/>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row>
    <row r="2158" spans="3:61">
      <c r="C2158" s="1"/>
      <c r="D2158" s="2"/>
      <c r="E2158" s="1"/>
      <c r="F2158" s="1"/>
      <c r="G2158" s="1"/>
      <c r="H2158" s="3"/>
      <c r="I2158" s="1"/>
      <c r="J2158" s="4"/>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row>
    <row r="2159" spans="3:61">
      <c r="C2159" s="1"/>
      <c r="D2159" s="2"/>
      <c r="E2159" s="1"/>
      <c r="F2159" s="1"/>
      <c r="G2159" s="1"/>
      <c r="H2159" s="3"/>
      <c r="I2159" s="1"/>
      <c r="J2159" s="4"/>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row>
    <row r="2160" spans="3:61">
      <c r="C2160" s="1"/>
      <c r="D2160" s="2"/>
      <c r="E2160" s="1"/>
      <c r="F2160" s="1"/>
      <c r="G2160" s="1"/>
      <c r="H2160" s="3"/>
      <c r="I2160" s="1"/>
      <c r="J2160" s="4"/>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row>
    <row r="2161" spans="3:61">
      <c r="C2161" s="1"/>
      <c r="D2161" s="2"/>
      <c r="E2161" s="1"/>
      <c r="F2161" s="1"/>
      <c r="G2161" s="1"/>
      <c r="H2161" s="3"/>
      <c r="I2161" s="1"/>
      <c r="J2161" s="4"/>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row>
    <row r="2162" spans="3:61">
      <c r="C2162" s="1"/>
      <c r="D2162" s="2"/>
      <c r="E2162" s="1"/>
      <c r="F2162" s="1"/>
      <c r="G2162" s="1"/>
      <c r="H2162" s="3"/>
      <c r="I2162" s="1"/>
      <c r="J2162" s="4"/>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row>
    <row r="2163" spans="3:61">
      <c r="C2163" s="1"/>
      <c r="D2163" s="2"/>
      <c r="E2163" s="1"/>
      <c r="F2163" s="1"/>
      <c r="G2163" s="1"/>
      <c r="H2163" s="3"/>
      <c r="I2163" s="1"/>
      <c r="J2163" s="4"/>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row>
    <row r="2164" spans="3:61">
      <c r="C2164" s="1"/>
      <c r="D2164" s="2"/>
      <c r="E2164" s="1"/>
      <c r="F2164" s="1"/>
      <c r="G2164" s="1"/>
      <c r="H2164" s="3"/>
      <c r="I2164" s="1"/>
      <c r="J2164" s="4"/>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row>
    <row r="2165" spans="3:61">
      <c r="C2165" s="1"/>
      <c r="D2165" s="2"/>
      <c r="E2165" s="1"/>
      <c r="F2165" s="1"/>
      <c r="G2165" s="1"/>
      <c r="H2165" s="3"/>
      <c r="I2165" s="1"/>
      <c r="J2165" s="4"/>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row>
    <row r="2166" spans="3:61">
      <c r="C2166" s="1"/>
      <c r="D2166" s="2"/>
      <c r="E2166" s="1"/>
      <c r="F2166" s="1"/>
      <c r="G2166" s="1"/>
      <c r="H2166" s="3"/>
      <c r="I2166" s="1"/>
      <c r="J2166" s="4"/>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row>
    <row r="2167" spans="3:61">
      <c r="C2167" s="1"/>
      <c r="D2167" s="2"/>
      <c r="E2167" s="1"/>
      <c r="F2167" s="1"/>
      <c r="G2167" s="1"/>
      <c r="H2167" s="3"/>
      <c r="I2167" s="1"/>
      <c r="J2167" s="4"/>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row>
    <row r="2168" spans="3:61">
      <c r="C2168" s="1"/>
      <c r="D2168" s="2"/>
      <c r="E2168" s="1"/>
      <c r="F2168" s="1"/>
      <c r="G2168" s="1"/>
      <c r="H2168" s="3"/>
      <c r="I2168" s="1"/>
      <c r="J2168" s="4"/>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row>
    <row r="2169" spans="3:61">
      <c r="C2169" s="1"/>
      <c r="D2169" s="2"/>
      <c r="E2169" s="1"/>
      <c r="F2169" s="1"/>
      <c r="G2169" s="1"/>
      <c r="H2169" s="3"/>
      <c r="I2169" s="1"/>
      <c r="J2169" s="4"/>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row>
    <row r="2170" spans="3:61">
      <c r="C2170" s="1"/>
      <c r="D2170" s="2"/>
      <c r="E2170" s="1"/>
      <c r="F2170" s="1"/>
      <c r="G2170" s="1"/>
      <c r="H2170" s="3"/>
      <c r="I2170" s="1"/>
      <c r="J2170" s="4"/>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row>
    <row r="2171" spans="3:61">
      <c r="C2171" s="1"/>
      <c r="D2171" s="2"/>
      <c r="E2171" s="1"/>
      <c r="F2171" s="1"/>
      <c r="G2171" s="1"/>
      <c r="H2171" s="3"/>
      <c r="I2171" s="1"/>
      <c r="J2171" s="4"/>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row>
    <row r="2172" spans="3:61">
      <c r="C2172" s="1"/>
      <c r="D2172" s="2"/>
      <c r="E2172" s="1"/>
      <c r="F2172" s="1"/>
      <c r="G2172" s="1"/>
      <c r="H2172" s="3"/>
      <c r="I2172" s="1"/>
      <c r="J2172" s="4"/>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row>
    <row r="2173" spans="3:61">
      <c r="C2173" s="1"/>
      <c r="D2173" s="2"/>
      <c r="E2173" s="1"/>
      <c r="F2173" s="1"/>
      <c r="G2173" s="1"/>
      <c r="H2173" s="3"/>
      <c r="I2173" s="1"/>
      <c r="J2173" s="4"/>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row>
    <row r="2174" spans="3:61">
      <c r="C2174" s="1"/>
      <c r="D2174" s="2"/>
      <c r="E2174" s="1"/>
      <c r="F2174" s="1"/>
      <c r="G2174" s="1"/>
      <c r="H2174" s="3"/>
      <c r="I2174" s="1"/>
      <c r="J2174" s="4"/>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row>
    <row r="2175" spans="3:61">
      <c r="C2175" s="1"/>
      <c r="D2175" s="2"/>
      <c r="E2175" s="1"/>
      <c r="F2175" s="1"/>
      <c r="G2175" s="1"/>
      <c r="H2175" s="3"/>
      <c r="I2175" s="1"/>
      <c r="J2175" s="4"/>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row>
    <row r="2176" spans="3:61">
      <c r="C2176" s="1"/>
      <c r="D2176" s="2"/>
      <c r="E2176" s="1"/>
      <c r="F2176" s="1"/>
      <c r="G2176" s="1"/>
      <c r="H2176" s="3"/>
      <c r="I2176" s="1"/>
      <c r="J2176" s="4"/>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row>
    <row r="2177" spans="3:61">
      <c r="C2177" s="1"/>
      <c r="D2177" s="2"/>
      <c r="E2177" s="1"/>
      <c r="F2177" s="1"/>
      <c r="G2177" s="1"/>
      <c r="H2177" s="3"/>
      <c r="I2177" s="1"/>
      <c r="J2177" s="4"/>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row>
    <row r="2178" spans="3:61">
      <c r="C2178" s="1"/>
      <c r="D2178" s="2"/>
      <c r="E2178" s="1"/>
      <c r="F2178" s="1"/>
      <c r="G2178" s="1"/>
      <c r="H2178" s="3"/>
      <c r="I2178" s="1"/>
      <c r="J2178" s="4"/>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row>
    <row r="2179" spans="3:61">
      <c r="C2179" s="1"/>
      <c r="D2179" s="2"/>
      <c r="E2179" s="1"/>
      <c r="F2179" s="1"/>
      <c r="G2179" s="1"/>
      <c r="H2179" s="3"/>
      <c r="I2179" s="1"/>
      <c r="J2179" s="4"/>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row>
    <row r="2180" spans="3:61">
      <c r="C2180" s="1"/>
      <c r="D2180" s="2"/>
      <c r="E2180" s="1"/>
      <c r="F2180" s="1"/>
      <c r="G2180" s="1"/>
      <c r="H2180" s="3"/>
      <c r="I2180" s="1"/>
      <c r="J2180" s="4"/>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row>
    <row r="2181" spans="3:61">
      <c r="C2181" s="1"/>
      <c r="D2181" s="2"/>
      <c r="E2181" s="1"/>
      <c r="F2181" s="1"/>
      <c r="G2181" s="1"/>
      <c r="H2181" s="3"/>
      <c r="I2181" s="1"/>
      <c r="J2181" s="4"/>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row>
    <row r="2182" spans="3:61">
      <c r="C2182" s="1"/>
      <c r="D2182" s="2"/>
      <c r="E2182" s="1"/>
      <c r="F2182" s="1"/>
      <c r="G2182" s="1"/>
      <c r="H2182" s="3"/>
      <c r="I2182" s="1"/>
      <c r="J2182" s="4"/>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row>
    <row r="2183" spans="3:61">
      <c r="C2183" s="1"/>
      <c r="D2183" s="2"/>
      <c r="E2183" s="1"/>
      <c r="F2183" s="1"/>
      <c r="G2183" s="1"/>
      <c r="H2183" s="3"/>
      <c r="I2183" s="1"/>
      <c r="J2183" s="4"/>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row>
    <row r="2184" spans="3:61">
      <c r="C2184" s="1"/>
      <c r="D2184" s="2"/>
      <c r="E2184" s="1"/>
      <c r="F2184" s="1"/>
      <c r="G2184" s="1"/>
      <c r="H2184" s="3"/>
      <c r="I2184" s="1"/>
      <c r="J2184" s="4"/>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row>
    <row r="2185" spans="3:61">
      <c r="C2185" s="1"/>
      <c r="D2185" s="2"/>
      <c r="E2185" s="1"/>
      <c r="F2185" s="1"/>
      <c r="G2185" s="1"/>
      <c r="H2185" s="3"/>
      <c r="I2185" s="1"/>
      <c r="J2185" s="4"/>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row>
    <row r="2186" spans="3:61">
      <c r="C2186" s="1"/>
      <c r="D2186" s="2"/>
      <c r="E2186" s="1"/>
      <c r="F2186" s="1"/>
      <c r="G2186" s="1"/>
      <c r="H2186" s="3"/>
      <c r="I2186" s="1"/>
      <c r="J2186" s="4"/>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row>
    <row r="2187" spans="3:61">
      <c r="C2187" s="1"/>
      <c r="D2187" s="2"/>
      <c r="E2187" s="1"/>
      <c r="F2187" s="1"/>
      <c r="G2187" s="1"/>
      <c r="H2187" s="3"/>
      <c r="I2187" s="1"/>
      <c r="J2187" s="4"/>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row>
    <row r="2188" spans="3:61">
      <c r="C2188" s="1"/>
      <c r="D2188" s="2"/>
      <c r="E2188" s="1"/>
      <c r="F2188" s="1"/>
      <c r="G2188" s="1"/>
      <c r="H2188" s="3"/>
      <c r="I2188" s="1"/>
      <c r="J2188" s="4"/>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row>
    <row r="2189" spans="3:61">
      <c r="C2189" s="1"/>
      <c r="D2189" s="2"/>
      <c r="E2189" s="1"/>
      <c r="F2189" s="1"/>
      <c r="G2189" s="1"/>
      <c r="H2189" s="3"/>
      <c r="I2189" s="1"/>
      <c r="J2189" s="4"/>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row>
    <row r="2190" spans="3:61">
      <c r="C2190" s="1"/>
      <c r="D2190" s="2"/>
      <c r="E2190" s="1"/>
      <c r="F2190" s="1"/>
      <c r="G2190" s="1"/>
      <c r="H2190" s="3"/>
      <c r="I2190" s="1"/>
      <c r="J2190" s="4"/>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row>
    <row r="2191" spans="3:61">
      <c r="C2191" s="1"/>
      <c r="D2191" s="2"/>
      <c r="E2191" s="1"/>
      <c r="F2191" s="1"/>
      <c r="G2191" s="1"/>
      <c r="H2191" s="3"/>
      <c r="I2191" s="1"/>
      <c r="J2191" s="4"/>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row>
    <row r="2192" spans="3:61">
      <c r="C2192" s="1"/>
      <c r="D2192" s="2"/>
      <c r="E2192" s="1"/>
      <c r="F2192" s="1"/>
      <c r="G2192" s="1"/>
      <c r="H2192" s="3"/>
      <c r="I2192" s="1"/>
      <c r="J2192" s="4"/>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row>
    <row r="2193" spans="3:61">
      <c r="C2193" s="1"/>
      <c r="D2193" s="2"/>
      <c r="E2193" s="1"/>
      <c r="F2193" s="1"/>
      <c r="G2193" s="1"/>
      <c r="H2193" s="3"/>
      <c r="I2193" s="1"/>
      <c r="J2193" s="4"/>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row>
    <row r="2194" spans="3:61">
      <c r="C2194" s="1"/>
      <c r="D2194" s="2"/>
      <c r="E2194" s="1"/>
      <c r="F2194" s="1"/>
      <c r="G2194" s="1"/>
      <c r="H2194" s="3"/>
      <c r="I2194" s="1"/>
      <c r="J2194" s="4"/>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row>
    <row r="2195" spans="3:61">
      <c r="C2195" s="1"/>
      <c r="D2195" s="2"/>
      <c r="E2195" s="1"/>
      <c r="F2195" s="1"/>
      <c r="G2195" s="1"/>
      <c r="H2195" s="3"/>
      <c r="I2195" s="1"/>
      <c r="J2195" s="4"/>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row>
    <row r="2196" spans="3:61">
      <c r="C2196" s="1"/>
      <c r="D2196" s="2"/>
      <c r="E2196" s="1"/>
      <c r="F2196" s="1"/>
      <c r="G2196" s="1"/>
      <c r="H2196" s="3"/>
      <c r="I2196" s="1"/>
      <c r="J2196" s="4"/>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row>
    <row r="2197" spans="3:61">
      <c r="C2197" s="1"/>
      <c r="D2197" s="2"/>
      <c r="E2197" s="1"/>
      <c r="F2197" s="1"/>
      <c r="G2197" s="1"/>
      <c r="H2197" s="3"/>
      <c r="I2197" s="1"/>
      <c r="J2197" s="4"/>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row>
    <row r="2198" spans="3:61">
      <c r="C2198" s="1"/>
      <c r="D2198" s="2"/>
      <c r="E2198" s="1"/>
      <c r="F2198" s="1"/>
      <c r="G2198" s="1"/>
      <c r="H2198" s="3"/>
      <c r="I2198" s="1"/>
      <c r="J2198" s="4"/>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row>
    <row r="2199" spans="3:61">
      <c r="C2199" s="1"/>
      <c r="D2199" s="2"/>
      <c r="E2199" s="1"/>
      <c r="F2199" s="1"/>
      <c r="G2199" s="1"/>
      <c r="H2199" s="3"/>
      <c r="I2199" s="1"/>
      <c r="J2199" s="4"/>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row>
    <row r="2200" spans="3:61">
      <c r="C2200" s="1"/>
      <c r="D2200" s="2"/>
      <c r="E2200" s="1"/>
      <c r="F2200" s="1"/>
      <c r="G2200" s="1"/>
      <c r="H2200" s="3"/>
      <c r="I2200" s="1"/>
      <c r="J2200" s="4"/>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row>
    <row r="2201" spans="3:61">
      <c r="C2201" s="1"/>
      <c r="D2201" s="2"/>
      <c r="E2201" s="1"/>
      <c r="F2201" s="1"/>
      <c r="G2201" s="1"/>
      <c r="H2201" s="3"/>
      <c r="I2201" s="1"/>
      <c r="J2201" s="4"/>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row>
    <row r="2202" spans="3:61">
      <c r="C2202" s="1"/>
      <c r="D2202" s="2"/>
      <c r="E2202" s="1"/>
      <c r="F2202" s="1"/>
      <c r="G2202" s="1"/>
      <c r="H2202" s="3"/>
      <c r="I2202" s="1"/>
      <c r="J2202" s="4"/>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row>
    <row r="2203" spans="3:61">
      <c r="C2203" s="1"/>
      <c r="D2203" s="2"/>
      <c r="E2203" s="1"/>
      <c r="F2203" s="1"/>
      <c r="G2203" s="1"/>
      <c r="H2203" s="3"/>
      <c r="I2203" s="1"/>
      <c r="J2203" s="4"/>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row>
    <row r="2204" spans="3:61">
      <c r="C2204" s="1"/>
      <c r="D2204" s="2"/>
      <c r="E2204" s="1"/>
      <c r="F2204" s="1"/>
      <c r="G2204" s="1"/>
      <c r="H2204" s="3"/>
      <c r="I2204" s="1"/>
      <c r="J2204" s="4"/>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row>
    <row r="2205" spans="3:61">
      <c r="C2205" s="1"/>
      <c r="D2205" s="2"/>
      <c r="E2205" s="1"/>
      <c r="F2205" s="1"/>
      <c r="G2205" s="1"/>
      <c r="H2205" s="3"/>
      <c r="I2205" s="1"/>
      <c r="J2205" s="4"/>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row>
    <row r="2206" spans="3:61">
      <c r="C2206" s="1"/>
      <c r="D2206" s="2"/>
      <c r="E2206" s="1"/>
      <c r="F2206" s="1"/>
      <c r="G2206" s="1"/>
      <c r="H2206" s="3"/>
      <c r="I2206" s="1"/>
      <c r="J2206" s="4"/>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row>
    <row r="2207" spans="3:61">
      <c r="C2207" s="1"/>
      <c r="D2207" s="2"/>
      <c r="E2207" s="1"/>
      <c r="F2207" s="1"/>
      <c r="G2207" s="1"/>
      <c r="H2207" s="3"/>
      <c r="I2207" s="1"/>
      <c r="J2207" s="4"/>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row>
    <row r="2208" spans="3:61">
      <c r="C2208" s="1"/>
      <c r="D2208" s="2"/>
      <c r="E2208" s="1"/>
      <c r="F2208" s="1"/>
      <c r="G2208" s="1"/>
      <c r="H2208" s="3"/>
      <c r="I2208" s="1"/>
      <c r="J2208" s="4"/>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row>
    <row r="2209" spans="3:61">
      <c r="C2209" s="1"/>
      <c r="D2209" s="2"/>
      <c r="E2209" s="1"/>
      <c r="F2209" s="1"/>
      <c r="G2209" s="1"/>
      <c r="H2209" s="3"/>
      <c r="I2209" s="1"/>
      <c r="J2209" s="4"/>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row>
    <row r="2210" spans="3:61">
      <c r="C2210" s="1"/>
      <c r="D2210" s="2"/>
      <c r="E2210" s="1"/>
      <c r="F2210" s="1"/>
      <c r="G2210" s="1"/>
      <c r="H2210" s="3"/>
      <c r="I2210" s="1"/>
      <c r="J2210" s="4"/>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row>
    <row r="2211" spans="3:61">
      <c r="C2211" s="1"/>
      <c r="D2211" s="2"/>
      <c r="E2211" s="1"/>
      <c r="F2211" s="1"/>
      <c r="G2211" s="1"/>
      <c r="H2211" s="3"/>
      <c r="I2211" s="1"/>
      <c r="J2211" s="4"/>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row>
    <row r="2212" spans="3:61">
      <c r="C2212" s="1"/>
      <c r="D2212" s="2"/>
      <c r="E2212" s="1"/>
      <c r="F2212" s="1"/>
      <c r="G2212" s="1"/>
      <c r="H2212" s="3"/>
      <c r="I2212" s="1"/>
      <c r="J2212" s="4"/>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row>
    <row r="2213" spans="3:61">
      <c r="C2213" s="1"/>
      <c r="D2213" s="2"/>
      <c r="E2213" s="1"/>
      <c r="F2213" s="1"/>
      <c r="G2213" s="1"/>
      <c r="H2213" s="3"/>
      <c r="I2213" s="1"/>
      <c r="J2213" s="4"/>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row>
    <row r="2214" spans="3:61">
      <c r="C2214" s="1"/>
      <c r="D2214" s="2"/>
      <c r="E2214" s="1"/>
      <c r="F2214" s="1"/>
      <c r="G2214" s="1"/>
      <c r="H2214" s="3"/>
      <c r="I2214" s="1"/>
      <c r="J2214" s="4"/>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row>
    <row r="2215" spans="3:61">
      <c r="C2215" s="1"/>
      <c r="D2215" s="2"/>
      <c r="E2215" s="1"/>
      <c r="F2215" s="1"/>
      <c r="G2215" s="1"/>
      <c r="H2215" s="3"/>
      <c r="I2215" s="1"/>
      <c r="J2215" s="4"/>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row>
    <row r="2216" spans="3:61">
      <c r="C2216" s="1"/>
      <c r="D2216" s="2"/>
      <c r="E2216" s="1"/>
      <c r="F2216" s="1"/>
      <c r="G2216" s="1"/>
      <c r="H2216" s="3"/>
      <c r="I2216" s="1"/>
      <c r="J2216" s="4"/>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row>
    <row r="2217" spans="3:61">
      <c r="C2217" s="1"/>
      <c r="D2217" s="2"/>
      <c r="E2217" s="1"/>
      <c r="F2217" s="1"/>
      <c r="G2217" s="1"/>
      <c r="H2217" s="3"/>
      <c r="I2217" s="1"/>
      <c r="J2217" s="4"/>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row>
    <row r="2218" spans="3:61">
      <c r="C2218" s="1"/>
      <c r="D2218" s="2"/>
      <c r="E2218" s="1"/>
      <c r="F2218" s="1"/>
      <c r="G2218" s="1"/>
      <c r="H2218" s="3"/>
      <c r="I2218" s="1"/>
      <c r="J2218" s="4"/>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row>
    <row r="2219" spans="3:61">
      <c r="C2219" s="1"/>
      <c r="D2219" s="2"/>
      <c r="E2219" s="1"/>
      <c r="F2219" s="1"/>
      <c r="G2219" s="1"/>
      <c r="H2219" s="3"/>
      <c r="I2219" s="1"/>
      <c r="J2219" s="4"/>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row>
    <row r="2220" spans="3:61">
      <c r="C2220" s="1"/>
      <c r="D2220" s="2"/>
      <c r="E2220" s="1"/>
      <c r="F2220" s="1"/>
      <c r="G2220" s="1"/>
      <c r="H2220" s="3"/>
      <c r="I2220" s="1"/>
      <c r="J2220" s="4"/>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row>
    <row r="2221" spans="3:61">
      <c r="C2221" s="1"/>
      <c r="D2221" s="2"/>
      <c r="E2221" s="1"/>
      <c r="F2221" s="1"/>
      <c r="G2221" s="1"/>
      <c r="H2221" s="3"/>
      <c r="I2221" s="1"/>
      <c r="J2221" s="4"/>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row>
    <row r="2222" spans="3:61">
      <c r="C2222" s="1"/>
      <c r="D2222" s="2"/>
      <c r="E2222" s="1"/>
      <c r="F2222" s="1"/>
      <c r="G2222" s="1"/>
      <c r="H2222" s="3"/>
      <c r="I2222" s="1"/>
      <c r="J2222" s="4"/>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row>
    <row r="2223" spans="3:61">
      <c r="C2223" s="1"/>
      <c r="D2223" s="2"/>
      <c r="E2223" s="1"/>
      <c r="F2223" s="1"/>
      <c r="G2223" s="1"/>
      <c r="H2223" s="3"/>
      <c r="I2223" s="1"/>
      <c r="J2223" s="4"/>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row>
    <row r="2224" spans="3:61">
      <c r="C2224" s="1"/>
      <c r="D2224" s="2"/>
      <c r="E2224" s="1"/>
      <c r="F2224" s="1"/>
      <c r="G2224" s="1"/>
      <c r="H2224" s="3"/>
      <c r="I2224" s="1"/>
      <c r="J2224" s="4"/>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row>
    <row r="2225" spans="3:61">
      <c r="C2225" s="1"/>
      <c r="D2225" s="2"/>
      <c r="E2225" s="1"/>
      <c r="F2225" s="1"/>
      <c r="G2225" s="1"/>
      <c r="H2225" s="3"/>
      <c r="I2225" s="1"/>
      <c r="J2225" s="4"/>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row>
    <row r="2226" spans="3:61">
      <c r="C2226" s="1"/>
      <c r="D2226" s="2"/>
      <c r="E2226" s="1"/>
      <c r="F2226" s="1"/>
      <c r="G2226" s="1"/>
      <c r="H2226" s="3"/>
      <c r="I2226" s="1"/>
      <c r="J2226" s="4"/>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row>
    <row r="2227" spans="3:61">
      <c r="C2227" s="1"/>
      <c r="D2227" s="2"/>
      <c r="E2227" s="1"/>
      <c r="F2227" s="1"/>
      <c r="G2227" s="1"/>
      <c r="H2227" s="3"/>
      <c r="I2227" s="1"/>
      <c r="J2227" s="4"/>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row>
    <row r="2228" spans="3:61">
      <c r="C2228" s="1"/>
      <c r="D2228" s="2"/>
      <c r="E2228" s="1"/>
      <c r="F2228" s="1"/>
      <c r="G2228" s="1"/>
      <c r="H2228" s="3"/>
      <c r="I2228" s="1"/>
      <c r="J2228" s="4"/>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row>
    <row r="2229" spans="3:61">
      <c r="C2229" s="1"/>
      <c r="D2229" s="2"/>
      <c r="E2229" s="1"/>
      <c r="F2229" s="1"/>
      <c r="G2229" s="1"/>
      <c r="H2229" s="3"/>
      <c r="I2229" s="1"/>
      <c r="J2229" s="4"/>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row>
    <row r="2230" spans="3:61">
      <c r="C2230" s="1"/>
      <c r="D2230" s="2"/>
      <c r="E2230" s="1"/>
      <c r="F2230" s="1"/>
      <c r="G2230" s="1"/>
      <c r="H2230" s="3"/>
      <c r="I2230" s="1"/>
      <c r="J2230" s="4"/>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row>
    <row r="2231" spans="3:61">
      <c r="C2231" s="1"/>
      <c r="D2231" s="2"/>
      <c r="E2231" s="1"/>
      <c r="F2231" s="1"/>
      <c r="G2231" s="1"/>
      <c r="H2231" s="3"/>
      <c r="I2231" s="1"/>
      <c r="J2231" s="4"/>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row>
    <row r="2232" spans="3:61">
      <c r="C2232" s="1"/>
      <c r="D2232" s="2"/>
      <c r="E2232" s="1"/>
      <c r="F2232" s="1"/>
      <c r="G2232" s="1"/>
      <c r="H2232" s="3"/>
      <c r="I2232" s="1"/>
      <c r="J2232" s="4"/>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row>
    <row r="2233" spans="3:61">
      <c r="C2233" s="1"/>
      <c r="D2233" s="2"/>
      <c r="E2233" s="1"/>
      <c r="F2233" s="1"/>
      <c r="G2233" s="1"/>
      <c r="H2233" s="3"/>
      <c r="I2233" s="1"/>
      <c r="J2233" s="4"/>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row>
    <row r="2234" spans="3:61">
      <c r="C2234" s="1"/>
      <c r="D2234" s="2"/>
      <c r="E2234" s="1"/>
      <c r="F2234" s="1"/>
      <c r="G2234" s="1"/>
      <c r="H2234" s="3"/>
      <c r="I2234" s="1"/>
      <c r="J2234" s="4"/>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row>
    <row r="2235" spans="3:61">
      <c r="C2235" s="1"/>
      <c r="D2235" s="2"/>
      <c r="E2235" s="1"/>
      <c r="F2235" s="1"/>
      <c r="G2235" s="1"/>
      <c r="H2235" s="3"/>
      <c r="I2235" s="1"/>
      <c r="J2235" s="4"/>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row>
    <row r="2236" spans="3:61">
      <c r="C2236" s="1"/>
      <c r="D2236" s="2"/>
      <c r="E2236" s="1"/>
      <c r="F2236" s="1"/>
      <c r="G2236" s="1"/>
      <c r="H2236" s="3"/>
      <c r="I2236" s="1"/>
      <c r="J2236" s="4"/>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row>
    <row r="2237" spans="3:61">
      <c r="C2237" s="1"/>
      <c r="D2237" s="2"/>
      <c r="E2237" s="1"/>
      <c r="F2237" s="1"/>
      <c r="G2237" s="1"/>
      <c r="H2237" s="3"/>
      <c r="I2237" s="1"/>
      <c r="J2237" s="4"/>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row>
    <row r="2238" spans="3:61">
      <c r="C2238" s="1"/>
      <c r="D2238" s="2"/>
      <c r="E2238" s="1"/>
      <c r="F2238" s="1"/>
      <c r="G2238" s="1"/>
      <c r="H2238" s="3"/>
      <c r="I2238" s="1"/>
      <c r="J2238" s="4"/>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row>
    <row r="2239" spans="3:61">
      <c r="C2239" s="1"/>
      <c r="D2239" s="2"/>
      <c r="E2239" s="1"/>
      <c r="F2239" s="1"/>
      <c r="G2239" s="1"/>
      <c r="H2239" s="3"/>
      <c r="I2239" s="1"/>
      <c r="J2239" s="4"/>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row>
    <row r="2240" spans="3:61">
      <c r="C2240" s="1"/>
      <c r="D2240" s="2"/>
      <c r="E2240" s="1"/>
      <c r="F2240" s="1"/>
      <c r="G2240" s="1"/>
      <c r="H2240" s="3"/>
      <c r="I2240" s="1"/>
      <c r="J2240" s="4"/>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row>
    <row r="2241" spans="3:61">
      <c r="C2241" s="1"/>
      <c r="D2241" s="2"/>
      <c r="E2241" s="1"/>
      <c r="F2241" s="1"/>
      <c r="G2241" s="1"/>
      <c r="H2241" s="3"/>
      <c r="I2241" s="1"/>
      <c r="J2241" s="4"/>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row>
    <row r="2242" spans="3:61">
      <c r="C2242" s="1"/>
      <c r="D2242" s="2"/>
      <c r="E2242" s="1"/>
      <c r="F2242" s="1"/>
      <c r="G2242" s="1"/>
      <c r="H2242" s="3"/>
      <c r="I2242" s="1"/>
      <c r="J2242" s="4"/>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row>
    <row r="2243" spans="3:61">
      <c r="C2243" s="1"/>
      <c r="D2243" s="2"/>
      <c r="E2243" s="1"/>
      <c r="F2243" s="1"/>
      <c r="G2243" s="1"/>
      <c r="H2243" s="3"/>
      <c r="I2243" s="1"/>
      <c r="J2243" s="4"/>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row>
    <row r="2244" spans="3:61">
      <c r="C2244" s="1"/>
      <c r="D2244" s="2"/>
      <c r="E2244" s="1"/>
      <c r="F2244" s="1"/>
      <c r="G2244" s="1"/>
      <c r="H2244" s="3"/>
      <c r="I2244" s="1"/>
      <c r="J2244" s="4"/>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row>
    <row r="2245" spans="3:61">
      <c r="C2245" s="1"/>
      <c r="D2245" s="2"/>
      <c r="E2245" s="1"/>
      <c r="F2245" s="1"/>
      <c r="G2245" s="1"/>
      <c r="H2245" s="3"/>
      <c r="I2245" s="1"/>
      <c r="J2245" s="4"/>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row>
    <row r="2246" spans="3:61">
      <c r="C2246" s="1"/>
      <c r="D2246" s="2"/>
      <c r="E2246" s="1"/>
      <c r="F2246" s="1"/>
      <c r="G2246" s="1"/>
      <c r="H2246" s="3"/>
      <c r="I2246" s="1"/>
      <c r="J2246" s="4"/>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row>
    <row r="2247" spans="3:61">
      <c r="C2247" s="1"/>
      <c r="D2247" s="2"/>
      <c r="E2247" s="1"/>
      <c r="F2247" s="1"/>
      <c r="G2247" s="1"/>
      <c r="H2247" s="3"/>
      <c r="I2247" s="1"/>
      <c r="J2247" s="4"/>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row>
    <row r="2248" spans="3:61">
      <c r="C2248" s="1"/>
      <c r="D2248" s="2"/>
      <c r="E2248" s="1"/>
      <c r="F2248" s="1"/>
      <c r="G2248" s="1"/>
      <c r="H2248" s="3"/>
      <c r="I2248" s="1"/>
      <c r="J2248" s="4"/>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row>
    <row r="2249" spans="3:61">
      <c r="C2249" s="1"/>
      <c r="D2249" s="2"/>
      <c r="E2249" s="1"/>
      <c r="F2249" s="1"/>
      <c r="G2249" s="1"/>
      <c r="H2249" s="3"/>
      <c r="I2249" s="1"/>
      <c r="J2249" s="4"/>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row>
    <row r="2250" spans="3:61">
      <c r="C2250" s="1"/>
      <c r="D2250" s="2"/>
      <c r="E2250" s="1"/>
      <c r="F2250" s="1"/>
      <c r="G2250" s="1"/>
      <c r="H2250" s="3"/>
      <c r="I2250" s="1"/>
      <c r="J2250" s="4"/>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row>
    <row r="2251" spans="3:61">
      <c r="C2251" s="1"/>
      <c r="D2251" s="2"/>
      <c r="E2251" s="1"/>
      <c r="F2251" s="1"/>
      <c r="G2251" s="1"/>
      <c r="H2251" s="3"/>
      <c r="I2251" s="1"/>
      <c r="J2251" s="4"/>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row>
    <row r="2252" spans="3:61">
      <c r="C2252" s="1"/>
      <c r="D2252" s="2"/>
      <c r="E2252" s="1"/>
      <c r="F2252" s="1"/>
      <c r="G2252" s="1"/>
      <c r="H2252" s="3"/>
      <c r="I2252" s="1"/>
      <c r="J2252" s="4"/>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row>
    <row r="2253" spans="3:61">
      <c r="C2253" s="1"/>
      <c r="D2253" s="2"/>
      <c r="E2253" s="1"/>
      <c r="F2253" s="1"/>
      <c r="G2253" s="1"/>
      <c r="H2253" s="3"/>
      <c r="I2253" s="1"/>
      <c r="J2253" s="4"/>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row>
    <row r="2254" spans="3:61">
      <c r="C2254" s="1"/>
      <c r="D2254" s="2"/>
      <c r="E2254" s="1"/>
      <c r="F2254" s="1"/>
      <c r="G2254" s="1"/>
      <c r="H2254" s="3"/>
      <c r="I2254" s="1"/>
      <c r="J2254" s="4"/>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row>
    <row r="2255" spans="3:61">
      <c r="C2255" s="1"/>
      <c r="D2255" s="2"/>
      <c r="E2255" s="1"/>
      <c r="F2255" s="1"/>
      <c r="G2255" s="1"/>
      <c r="H2255" s="3"/>
      <c r="I2255" s="1"/>
      <c r="J2255" s="4"/>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row>
    <row r="2256" spans="3:61">
      <c r="C2256" s="1"/>
      <c r="D2256" s="2"/>
      <c r="E2256" s="1"/>
      <c r="F2256" s="1"/>
      <c r="G2256" s="1"/>
      <c r="H2256" s="3"/>
      <c r="I2256" s="1"/>
      <c r="J2256" s="4"/>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row>
    <row r="2257" spans="3:61">
      <c r="C2257" s="1"/>
      <c r="D2257" s="2"/>
      <c r="E2257" s="1"/>
      <c r="F2257" s="1"/>
      <c r="G2257" s="1"/>
      <c r="H2257" s="3"/>
      <c r="I2257" s="1"/>
      <c r="J2257" s="4"/>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row>
    <row r="2258" spans="3:61">
      <c r="C2258" s="1"/>
      <c r="D2258" s="2"/>
      <c r="E2258" s="1"/>
      <c r="F2258" s="1"/>
      <c r="G2258" s="1"/>
      <c r="H2258" s="3"/>
      <c r="I2258" s="1"/>
      <c r="J2258" s="4"/>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row>
    <row r="2259" spans="3:61">
      <c r="C2259" s="1"/>
      <c r="D2259" s="2"/>
      <c r="E2259" s="1"/>
      <c r="F2259" s="1"/>
      <c r="G2259" s="1"/>
      <c r="H2259" s="3"/>
      <c r="I2259" s="1"/>
      <c r="J2259" s="4"/>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row>
    <row r="2260" spans="3:61">
      <c r="C2260" s="1"/>
      <c r="D2260" s="2"/>
      <c r="E2260" s="1"/>
      <c r="F2260" s="1"/>
      <c r="G2260" s="1"/>
      <c r="H2260" s="3"/>
      <c r="I2260" s="1"/>
      <c r="J2260" s="4"/>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row>
    <row r="2261" spans="3:61">
      <c r="C2261" s="1"/>
      <c r="D2261" s="2"/>
      <c r="E2261" s="1"/>
      <c r="F2261" s="1"/>
      <c r="G2261" s="1"/>
      <c r="H2261" s="3"/>
      <c r="I2261" s="1"/>
      <c r="J2261" s="4"/>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row>
    <row r="2262" spans="3:61">
      <c r="C2262" s="1"/>
      <c r="D2262" s="2"/>
      <c r="E2262" s="1"/>
      <c r="F2262" s="1"/>
      <c r="G2262" s="1"/>
      <c r="H2262" s="3"/>
      <c r="I2262" s="1"/>
      <c r="J2262" s="4"/>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row>
    <row r="2263" spans="3:61">
      <c r="C2263" s="1"/>
      <c r="D2263" s="2"/>
      <c r="E2263" s="1"/>
      <c r="F2263" s="1"/>
      <c r="G2263" s="1"/>
      <c r="H2263" s="3"/>
      <c r="I2263" s="1"/>
      <c r="J2263" s="4"/>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row>
    <row r="2264" spans="3:61">
      <c r="C2264" s="1"/>
      <c r="D2264" s="2"/>
      <c r="E2264" s="1"/>
      <c r="F2264" s="1"/>
      <c r="G2264" s="1"/>
      <c r="H2264" s="3"/>
      <c r="I2264" s="1"/>
      <c r="J2264" s="4"/>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row>
    <row r="2265" spans="3:61">
      <c r="C2265" s="1"/>
      <c r="D2265" s="2"/>
      <c r="E2265" s="1"/>
      <c r="F2265" s="1"/>
      <c r="G2265" s="1"/>
      <c r="H2265" s="3"/>
      <c r="I2265" s="1"/>
      <c r="J2265" s="4"/>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row>
    <row r="2266" spans="3:61">
      <c r="C2266" s="1"/>
      <c r="D2266" s="2"/>
      <c r="E2266" s="1"/>
      <c r="F2266" s="1"/>
      <c r="G2266" s="1"/>
      <c r="H2266" s="3"/>
      <c r="I2266" s="1"/>
      <c r="J2266" s="4"/>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row>
    <row r="2267" spans="3:61">
      <c r="C2267" s="1"/>
      <c r="D2267" s="2"/>
      <c r="E2267" s="1"/>
      <c r="F2267" s="1"/>
      <c r="G2267" s="1"/>
      <c r="H2267" s="3"/>
      <c r="I2267" s="1"/>
      <c r="J2267" s="4"/>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row>
    <row r="2268" spans="3:61">
      <c r="C2268" s="1"/>
      <c r="D2268" s="2"/>
      <c r="E2268" s="1"/>
      <c r="F2268" s="1"/>
      <c r="G2268" s="1"/>
      <c r="H2268" s="3"/>
      <c r="I2268" s="1"/>
      <c r="J2268" s="4"/>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row>
    <row r="2269" spans="3:61">
      <c r="C2269" s="1"/>
      <c r="D2269" s="2"/>
      <c r="E2269" s="1"/>
      <c r="F2269" s="1"/>
      <c r="G2269" s="1"/>
      <c r="H2269" s="3"/>
      <c r="I2269" s="1"/>
      <c r="J2269" s="4"/>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row>
    <row r="2270" spans="3:61">
      <c r="C2270" s="1"/>
      <c r="D2270" s="2"/>
      <c r="E2270" s="1"/>
      <c r="F2270" s="1"/>
      <c r="G2270" s="1"/>
      <c r="H2270" s="3"/>
      <c r="I2270" s="1"/>
      <c r="J2270" s="4"/>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row>
    <row r="2271" spans="3:61">
      <c r="C2271" s="1"/>
      <c r="D2271" s="2"/>
      <c r="E2271" s="1"/>
      <c r="F2271" s="1"/>
      <c r="G2271" s="1"/>
      <c r="H2271" s="3"/>
      <c r="I2271" s="1"/>
      <c r="J2271" s="4"/>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row>
    <row r="2272" spans="3:61">
      <c r="C2272" s="1"/>
      <c r="D2272" s="2"/>
      <c r="E2272" s="1"/>
      <c r="F2272" s="1"/>
      <c r="G2272" s="1"/>
      <c r="H2272" s="3"/>
      <c r="I2272" s="1"/>
      <c r="J2272" s="4"/>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row>
    <row r="2273" spans="3:61">
      <c r="C2273" s="1"/>
      <c r="D2273" s="2"/>
      <c r="E2273" s="1"/>
      <c r="F2273" s="1"/>
      <c r="G2273" s="1"/>
      <c r="H2273" s="3"/>
      <c r="I2273" s="1"/>
      <c r="J2273" s="4"/>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row>
    <row r="2274" spans="3:61">
      <c r="C2274" s="1"/>
      <c r="D2274" s="2"/>
      <c r="E2274" s="1"/>
      <c r="F2274" s="1"/>
      <c r="G2274" s="1"/>
      <c r="H2274" s="3"/>
      <c r="I2274" s="1"/>
      <c r="J2274" s="4"/>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row>
    <row r="2275" spans="3:61">
      <c r="C2275" s="1"/>
      <c r="D2275" s="2"/>
      <c r="E2275" s="1"/>
      <c r="F2275" s="1"/>
      <c r="G2275" s="1"/>
      <c r="H2275" s="3"/>
      <c r="I2275" s="1"/>
      <c r="J2275" s="4"/>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row>
    <row r="2276" spans="3:61">
      <c r="C2276" s="1"/>
      <c r="D2276" s="2"/>
      <c r="E2276" s="1"/>
      <c r="F2276" s="1"/>
      <c r="G2276" s="1"/>
      <c r="H2276" s="3"/>
      <c r="I2276" s="1"/>
      <c r="J2276" s="4"/>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row>
    <row r="2277" spans="3:61">
      <c r="C2277" s="1"/>
      <c r="D2277" s="2"/>
      <c r="E2277" s="1"/>
      <c r="F2277" s="1"/>
      <c r="G2277" s="1"/>
      <c r="H2277" s="3"/>
      <c r="I2277" s="1"/>
      <c r="J2277" s="4"/>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row>
    <row r="2278" spans="3:61">
      <c r="C2278" s="1"/>
      <c r="D2278" s="2"/>
      <c r="E2278" s="1"/>
      <c r="F2278" s="1"/>
      <c r="G2278" s="1"/>
      <c r="H2278" s="3"/>
      <c r="I2278" s="1"/>
      <c r="J2278" s="4"/>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row>
    <row r="2279" spans="3:61">
      <c r="C2279" s="1"/>
      <c r="D2279" s="2"/>
      <c r="E2279" s="1"/>
      <c r="F2279" s="1"/>
      <c r="G2279" s="1"/>
      <c r="H2279" s="3"/>
      <c r="I2279" s="1"/>
      <c r="J2279" s="4"/>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row>
    <row r="2280" spans="3:61">
      <c r="C2280" s="1"/>
      <c r="D2280" s="2"/>
      <c r="E2280" s="1"/>
      <c r="F2280" s="1"/>
      <c r="G2280" s="1"/>
      <c r="H2280" s="3"/>
      <c r="I2280" s="1"/>
      <c r="J2280" s="4"/>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row>
    <row r="2281" spans="3:61">
      <c r="C2281" s="1"/>
      <c r="D2281" s="2"/>
      <c r="E2281" s="1"/>
      <c r="F2281" s="1"/>
      <c r="G2281" s="1"/>
      <c r="H2281" s="3"/>
      <c r="I2281" s="1"/>
      <c r="J2281" s="4"/>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row>
    <row r="2282" spans="3:61">
      <c r="C2282" s="1"/>
      <c r="D2282" s="2"/>
      <c r="E2282" s="1"/>
      <c r="F2282" s="1"/>
      <c r="G2282" s="1"/>
      <c r="H2282" s="3"/>
      <c r="I2282" s="1"/>
      <c r="J2282" s="4"/>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row>
    <row r="2283" spans="3:61">
      <c r="C2283" s="1"/>
      <c r="D2283" s="2"/>
      <c r="E2283" s="1"/>
      <c r="F2283" s="1"/>
      <c r="G2283" s="1"/>
      <c r="H2283" s="3"/>
      <c r="I2283" s="1"/>
      <c r="J2283" s="4"/>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row>
    <row r="2284" spans="3:61">
      <c r="C2284" s="1"/>
      <c r="D2284" s="2"/>
      <c r="E2284" s="1"/>
      <c r="F2284" s="1"/>
      <c r="G2284" s="1"/>
      <c r="H2284" s="3"/>
      <c r="I2284" s="1"/>
      <c r="J2284" s="4"/>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row>
    <row r="2285" spans="3:61">
      <c r="C2285" s="1"/>
      <c r="D2285" s="2"/>
      <c r="E2285" s="1"/>
      <c r="F2285" s="1"/>
      <c r="G2285" s="1"/>
      <c r="H2285" s="3"/>
      <c r="I2285" s="1"/>
      <c r="J2285" s="4"/>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row>
    <row r="2286" spans="3:61">
      <c r="C2286" s="1"/>
      <c r="D2286" s="2"/>
      <c r="E2286" s="1"/>
      <c r="F2286" s="1"/>
      <c r="G2286" s="1"/>
      <c r="H2286" s="3"/>
      <c r="I2286" s="1"/>
      <c r="J2286" s="4"/>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row>
    <row r="2287" spans="3:61">
      <c r="C2287" s="1"/>
      <c r="D2287" s="2"/>
      <c r="E2287" s="1"/>
      <c r="F2287" s="1"/>
      <c r="G2287" s="1"/>
      <c r="H2287" s="3"/>
      <c r="I2287" s="1"/>
      <c r="J2287" s="4"/>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row>
    <row r="2288" spans="3:61">
      <c r="C2288" s="1"/>
      <c r="D2288" s="2"/>
      <c r="E2288" s="1"/>
      <c r="F2288" s="1"/>
      <c r="G2288" s="1"/>
      <c r="H2288" s="3"/>
      <c r="I2288" s="1"/>
      <c r="J2288" s="4"/>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row>
    <row r="2289" spans="3:61">
      <c r="C2289" s="1"/>
      <c r="D2289" s="2"/>
      <c r="E2289" s="1"/>
      <c r="F2289" s="1"/>
      <c r="G2289" s="1"/>
      <c r="H2289" s="3"/>
      <c r="I2289" s="1"/>
      <c r="J2289" s="4"/>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row>
    <row r="2290" spans="3:61">
      <c r="C2290" s="1"/>
      <c r="D2290" s="2"/>
      <c r="E2290" s="1"/>
      <c r="F2290" s="1"/>
      <c r="G2290" s="1"/>
      <c r="H2290" s="3"/>
      <c r="I2290" s="1"/>
      <c r="J2290" s="4"/>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row>
    <row r="2291" spans="3:61">
      <c r="C2291" s="1"/>
      <c r="D2291" s="2"/>
      <c r="E2291" s="1"/>
      <c r="F2291" s="1"/>
      <c r="G2291" s="1"/>
      <c r="H2291" s="3"/>
      <c r="I2291" s="1"/>
      <c r="J2291" s="4"/>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row>
    <row r="2292" spans="3:61">
      <c r="C2292" s="1"/>
      <c r="D2292" s="2"/>
      <c r="E2292" s="1"/>
      <c r="F2292" s="1"/>
      <c r="G2292" s="1"/>
      <c r="H2292" s="3"/>
      <c r="I2292" s="1"/>
      <c r="J2292" s="4"/>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row>
    <row r="2293" spans="3:61">
      <c r="C2293" s="1"/>
      <c r="D2293" s="2"/>
      <c r="E2293" s="1"/>
      <c r="F2293" s="1"/>
      <c r="G2293" s="1"/>
      <c r="H2293" s="3"/>
      <c r="I2293" s="1"/>
      <c r="J2293" s="4"/>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row>
    <row r="2294" spans="3:61">
      <c r="C2294" s="1"/>
      <c r="D2294" s="2"/>
      <c r="E2294" s="1"/>
      <c r="F2294" s="1"/>
      <c r="G2294" s="1"/>
      <c r="H2294" s="3"/>
      <c r="I2294" s="1"/>
      <c r="J2294" s="4"/>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row>
    <row r="2295" spans="3:61">
      <c r="C2295" s="1"/>
      <c r="D2295" s="2"/>
      <c r="E2295" s="1"/>
      <c r="F2295" s="1"/>
      <c r="G2295" s="1"/>
      <c r="H2295" s="3"/>
      <c r="I2295" s="1"/>
      <c r="J2295" s="4"/>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row>
    <row r="2296" spans="3:61">
      <c r="C2296" s="1"/>
      <c r="D2296" s="2"/>
      <c r="E2296" s="1"/>
      <c r="F2296" s="1"/>
      <c r="G2296" s="1"/>
      <c r="H2296" s="3"/>
      <c r="I2296" s="1"/>
      <c r="J2296" s="4"/>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row>
    <row r="2297" spans="3:61">
      <c r="C2297" s="1"/>
      <c r="D2297" s="2"/>
      <c r="E2297" s="1"/>
      <c r="F2297" s="1"/>
      <c r="G2297" s="1"/>
      <c r="H2297" s="3"/>
      <c r="I2297" s="1"/>
      <c r="J2297" s="4"/>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row>
    <row r="2298" spans="3:61">
      <c r="C2298" s="1"/>
      <c r="D2298" s="2"/>
      <c r="E2298" s="1"/>
      <c r="F2298" s="1"/>
      <c r="G2298" s="1"/>
      <c r="H2298" s="3"/>
      <c r="I2298" s="1"/>
      <c r="J2298" s="4"/>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row>
    <row r="2299" spans="3:61">
      <c r="C2299" s="1"/>
      <c r="D2299" s="2"/>
      <c r="E2299" s="1"/>
      <c r="F2299" s="1"/>
      <c r="G2299" s="1"/>
      <c r="H2299" s="3"/>
      <c r="I2299" s="1"/>
      <c r="J2299" s="4"/>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row>
    <row r="2300" spans="3:61">
      <c r="C2300" s="1"/>
      <c r="D2300" s="2"/>
      <c r="E2300" s="1"/>
      <c r="F2300" s="1"/>
      <c r="G2300" s="1"/>
      <c r="H2300" s="3"/>
      <c r="I2300" s="1"/>
      <c r="J2300" s="4"/>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row>
    <row r="2301" spans="3:61">
      <c r="C2301" s="1"/>
      <c r="D2301" s="2"/>
      <c r="E2301" s="1"/>
      <c r="F2301" s="1"/>
      <c r="G2301" s="1"/>
      <c r="H2301" s="3"/>
      <c r="I2301" s="1"/>
      <c r="J2301" s="4"/>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row>
    <row r="2302" spans="3:61">
      <c r="C2302" s="1"/>
      <c r="D2302" s="2"/>
      <c r="E2302" s="1"/>
      <c r="F2302" s="1"/>
      <c r="G2302" s="1"/>
      <c r="H2302" s="3"/>
      <c r="I2302" s="1"/>
      <c r="J2302" s="4"/>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row>
    <row r="2303" spans="3:61">
      <c r="C2303" s="1"/>
      <c r="D2303" s="2"/>
      <c r="E2303" s="1"/>
      <c r="F2303" s="1"/>
      <c r="G2303" s="1"/>
      <c r="H2303" s="3"/>
      <c r="I2303" s="1"/>
      <c r="J2303" s="4"/>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row>
    <row r="2304" spans="3:61">
      <c r="C2304" s="1"/>
      <c r="D2304" s="2"/>
      <c r="E2304" s="1"/>
      <c r="F2304" s="1"/>
      <c r="G2304" s="1"/>
      <c r="H2304" s="3"/>
      <c r="I2304" s="1"/>
      <c r="J2304" s="4"/>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row>
    <row r="2305" spans="3:61">
      <c r="C2305" s="1"/>
      <c r="D2305" s="2"/>
      <c r="E2305" s="1"/>
      <c r="F2305" s="1"/>
      <c r="G2305" s="1"/>
      <c r="H2305" s="3"/>
      <c r="I2305" s="1"/>
      <c r="J2305" s="4"/>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row>
    <row r="2306" spans="3:61">
      <c r="C2306" s="1"/>
      <c r="D2306" s="2"/>
      <c r="E2306" s="1"/>
      <c r="F2306" s="1"/>
      <c r="G2306" s="1"/>
      <c r="H2306" s="3"/>
      <c r="I2306" s="1"/>
      <c r="J2306" s="4"/>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row>
    <row r="2307" spans="3:61">
      <c r="C2307" s="1"/>
      <c r="D2307" s="2"/>
      <c r="E2307" s="1"/>
      <c r="F2307" s="1"/>
      <c r="G2307" s="1"/>
      <c r="H2307" s="3"/>
      <c r="I2307" s="1"/>
      <c r="J2307" s="4"/>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row>
    <row r="2308" spans="3:61">
      <c r="C2308" s="1"/>
      <c r="D2308" s="2"/>
      <c r="E2308" s="1"/>
      <c r="F2308" s="1"/>
      <c r="G2308" s="1"/>
      <c r="H2308" s="3"/>
      <c r="I2308" s="1"/>
      <c r="J2308" s="4"/>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row>
    <row r="2309" spans="3:61">
      <c r="C2309" s="1"/>
      <c r="D2309" s="2"/>
      <c r="E2309" s="1"/>
      <c r="F2309" s="1"/>
      <c r="G2309" s="1"/>
      <c r="H2309" s="3"/>
      <c r="I2309" s="1"/>
      <c r="J2309" s="4"/>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row>
    <row r="2310" spans="3:61">
      <c r="C2310" s="1"/>
      <c r="D2310" s="2"/>
      <c r="E2310" s="1"/>
      <c r="F2310" s="1"/>
      <c r="G2310" s="1"/>
      <c r="H2310" s="3"/>
      <c r="I2310" s="1"/>
      <c r="J2310" s="4"/>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row>
    <row r="2311" spans="3:61">
      <c r="C2311" s="1"/>
      <c r="D2311" s="2"/>
      <c r="E2311" s="1"/>
      <c r="F2311" s="1"/>
      <c r="G2311" s="1"/>
      <c r="H2311" s="3"/>
      <c r="I2311" s="1"/>
      <c r="J2311" s="4"/>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row>
    <row r="2312" spans="3:61">
      <c r="C2312" s="1"/>
      <c r="D2312" s="2"/>
      <c r="E2312" s="1"/>
      <c r="F2312" s="1"/>
      <c r="G2312" s="1"/>
      <c r="H2312" s="3"/>
      <c r="I2312" s="1"/>
      <c r="J2312" s="4"/>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row>
    <row r="2313" spans="3:61">
      <c r="C2313" s="1"/>
      <c r="D2313" s="2"/>
      <c r="E2313" s="1"/>
      <c r="F2313" s="1"/>
      <c r="G2313" s="1"/>
      <c r="H2313" s="3"/>
      <c r="I2313" s="1"/>
      <c r="J2313" s="4"/>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row>
    <row r="2314" spans="3:61">
      <c r="C2314" s="1"/>
      <c r="D2314" s="2"/>
      <c r="E2314" s="1"/>
      <c r="F2314" s="1"/>
      <c r="G2314" s="1"/>
      <c r="H2314" s="3"/>
      <c r="I2314" s="1"/>
      <c r="J2314" s="4"/>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row>
    <row r="2315" spans="3:61">
      <c r="C2315" s="1"/>
      <c r="D2315" s="2"/>
      <c r="E2315" s="1"/>
      <c r="F2315" s="1"/>
      <c r="G2315" s="1"/>
      <c r="H2315" s="3"/>
      <c r="I2315" s="1"/>
      <c r="J2315" s="4"/>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row>
    <row r="2316" spans="3:61">
      <c r="C2316" s="1"/>
      <c r="D2316" s="2"/>
      <c r="E2316" s="1"/>
      <c r="F2316" s="1"/>
      <c r="G2316" s="1"/>
      <c r="H2316" s="3"/>
      <c r="I2316" s="1"/>
      <c r="J2316" s="4"/>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row>
    <row r="2317" spans="3:61">
      <c r="C2317" s="1"/>
      <c r="D2317" s="2"/>
      <c r="E2317" s="1"/>
      <c r="F2317" s="1"/>
      <c r="G2317" s="1"/>
      <c r="H2317" s="3"/>
      <c r="I2317" s="1"/>
      <c r="J2317" s="4"/>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row>
    <row r="2318" spans="3:61">
      <c r="C2318" s="1"/>
      <c r="D2318" s="2"/>
      <c r="E2318" s="1"/>
      <c r="F2318" s="1"/>
      <c r="G2318" s="1"/>
      <c r="H2318" s="3"/>
      <c r="I2318" s="1"/>
      <c r="J2318" s="4"/>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row>
    <row r="2319" spans="3:61">
      <c r="C2319" s="1"/>
      <c r="D2319" s="2"/>
      <c r="E2319" s="1"/>
      <c r="F2319" s="1"/>
      <c r="G2319" s="1"/>
      <c r="H2319" s="3"/>
      <c r="I2319" s="1"/>
      <c r="J2319" s="4"/>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row>
    <row r="2320" spans="3:61">
      <c r="C2320" s="1"/>
      <c r="D2320" s="2"/>
      <c r="E2320" s="1"/>
      <c r="F2320" s="1"/>
      <c r="G2320" s="1"/>
      <c r="H2320" s="3"/>
      <c r="I2320" s="1"/>
      <c r="J2320" s="4"/>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row>
    <row r="2321" spans="3:61">
      <c r="C2321" s="1"/>
      <c r="D2321" s="2"/>
      <c r="E2321" s="1"/>
      <c r="F2321" s="1"/>
      <c r="G2321" s="1"/>
      <c r="H2321" s="3"/>
      <c r="I2321" s="1"/>
      <c r="J2321" s="4"/>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row>
    <row r="2322" spans="3:61">
      <c r="C2322" s="1"/>
      <c r="D2322" s="2"/>
      <c r="E2322" s="1"/>
      <c r="F2322" s="1"/>
      <c r="G2322" s="1"/>
      <c r="H2322" s="3"/>
      <c r="I2322" s="1"/>
      <c r="J2322" s="4"/>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row>
    <row r="2323" spans="3:61">
      <c r="C2323" s="1"/>
      <c r="D2323" s="2"/>
      <c r="E2323" s="1"/>
      <c r="F2323" s="1"/>
      <c r="G2323" s="1"/>
      <c r="H2323" s="3"/>
      <c r="I2323" s="1"/>
      <c r="J2323" s="4"/>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row>
    <row r="2324" spans="3:61">
      <c r="C2324" s="1"/>
      <c r="D2324" s="2"/>
      <c r="E2324" s="1"/>
      <c r="F2324" s="1"/>
      <c r="G2324" s="1"/>
      <c r="H2324" s="3"/>
      <c r="I2324" s="1"/>
      <c r="J2324" s="4"/>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row>
    <row r="2325" spans="3:61">
      <c r="C2325" s="1"/>
      <c r="D2325" s="2"/>
      <c r="E2325" s="1"/>
      <c r="F2325" s="1"/>
      <c r="G2325" s="1"/>
      <c r="H2325" s="3"/>
      <c r="I2325" s="1"/>
      <c r="J2325" s="4"/>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row>
    <row r="2326" spans="3:61">
      <c r="C2326" s="1"/>
      <c r="D2326" s="2"/>
      <c r="E2326" s="1"/>
      <c r="F2326" s="1"/>
      <c r="G2326" s="1"/>
      <c r="H2326" s="3"/>
      <c r="I2326" s="1"/>
      <c r="J2326" s="4"/>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row>
    <row r="2327" spans="3:61">
      <c r="C2327" s="1"/>
      <c r="D2327" s="2"/>
      <c r="E2327" s="1"/>
      <c r="F2327" s="1"/>
      <c r="G2327" s="1"/>
      <c r="H2327" s="3"/>
      <c r="I2327" s="1"/>
      <c r="J2327" s="4"/>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row>
    <row r="2328" spans="3:61">
      <c r="C2328" s="1"/>
      <c r="D2328" s="2"/>
      <c r="E2328" s="1"/>
      <c r="F2328" s="1"/>
      <c r="G2328" s="1"/>
      <c r="H2328" s="3"/>
      <c r="I2328" s="1"/>
      <c r="J2328" s="4"/>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row>
    <row r="2329" spans="3:61">
      <c r="C2329" s="1"/>
      <c r="D2329" s="2"/>
      <c r="E2329" s="1"/>
      <c r="F2329" s="1"/>
      <c r="G2329" s="1"/>
      <c r="H2329" s="3"/>
      <c r="I2329" s="1"/>
      <c r="J2329" s="4"/>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row>
    <row r="2330" spans="3:61">
      <c r="C2330" s="1"/>
      <c r="D2330" s="2"/>
      <c r="E2330" s="1"/>
      <c r="F2330" s="1"/>
      <c r="G2330" s="1"/>
      <c r="H2330" s="3"/>
      <c r="I2330" s="1"/>
      <c r="J2330" s="4"/>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row>
    <row r="2331" spans="3:61">
      <c r="C2331" s="1"/>
      <c r="D2331" s="2"/>
      <c r="E2331" s="1"/>
      <c r="F2331" s="1"/>
      <c r="G2331" s="1"/>
      <c r="H2331" s="3"/>
      <c r="I2331" s="1"/>
      <c r="J2331" s="4"/>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row>
    <row r="2332" spans="3:61">
      <c r="C2332" s="1"/>
      <c r="D2332" s="2"/>
      <c r="E2332" s="1"/>
      <c r="F2332" s="1"/>
      <c r="G2332" s="1"/>
      <c r="H2332" s="3"/>
      <c r="I2332" s="1"/>
      <c r="J2332" s="4"/>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row>
    <row r="2333" spans="3:61">
      <c r="C2333" s="1"/>
      <c r="D2333" s="2"/>
      <c r="E2333" s="1"/>
      <c r="F2333" s="1"/>
      <c r="G2333" s="1"/>
      <c r="H2333" s="3"/>
      <c r="I2333" s="1"/>
      <c r="J2333" s="4"/>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row>
    <row r="2334" spans="3:61">
      <c r="C2334" s="1"/>
      <c r="D2334" s="2"/>
      <c r="E2334" s="1"/>
      <c r="F2334" s="1"/>
      <c r="G2334" s="1"/>
      <c r="H2334" s="3"/>
      <c r="I2334" s="1"/>
      <c r="J2334" s="4"/>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row>
    <row r="2335" spans="3:61">
      <c r="C2335" s="1"/>
      <c r="D2335" s="2"/>
      <c r="E2335" s="1"/>
      <c r="F2335" s="1"/>
      <c r="G2335" s="1"/>
      <c r="H2335" s="3"/>
      <c r="I2335" s="1"/>
      <c r="J2335" s="4"/>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row>
    <row r="2336" spans="3:61">
      <c r="C2336" s="1"/>
      <c r="D2336" s="2"/>
      <c r="E2336" s="1"/>
      <c r="F2336" s="1"/>
      <c r="G2336" s="1"/>
      <c r="H2336" s="3"/>
      <c r="I2336" s="1"/>
      <c r="J2336" s="4"/>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row>
    <row r="2337" spans="3:61">
      <c r="C2337" s="1"/>
      <c r="D2337" s="2"/>
      <c r="E2337" s="1"/>
      <c r="F2337" s="1"/>
      <c r="G2337" s="1"/>
      <c r="H2337" s="3"/>
      <c r="I2337" s="1"/>
      <c r="J2337" s="4"/>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row>
    <row r="2338" spans="3:61">
      <c r="C2338" s="1"/>
      <c r="D2338" s="2"/>
      <c r="E2338" s="1"/>
      <c r="F2338" s="1"/>
      <c r="G2338" s="1"/>
      <c r="H2338" s="3"/>
      <c r="I2338" s="1"/>
      <c r="J2338" s="4"/>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row>
    <row r="2339" spans="3:61">
      <c r="C2339" s="1"/>
      <c r="D2339" s="2"/>
      <c r="E2339" s="1"/>
      <c r="F2339" s="1"/>
      <c r="G2339" s="1"/>
      <c r="H2339" s="3"/>
      <c r="I2339" s="1"/>
      <c r="J2339" s="4"/>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row>
    <row r="2340" spans="3:61">
      <c r="C2340" s="1"/>
      <c r="D2340" s="2"/>
      <c r="E2340" s="1"/>
      <c r="F2340" s="1"/>
      <c r="G2340" s="1"/>
      <c r="H2340" s="3"/>
      <c r="I2340" s="1"/>
      <c r="J2340" s="4"/>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row>
    <row r="2341" spans="3:61">
      <c r="C2341" s="1"/>
      <c r="D2341" s="2"/>
      <c r="E2341" s="1"/>
      <c r="F2341" s="1"/>
      <c r="G2341" s="1"/>
      <c r="H2341" s="3"/>
      <c r="I2341" s="1"/>
      <c r="J2341" s="4"/>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row>
    <row r="2342" spans="3:61">
      <c r="C2342" s="1"/>
      <c r="D2342" s="2"/>
      <c r="E2342" s="1"/>
      <c r="F2342" s="1"/>
      <c r="G2342" s="1"/>
      <c r="H2342" s="3"/>
      <c r="I2342" s="1"/>
      <c r="J2342" s="4"/>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row>
    <row r="2343" spans="3:61">
      <c r="C2343" s="1"/>
      <c r="D2343" s="2"/>
      <c r="E2343" s="1"/>
      <c r="F2343" s="1"/>
      <c r="G2343" s="1"/>
      <c r="H2343" s="3"/>
      <c r="I2343" s="1"/>
      <c r="J2343" s="4"/>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row>
    <row r="2344" spans="3:61">
      <c r="C2344" s="1"/>
      <c r="D2344" s="2"/>
      <c r="E2344" s="1"/>
      <c r="F2344" s="1"/>
      <c r="G2344" s="1"/>
      <c r="H2344" s="3"/>
      <c r="I2344" s="1"/>
      <c r="J2344" s="4"/>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row>
    <row r="2345" spans="3:61">
      <c r="C2345" s="1"/>
      <c r="D2345" s="2"/>
      <c r="E2345" s="1"/>
      <c r="F2345" s="1"/>
      <c r="G2345" s="1"/>
      <c r="H2345" s="3"/>
      <c r="I2345" s="1"/>
      <c r="J2345" s="4"/>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row>
    <row r="2346" spans="3:61">
      <c r="C2346" s="1"/>
      <c r="D2346" s="2"/>
      <c r="E2346" s="1"/>
      <c r="F2346" s="1"/>
      <c r="G2346" s="1"/>
      <c r="H2346" s="3"/>
      <c r="I2346" s="1"/>
      <c r="J2346" s="4"/>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row>
    <row r="2347" spans="3:61">
      <c r="C2347" s="1"/>
      <c r="D2347" s="2"/>
      <c r="E2347" s="1"/>
      <c r="F2347" s="1"/>
      <c r="G2347" s="1"/>
      <c r="H2347" s="3"/>
      <c r="I2347" s="1"/>
      <c r="J2347" s="4"/>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row>
    <row r="2348" spans="3:61">
      <c r="C2348" s="1"/>
      <c r="D2348" s="2"/>
      <c r="E2348" s="1"/>
      <c r="F2348" s="1"/>
      <c r="G2348" s="1"/>
      <c r="H2348" s="3"/>
      <c r="I2348" s="1"/>
      <c r="J2348" s="4"/>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row>
    <row r="2349" spans="3:61">
      <c r="C2349" s="1"/>
      <c r="D2349" s="2"/>
      <c r="E2349" s="1"/>
      <c r="F2349" s="1"/>
      <c r="G2349" s="1"/>
      <c r="H2349" s="3"/>
      <c r="I2349" s="1"/>
      <c r="J2349" s="4"/>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row>
    <row r="2350" spans="3:61">
      <c r="C2350" s="1"/>
      <c r="D2350" s="2"/>
      <c r="E2350" s="1"/>
      <c r="F2350" s="1"/>
      <c r="G2350" s="1"/>
      <c r="H2350" s="3"/>
      <c r="I2350" s="1"/>
      <c r="J2350" s="4"/>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row>
    <row r="2351" spans="3:61">
      <c r="C2351" s="1"/>
      <c r="D2351" s="2"/>
      <c r="E2351" s="1"/>
      <c r="F2351" s="1"/>
      <c r="G2351" s="1"/>
      <c r="H2351" s="3"/>
      <c r="I2351" s="1"/>
      <c r="J2351" s="4"/>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row>
    <row r="2352" spans="3:61">
      <c r="C2352" s="1"/>
      <c r="D2352" s="2"/>
      <c r="E2352" s="1"/>
      <c r="F2352" s="1"/>
      <c r="G2352" s="1"/>
      <c r="H2352" s="3"/>
      <c r="I2352" s="1"/>
      <c r="J2352" s="4"/>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row>
    <row r="2353" spans="3:61">
      <c r="C2353" s="1"/>
      <c r="D2353" s="2"/>
      <c r="E2353" s="1"/>
      <c r="F2353" s="1"/>
      <c r="G2353" s="1"/>
      <c r="H2353" s="3"/>
      <c r="I2353" s="1"/>
      <c r="J2353" s="4"/>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row>
    <row r="2354" spans="3:61">
      <c r="C2354" s="1"/>
      <c r="D2354" s="2"/>
      <c r="E2354" s="1"/>
      <c r="F2354" s="1"/>
      <c r="G2354" s="1"/>
      <c r="H2354" s="3"/>
      <c r="I2354" s="1"/>
      <c r="J2354" s="4"/>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row>
    <row r="2355" spans="3:61">
      <c r="C2355" s="1"/>
      <c r="D2355" s="2"/>
      <c r="E2355" s="1"/>
      <c r="F2355" s="1"/>
      <c r="G2355" s="1"/>
      <c r="H2355" s="3"/>
      <c r="I2355" s="1"/>
      <c r="J2355" s="4"/>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row>
    <row r="2356" spans="3:61">
      <c r="C2356" s="1"/>
      <c r="D2356" s="2"/>
      <c r="E2356" s="1"/>
      <c r="F2356" s="1"/>
      <c r="G2356" s="1"/>
      <c r="H2356" s="3"/>
      <c r="I2356" s="1"/>
      <c r="J2356" s="4"/>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row>
    <row r="2357" spans="3:61">
      <c r="C2357" s="1"/>
      <c r="D2357" s="2"/>
      <c r="E2357" s="1"/>
      <c r="F2357" s="1"/>
      <c r="G2357" s="1"/>
      <c r="H2357" s="3"/>
      <c r="I2357" s="1"/>
      <c r="J2357" s="4"/>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row>
    <row r="2358" spans="3:61">
      <c r="C2358" s="1"/>
      <c r="D2358" s="2"/>
      <c r="E2358" s="1"/>
      <c r="F2358" s="1"/>
      <c r="G2358" s="1"/>
      <c r="H2358" s="3"/>
      <c r="I2358" s="1"/>
      <c r="J2358" s="4"/>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row>
    <row r="2359" spans="3:61">
      <c r="C2359" s="1"/>
      <c r="D2359" s="2"/>
      <c r="E2359" s="1"/>
      <c r="F2359" s="1"/>
      <c r="G2359" s="1"/>
      <c r="H2359" s="3"/>
      <c r="I2359" s="1"/>
      <c r="J2359" s="4"/>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row>
    <row r="2360" spans="3:61">
      <c r="C2360" s="1"/>
      <c r="D2360" s="2"/>
      <c r="E2360" s="1"/>
      <c r="F2360" s="1"/>
      <c r="G2360" s="1"/>
      <c r="H2360" s="3"/>
      <c r="I2360" s="1"/>
      <c r="J2360" s="4"/>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row>
    <row r="2361" spans="3:61">
      <c r="C2361" s="1"/>
      <c r="D2361" s="2"/>
      <c r="E2361" s="1"/>
      <c r="F2361" s="1"/>
      <c r="G2361" s="1"/>
      <c r="H2361" s="3"/>
      <c r="I2361" s="1"/>
      <c r="J2361" s="4"/>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row>
    <row r="2362" spans="3:61">
      <c r="C2362" s="1"/>
      <c r="D2362" s="2"/>
      <c r="E2362" s="1"/>
      <c r="F2362" s="1"/>
      <c r="G2362" s="1"/>
      <c r="H2362" s="3"/>
      <c r="I2362" s="1"/>
      <c r="J2362" s="4"/>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row>
    <row r="2363" spans="3:61">
      <c r="C2363" s="1"/>
      <c r="D2363" s="2"/>
      <c r="E2363" s="1"/>
      <c r="F2363" s="1"/>
      <c r="G2363" s="1"/>
      <c r="H2363" s="3"/>
      <c r="I2363" s="1"/>
      <c r="J2363" s="4"/>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row>
    <row r="2364" spans="3:61">
      <c r="C2364" s="1"/>
      <c r="D2364" s="2"/>
      <c r="E2364" s="1"/>
      <c r="F2364" s="1"/>
      <c r="G2364" s="1"/>
      <c r="H2364" s="3"/>
      <c r="I2364" s="1"/>
      <c r="J2364" s="4"/>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row>
    <row r="2365" spans="3:61">
      <c r="C2365" s="1"/>
      <c r="D2365" s="2"/>
      <c r="E2365" s="1"/>
      <c r="F2365" s="1"/>
      <c r="G2365" s="1"/>
      <c r="H2365" s="3"/>
      <c r="I2365" s="1"/>
      <c r="J2365" s="4"/>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row>
    <row r="2366" spans="3:61">
      <c r="C2366" s="1"/>
      <c r="D2366" s="2"/>
      <c r="E2366" s="1"/>
      <c r="F2366" s="1"/>
      <c r="G2366" s="1"/>
      <c r="H2366" s="3"/>
      <c r="I2366" s="1"/>
      <c r="J2366" s="4"/>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row>
    <row r="2367" spans="3:61">
      <c r="C2367" s="1"/>
      <c r="D2367" s="2"/>
      <c r="E2367" s="1"/>
      <c r="F2367" s="1"/>
      <c r="G2367" s="1"/>
      <c r="H2367" s="3"/>
      <c r="I2367" s="1"/>
      <c r="J2367" s="4"/>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row>
    <row r="2368" spans="3:61">
      <c r="C2368" s="1"/>
      <c r="D2368" s="2"/>
      <c r="E2368" s="1"/>
      <c r="F2368" s="1"/>
      <c r="G2368" s="1"/>
      <c r="H2368" s="3"/>
      <c r="I2368" s="1"/>
      <c r="J2368" s="4"/>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row>
    <row r="2369" spans="3:61">
      <c r="C2369" s="1"/>
      <c r="D2369" s="2"/>
      <c r="E2369" s="1"/>
      <c r="F2369" s="1"/>
      <c r="G2369" s="1"/>
      <c r="H2369" s="3"/>
      <c r="I2369" s="1"/>
      <c r="J2369" s="4"/>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row>
    <row r="2370" spans="3:61">
      <c r="C2370" s="1"/>
      <c r="D2370" s="2"/>
      <c r="E2370" s="1"/>
      <c r="F2370" s="1"/>
      <c r="G2370" s="1"/>
      <c r="H2370" s="3"/>
      <c r="I2370" s="1"/>
      <c r="J2370" s="4"/>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row>
    <row r="2371" spans="3:61">
      <c r="C2371" s="1"/>
      <c r="D2371" s="2"/>
      <c r="E2371" s="1"/>
      <c r="F2371" s="1"/>
      <c r="G2371" s="1"/>
      <c r="H2371" s="3"/>
      <c r="I2371" s="1"/>
      <c r="J2371" s="4"/>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row>
    <row r="2372" spans="3:61">
      <c r="C2372" s="1"/>
      <c r="D2372" s="2"/>
      <c r="E2372" s="1"/>
      <c r="F2372" s="1"/>
      <c r="G2372" s="1"/>
      <c r="H2372" s="3"/>
      <c r="I2372" s="1"/>
      <c r="J2372" s="4"/>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row>
    <row r="2373" spans="3:61">
      <c r="C2373" s="1"/>
      <c r="D2373" s="2"/>
      <c r="E2373" s="1"/>
      <c r="F2373" s="1"/>
      <c r="G2373" s="1"/>
      <c r="H2373" s="3"/>
      <c r="I2373" s="1"/>
      <c r="J2373" s="4"/>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row>
    <row r="2374" spans="3:61">
      <c r="C2374" s="1"/>
      <c r="D2374" s="2"/>
      <c r="E2374" s="1"/>
      <c r="F2374" s="1"/>
      <c r="G2374" s="1"/>
      <c r="H2374" s="3"/>
      <c r="I2374" s="1"/>
      <c r="J2374" s="4"/>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row>
    <row r="2375" spans="3:61">
      <c r="C2375" s="1"/>
      <c r="D2375" s="2"/>
      <c r="E2375" s="1"/>
      <c r="F2375" s="1"/>
      <c r="G2375" s="1"/>
      <c r="H2375" s="3"/>
      <c r="I2375" s="1"/>
      <c r="J2375" s="4"/>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row>
    <row r="2376" spans="3:61">
      <c r="C2376" s="1"/>
      <c r="D2376" s="2"/>
      <c r="E2376" s="1"/>
      <c r="F2376" s="1"/>
      <c r="G2376" s="1"/>
      <c r="H2376" s="3"/>
      <c r="I2376" s="1"/>
      <c r="J2376" s="4"/>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row>
    <row r="2377" spans="3:61">
      <c r="C2377" s="1"/>
      <c r="D2377" s="2"/>
      <c r="E2377" s="1"/>
      <c r="F2377" s="1"/>
      <c r="G2377" s="1"/>
      <c r="H2377" s="3"/>
      <c r="I2377" s="1"/>
      <c r="J2377" s="4"/>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row>
    <row r="2378" spans="3:61">
      <c r="C2378" s="1"/>
      <c r="D2378" s="2"/>
      <c r="E2378" s="1"/>
      <c r="F2378" s="1"/>
      <c r="G2378" s="1"/>
      <c r="H2378" s="3"/>
      <c r="I2378" s="1"/>
      <c r="J2378" s="4"/>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row>
    <row r="2379" spans="3:61">
      <c r="C2379" s="1"/>
      <c r="D2379" s="2"/>
      <c r="E2379" s="1"/>
      <c r="F2379" s="1"/>
      <c r="G2379" s="1"/>
      <c r="H2379" s="3"/>
      <c r="I2379" s="1"/>
      <c r="J2379" s="4"/>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row>
    <row r="2380" spans="3:61">
      <c r="C2380" s="1"/>
      <c r="D2380" s="2"/>
      <c r="E2380" s="1"/>
      <c r="F2380" s="1"/>
      <c r="G2380" s="1"/>
      <c r="H2380" s="3"/>
      <c r="I2380" s="1"/>
      <c r="J2380" s="4"/>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row>
    <row r="2381" spans="3:61">
      <c r="C2381" s="1"/>
      <c r="D2381" s="2"/>
      <c r="E2381" s="1"/>
      <c r="F2381" s="1"/>
      <c r="G2381" s="1"/>
      <c r="H2381" s="3"/>
      <c r="I2381" s="1"/>
      <c r="J2381" s="4"/>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row>
    <row r="2382" spans="3:61">
      <c r="C2382" s="1"/>
      <c r="D2382" s="2"/>
      <c r="E2382" s="1"/>
      <c r="F2382" s="1"/>
      <c r="G2382" s="1"/>
      <c r="H2382" s="3"/>
      <c r="I2382" s="1"/>
      <c r="J2382" s="4"/>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row>
    <row r="2383" spans="3:61">
      <c r="C2383" s="1"/>
      <c r="D2383" s="2"/>
      <c r="E2383" s="1"/>
      <c r="F2383" s="1"/>
      <c r="G2383" s="1"/>
      <c r="H2383" s="3"/>
      <c r="I2383" s="1"/>
      <c r="J2383" s="4"/>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row>
    <row r="2384" spans="3:61">
      <c r="C2384" s="1"/>
      <c r="D2384" s="2"/>
      <c r="E2384" s="1"/>
      <c r="F2384" s="1"/>
      <c r="G2384" s="1"/>
      <c r="H2384" s="3"/>
      <c r="I2384" s="1"/>
      <c r="J2384" s="4"/>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row>
    <row r="2385" spans="3:61">
      <c r="C2385" s="1"/>
      <c r="D2385" s="2"/>
      <c r="E2385" s="1"/>
      <c r="F2385" s="1"/>
      <c r="G2385" s="1"/>
      <c r="H2385" s="3"/>
      <c r="I2385" s="1"/>
      <c r="J2385" s="4"/>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row>
    <row r="2386" spans="3:61">
      <c r="C2386" s="1"/>
      <c r="D2386" s="2"/>
      <c r="E2386" s="1"/>
      <c r="F2386" s="1"/>
      <c r="G2386" s="1"/>
      <c r="H2386" s="3"/>
      <c r="I2386" s="1"/>
      <c r="J2386" s="4"/>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row>
    <row r="2387" spans="3:61">
      <c r="C2387" s="1"/>
      <c r="D2387" s="2"/>
      <c r="E2387" s="1"/>
      <c r="F2387" s="1"/>
      <c r="G2387" s="1"/>
      <c r="H2387" s="3"/>
      <c r="I2387" s="1"/>
      <c r="J2387" s="4"/>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row>
    <row r="2388" spans="3:61">
      <c r="C2388" s="1"/>
      <c r="D2388" s="2"/>
      <c r="E2388" s="1"/>
      <c r="F2388" s="1"/>
      <c r="G2388" s="1"/>
      <c r="H2388" s="3"/>
      <c r="I2388" s="1"/>
      <c r="J2388" s="4"/>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row>
    <row r="2389" spans="3:61">
      <c r="C2389" s="1"/>
      <c r="D2389" s="2"/>
      <c r="E2389" s="1"/>
      <c r="F2389" s="1"/>
      <c r="G2389" s="1"/>
      <c r="H2389" s="3"/>
      <c r="I2389" s="1"/>
      <c r="J2389" s="4"/>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row>
    <row r="2390" spans="3:61">
      <c r="C2390" s="1"/>
      <c r="D2390" s="2"/>
      <c r="E2390" s="1"/>
      <c r="F2390" s="1"/>
      <c r="G2390" s="1"/>
      <c r="H2390" s="3"/>
      <c r="I2390" s="1"/>
      <c r="J2390" s="4"/>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row>
    <row r="2391" spans="3:61">
      <c r="C2391" s="1"/>
      <c r="D2391" s="2"/>
      <c r="E2391" s="1"/>
      <c r="F2391" s="1"/>
      <c r="G2391" s="1"/>
      <c r="H2391" s="3"/>
      <c r="I2391" s="1"/>
      <c r="J2391" s="4"/>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row>
    <row r="2392" spans="3:61">
      <c r="C2392" s="1"/>
      <c r="D2392" s="2"/>
      <c r="E2392" s="1"/>
      <c r="F2392" s="1"/>
      <c r="G2392" s="1"/>
      <c r="H2392" s="3"/>
      <c r="I2392" s="1"/>
      <c r="J2392" s="4"/>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row>
    <row r="2393" spans="3:61">
      <c r="C2393" s="1"/>
      <c r="D2393" s="2"/>
      <c r="E2393" s="1"/>
      <c r="F2393" s="1"/>
      <c r="G2393" s="1"/>
      <c r="H2393" s="3"/>
      <c r="I2393" s="1"/>
      <c r="J2393" s="4"/>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row>
    <row r="2394" spans="3:61">
      <c r="C2394" s="1"/>
      <c r="D2394" s="2"/>
      <c r="E2394" s="1"/>
      <c r="F2394" s="1"/>
      <c r="G2394" s="1"/>
      <c r="H2394" s="3"/>
      <c r="I2394" s="1"/>
      <c r="J2394" s="4"/>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row>
    <row r="2395" spans="3:61">
      <c r="C2395" s="1"/>
      <c r="D2395" s="2"/>
      <c r="E2395" s="1"/>
      <c r="F2395" s="1"/>
      <c r="G2395" s="1"/>
      <c r="H2395" s="3"/>
      <c r="I2395" s="1"/>
      <c r="J2395" s="4"/>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row>
    <row r="2396" spans="3:61">
      <c r="C2396" s="1"/>
      <c r="D2396" s="2"/>
      <c r="E2396" s="1"/>
      <c r="F2396" s="1"/>
      <c r="G2396" s="1"/>
      <c r="H2396" s="3"/>
      <c r="I2396" s="1"/>
      <c r="J2396" s="4"/>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row>
    <row r="2397" spans="3:61">
      <c r="C2397" s="1"/>
      <c r="D2397" s="2"/>
      <c r="E2397" s="1"/>
      <c r="F2397" s="1"/>
      <c r="G2397" s="1"/>
      <c r="H2397" s="3"/>
      <c r="I2397" s="1"/>
      <c r="J2397" s="4"/>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row>
    <row r="2398" spans="3:61">
      <c r="C2398" s="1"/>
      <c r="D2398" s="2"/>
      <c r="E2398" s="1"/>
      <c r="F2398" s="1"/>
      <c r="G2398" s="1"/>
      <c r="H2398" s="3"/>
      <c r="I2398" s="1"/>
      <c r="J2398" s="4"/>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row>
    <row r="2399" spans="3:61">
      <c r="C2399" s="1"/>
      <c r="D2399" s="2"/>
      <c r="E2399" s="1"/>
      <c r="F2399" s="1"/>
      <c r="G2399" s="1"/>
      <c r="H2399" s="3"/>
      <c r="I2399" s="1"/>
      <c r="J2399" s="4"/>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row>
    <row r="2400" spans="3:61">
      <c r="C2400" s="1"/>
      <c r="D2400" s="2"/>
      <c r="E2400" s="1"/>
      <c r="F2400" s="1"/>
      <c r="G2400" s="1"/>
      <c r="H2400" s="3"/>
      <c r="I2400" s="1"/>
      <c r="J2400" s="4"/>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row>
    <row r="2401" spans="3:61">
      <c r="C2401" s="1"/>
      <c r="D2401" s="2"/>
      <c r="E2401" s="1"/>
      <c r="F2401" s="1"/>
      <c r="G2401" s="1"/>
      <c r="H2401" s="3"/>
      <c r="I2401" s="1"/>
      <c r="J2401" s="4"/>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row>
    <row r="2402" spans="3:61">
      <c r="C2402" s="1"/>
      <c r="D2402" s="2"/>
      <c r="E2402" s="1"/>
      <c r="F2402" s="1"/>
      <c r="G2402" s="1"/>
      <c r="H2402" s="3"/>
      <c r="I2402" s="1"/>
      <c r="J2402" s="4"/>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row>
    <row r="2403" spans="3:61">
      <c r="C2403" s="1"/>
      <c r="D2403" s="2"/>
      <c r="E2403" s="1"/>
      <c r="F2403" s="1"/>
      <c r="G2403" s="1"/>
      <c r="H2403" s="3"/>
      <c r="I2403" s="1"/>
      <c r="J2403" s="4"/>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row>
    <row r="2404" spans="3:61">
      <c r="C2404" s="1"/>
      <c r="D2404" s="2"/>
      <c r="E2404" s="1"/>
      <c r="F2404" s="1"/>
      <c r="G2404" s="1"/>
      <c r="H2404" s="3"/>
      <c r="I2404" s="1"/>
      <c r="J2404" s="4"/>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row>
    <row r="2405" spans="3:61">
      <c r="C2405" s="1"/>
      <c r="D2405" s="2"/>
      <c r="E2405" s="1"/>
      <c r="F2405" s="1"/>
      <c r="G2405" s="1"/>
      <c r="H2405" s="3"/>
      <c r="I2405" s="1"/>
      <c r="J2405" s="4"/>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row>
    <row r="2406" spans="3:61">
      <c r="C2406" s="1"/>
      <c r="D2406" s="2"/>
      <c r="E2406" s="1"/>
      <c r="F2406" s="1"/>
      <c r="G2406" s="1"/>
      <c r="H2406" s="3"/>
      <c r="I2406" s="1"/>
      <c r="J2406" s="4"/>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row>
    <row r="2407" spans="3:61">
      <c r="C2407" s="1"/>
      <c r="D2407" s="2"/>
      <c r="E2407" s="1"/>
      <c r="F2407" s="1"/>
      <c r="G2407" s="1"/>
      <c r="H2407" s="3"/>
      <c r="I2407" s="1"/>
      <c r="J2407" s="4"/>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row>
    <row r="2408" spans="3:61">
      <c r="C2408" s="1"/>
      <c r="D2408" s="2"/>
      <c r="E2408" s="1"/>
      <c r="F2408" s="1"/>
      <c r="G2408" s="1"/>
      <c r="H2408" s="3"/>
      <c r="I2408" s="1"/>
      <c r="J2408" s="4"/>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row>
    <row r="2409" spans="3:61">
      <c r="C2409" s="1"/>
      <c r="D2409" s="2"/>
      <c r="E2409" s="1"/>
      <c r="F2409" s="1"/>
      <c r="G2409" s="1"/>
      <c r="H2409" s="3"/>
      <c r="I2409" s="1"/>
      <c r="J2409" s="4"/>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row>
    <row r="2410" spans="3:61">
      <c r="C2410" s="1"/>
      <c r="D2410" s="2"/>
      <c r="E2410" s="1"/>
      <c r="F2410" s="1"/>
      <c r="G2410" s="1"/>
      <c r="H2410" s="3"/>
      <c r="I2410" s="1"/>
      <c r="J2410" s="4"/>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row>
    <row r="2411" spans="3:61">
      <c r="C2411" s="1"/>
      <c r="D2411" s="2"/>
      <c r="E2411" s="1"/>
      <c r="F2411" s="1"/>
      <c r="G2411" s="1"/>
      <c r="H2411" s="3"/>
      <c r="I2411" s="1"/>
      <c r="J2411" s="4"/>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row>
    <row r="2412" spans="3:61">
      <c r="C2412" s="1"/>
      <c r="D2412" s="2"/>
      <c r="E2412" s="1"/>
      <c r="F2412" s="1"/>
      <c r="G2412" s="1"/>
      <c r="H2412" s="3"/>
      <c r="I2412" s="1"/>
      <c r="J2412" s="4"/>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row>
    <row r="2413" spans="3:61">
      <c r="C2413" s="1"/>
      <c r="D2413" s="2"/>
      <c r="E2413" s="1"/>
      <c r="F2413" s="1"/>
      <c r="G2413" s="1"/>
      <c r="H2413" s="3"/>
      <c r="I2413" s="1"/>
      <c r="J2413" s="4"/>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row>
    <row r="2414" spans="3:61">
      <c r="C2414" s="1"/>
      <c r="D2414" s="2"/>
      <c r="E2414" s="1"/>
      <c r="F2414" s="1"/>
      <c r="G2414" s="1"/>
      <c r="H2414" s="3"/>
      <c r="I2414" s="1"/>
      <c r="J2414" s="4"/>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row>
    <row r="2415" spans="3:61">
      <c r="C2415" s="1"/>
      <c r="D2415" s="2"/>
      <c r="E2415" s="1"/>
      <c r="F2415" s="1"/>
      <c r="G2415" s="1"/>
      <c r="H2415" s="3"/>
      <c r="I2415" s="1"/>
      <c r="J2415" s="4"/>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row>
    <row r="2416" spans="3:61">
      <c r="C2416" s="1"/>
      <c r="D2416" s="2"/>
      <c r="E2416" s="1"/>
      <c r="F2416" s="1"/>
      <c r="G2416" s="1"/>
      <c r="H2416" s="3"/>
      <c r="I2416" s="1"/>
      <c r="J2416" s="4"/>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row>
    <row r="2417" spans="3:61">
      <c r="C2417" s="1"/>
      <c r="D2417" s="2"/>
      <c r="E2417" s="1"/>
      <c r="F2417" s="1"/>
      <c r="G2417" s="1"/>
      <c r="H2417" s="3"/>
      <c r="I2417" s="1"/>
      <c r="J2417" s="4"/>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row>
    <row r="2418" spans="3:61">
      <c r="C2418" s="1"/>
      <c r="D2418" s="2"/>
      <c r="E2418" s="1"/>
      <c r="F2418" s="1"/>
      <c r="G2418" s="1"/>
      <c r="H2418" s="3"/>
      <c r="I2418" s="1"/>
      <c r="J2418" s="4"/>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row>
    <row r="2419" spans="3:61">
      <c r="C2419" s="1"/>
      <c r="D2419" s="2"/>
      <c r="E2419" s="1"/>
      <c r="F2419" s="1"/>
      <c r="G2419" s="1"/>
      <c r="H2419" s="3"/>
      <c r="I2419" s="1"/>
      <c r="J2419" s="4"/>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row>
    <row r="2420" spans="3:61">
      <c r="C2420" s="1"/>
      <c r="D2420" s="2"/>
      <c r="E2420" s="1"/>
      <c r="F2420" s="1"/>
      <c r="G2420" s="1"/>
      <c r="H2420" s="3"/>
      <c r="I2420" s="1"/>
      <c r="J2420" s="4"/>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row>
    <row r="2421" spans="3:61">
      <c r="C2421" s="1"/>
      <c r="D2421" s="2"/>
      <c r="E2421" s="1"/>
      <c r="F2421" s="1"/>
      <c r="G2421" s="1"/>
      <c r="H2421" s="3"/>
      <c r="I2421" s="1"/>
      <c r="J2421" s="4"/>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row>
    <row r="2422" spans="3:61">
      <c r="C2422" s="1"/>
      <c r="D2422" s="2"/>
      <c r="E2422" s="1"/>
      <c r="F2422" s="1"/>
      <c r="G2422" s="1"/>
      <c r="H2422" s="3"/>
      <c r="I2422" s="1"/>
      <c r="J2422" s="4"/>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row>
    <row r="2423" spans="3:61">
      <c r="C2423" s="1"/>
      <c r="D2423" s="2"/>
      <c r="E2423" s="1"/>
      <c r="F2423" s="1"/>
      <c r="G2423" s="1"/>
      <c r="H2423" s="3"/>
      <c r="I2423" s="1"/>
      <c r="J2423" s="4"/>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row>
    <row r="2424" spans="3:61">
      <c r="C2424" s="1"/>
      <c r="D2424" s="2"/>
      <c r="E2424" s="1"/>
      <c r="F2424" s="1"/>
      <c r="G2424" s="1"/>
      <c r="H2424" s="3"/>
      <c r="I2424" s="1"/>
      <c r="J2424" s="4"/>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row>
    <row r="2425" spans="3:61">
      <c r="C2425" s="1"/>
      <c r="D2425" s="2"/>
      <c r="E2425" s="1"/>
      <c r="F2425" s="1"/>
      <c r="G2425" s="1"/>
      <c r="H2425" s="3"/>
      <c r="I2425" s="1"/>
      <c r="J2425" s="4"/>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row>
    <row r="2426" spans="3:61">
      <c r="C2426" s="1"/>
      <c r="D2426" s="2"/>
      <c r="E2426" s="1"/>
      <c r="F2426" s="1"/>
      <c r="G2426" s="1"/>
      <c r="H2426" s="3"/>
      <c r="I2426" s="1"/>
      <c r="J2426" s="4"/>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row>
    <row r="2427" spans="3:61">
      <c r="C2427" s="1"/>
      <c r="D2427" s="2"/>
      <c r="E2427" s="1"/>
      <c r="F2427" s="1"/>
      <c r="G2427" s="1"/>
      <c r="H2427" s="3"/>
      <c r="I2427" s="1"/>
      <c r="J2427" s="4"/>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row>
    <row r="2428" spans="3:61">
      <c r="C2428" s="1"/>
      <c r="D2428" s="2"/>
      <c r="E2428" s="1"/>
      <c r="F2428" s="1"/>
      <c r="G2428" s="1"/>
      <c r="H2428" s="3"/>
      <c r="I2428" s="1"/>
      <c r="J2428" s="4"/>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row>
    <row r="2429" spans="3:61">
      <c r="C2429" s="1"/>
      <c r="D2429" s="2"/>
      <c r="E2429" s="1"/>
      <c r="F2429" s="1"/>
      <c r="G2429" s="1"/>
      <c r="H2429" s="3"/>
      <c r="I2429" s="1"/>
      <c r="J2429" s="4"/>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row>
    <row r="2430" spans="3:61">
      <c r="C2430" s="1"/>
      <c r="D2430" s="2"/>
      <c r="E2430" s="1"/>
      <c r="F2430" s="1"/>
      <c r="G2430" s="1"/>
      <c r="H2430" s="3"/>
      <c r="I2430" s="1"/>
      <c r="J2430" s="4"/>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row>
    <row r="2431" spans="3:61">
      <c r="C2431" s="1"/>
      <c r="D2431" s="2"/>
      <c r="E2431" s="1"/>
      <c r="F2431" s="1"/>
      <c r="G2431" s="1"/>
      <c r="H2431" s="3"/>
      <c r="I2431" s="1"/>
      <c r="J2431" s="4"/>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row>
    <row r="2432" spans="3:61">
      <c r="C2432" s="1"/>
      <c r="D2432" s="2"/>
      <c r="E2432" s="1"/>
      <c r="F2432" s="1"/>
      <c r="G2432" s="1"/>
      <c r="H2432" s="3"/>
      <c r="I2432" s="1"/>
      <c r="J2432" s="4"/>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row>
    <row r="2433" spans="3:61">
      <c r="C2433" s="1"/>
      <c r="D2433" s="2"/>
      <c r="E2433" s="1"/>
      <c r="F2433" s="1"/>
      <c r="G2433" s="1"/>
      <c r="H2433" s="3"/>
      <c r="I2433" s="1"/>
      <c r="J2433" s="4"/>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row>
    <row r="2434" spans="3:61">
      <c r="C2434" s="1"/>
      <c r="D2434" s="2"/>
      <c r="E2434" s="1"/>
      <c r="F2434" s="1"/>
      <c r="G2434" s="1"/>
      <c r="H2434" s="3"/>
      <c r="I2434" s="1"/>
      <c r="J2434" s="4"/>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row>
    <row r="2435" spans="3:61">
      <c r="C2435" s="1"/>
      <c r="D2435" s="2"/>
      <c r="E2435" s="1"/>
      <c r="F2435" s="1"/>
      <c r="G2435" s="1"/>
      <c r="H2435" s="3"/>
      <c r="I2435" s="1"/>
      <c r="J2435" s="4"/>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row>
    <row r="2436" spans="3:61">
      <c r="C2436" s="1"/>
      <c r="D2436" s="2"/>
      <c r="E2436" s="1"/>
      <c r="F2436" s="1"/>
      <c r="G2436" s="1"/>
      <c r="H2436" s="3"/>
      <c r="I2436" s="1"/>
      <c r="J2436" s="4"/>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row>
    <row r="2437" spans="3:61">
      <c r="C2437" s="1"/>
      <c r="D2437" s="2"/>
      <c r="E2437" s="1"/>
      <c r="F2437" s="1"/>
      <c r="G2437" s="1"/>
      <c r="H2437" s="3"/>
      <c r="I2437" s="1"/>
      <c r="J2437" s="4"/>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row>
    <row r="2438" spans="3:61">
      <c r="C2438" s="1"/>
      <c r="D2438" s="2"/>
      <c r="E2438" s="1"/>
      <c r="F2438" s="1"/>
      <c r="G2438" s="1"/>
      <c r="H2438" s="3"/>
      <c r="I2438" s="1"/>
      <c r="J2438" s="4"/>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row>
    <row r="2439" spans="3:61">
      <c r="C2439" s="1"/>
      <c r="D2439" s="2"/>
      <c r="E2439" s="1"/>
      <c r="F2439" s="1"/>
      <c r="G2439" s="1"/>
      <c r="H2439" s="3"/>
      <c r="I2439" s="1"/>
      <c r="J2439" s="4"/>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row>
    <row r="2440" spans="3:61">
      <c r="C2440" s="1"/>
      <c r="D2440" s="2"/>
      <c r="E2440" s="1"/>
      <c r="F2440" s="1"/>
      <c r="G2440" s="1"/>
      <c r="H2440" s="3"/>
      <c r="I2440" s="1"/>
      <c r="J2440" s="4"/>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row>
    <row r="2441" spans="3:61">
      <c r="C2441" s="1"/>
      <c r="D2441" s="2"/>
      <c r="E2441" s="1"/>
      <c r="F2441" s="1"/>
      <c r="G2441" s="1"/>
      <c r="H2441" s="3"/>
      <c r="I2441" s="1"/>
      <c r="J2441" s="4"/>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row>
    <row r="2442" spans="3:61">
      <c r="C2442" s="1"/>
      <c r="D2442" s="2"/>
      <c r="E2442" s="1"/>
      <c r="F2442" s="1"/>
      <c r="G2442" s="1"/>
      <c r="H2442" s="3"/>
      <c r="I2442" s="1"/>
      <c r="J2442" s="4"/>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row>
    <row r="2443" spans="3:61">
      <c r="C2443" s="1"/>
      <c r="D2443" s="2"/>
      <c r="E2443" s="1"/>
      <c r="F2443" s="1"/>
      <c r="G2443" s="1"/>
      <c r="H2443" s="3"/>
      <c r="I2443" s="1"/>
      <c r="J2443" s="4"/>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row>
    <row r="2444" spans="3:61">
      <c r="C2444" s="1"/>
      <c r="D2444" s="2"/>
      <c r="E2444" s="1"/>
      <c r="F2444" s="1"/>
      <c r="G2444" s="1"/>
      <c r="H2444" s="3"/>
      <c r="I2444" s="1"/>
      <c r="J2444" s="4"/>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row>
    <row r="2445" spans="3:61">
      <c r="C2445" s="1"/>
      <c r="D2445" s="2"/>
      <c r="E2445" s="1"/>
      <c r="F2445" s="1"/>
      <c r="G2445" s="1"/>
      <c r="H2445" s="3"/>
      <c r="I2445" s="1"/>
      <c r="J2445" s="4"/>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row>
    <row r="2446" spans="3:61">
      <c r="C2446" s="1"/>
      <c r="D2446" s="2"/>
      <c r="E2446" s="1"/>
      <c r="F2446" s="1"/>
      <c r="G2446" s="1"/>
      <c r="H2446" s="3"/>
      <c r="I2446" s="1"/>
      <c r="J2446" s="4"/>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row>
    <row r="2447" spans="3:61">
      <c r="C2447" s="1"/>
      <c r="D2447" s="2"/>
      <c r="E2447" s="1"/>
      <c r="F2447" s="1"/>
      <c r="G2447" s="1"/>
      <c r="H2447" s="3"/>
      <c r="I2447" s="1"/>
      <c r="J2447" s="4"/>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row>
    <row r="2448" spans="3:61">
      <c r="C2448" s="1"/>
      <c r="D2448" s="2"/>
      <c r="E2448" s="1"/>
      <c r="F2448" s="1"/>
      <c r="G2448" s="1"/>
      <c r="H2448" s="3"/>
      <c r="I2448" s="1"/>
      <c r="J2448" s="4"/>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row>
    <row r="2449" spans="3:61">
      <c r="C2449" s="1"/>
      <c r="D2449" s="2"/>
      <c r="E2449" s="1"/>
      <c r="F2449" s="1"/>
      <c r="G2449" s="1"/>
      <c r="H2449" s="3"/>
      <c r="I2449" s="1"/>
      <c r="J2449" s="4"/>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row>
    <row r="2450" spans="3:61">
      <c r="C2450" s="1"/>
      <c r="D2450" s="2"/>
      <c r="E2450" s="1"/>
      <c r="F2450" s="1"/>
      <c r="G2450" s="1"/>
      <c r="H2450" s="3"/>
      <c r="I2450" s="1"/>
      <c r="J2450" s="4"/>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row>
    <row r="2451" spans="3:61">
      <c r="C2451" s="1"/>
      <c r="D2451" s="2"/>
      <c r="E2451" s="1"/>
      <c r="F2451" s="1"/>
      <c r="G2451" s="1"/>
      <c r="H2451" s="3"/>
      <c r="I2451" s="1"/>
      <c r="J2451" s="4"/>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row>
    <row r="2452" spans="3:61">
      <c r="C2452" s="1"/>
      <c r="D2452" s="2"/>
      <c r="E2452" s="1"/>
      <c r="F2452" s="1"/>
      <c r="G2452" s="1"/>
      <c r="H2452" s="3"/>
      <c r="I2452" s="1"/>
      <c r="J2452" s="4"/>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row>
    <row r="2453" spans="3:61">
      <c r="C2453" s="1"/>
      <c r="D2453" s="2"/>
      <c r="E2453" s="1"/>
      <c r="F2453" s="1"/>
      <c r="G2453" s="1"/>
      <c r="H2453" s="3"/>
      <c r="I2453" s="1"/>
      <c r="J2453" s="4"/>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row>
    <row r="2454" spans="3:61">
      <c r="C2454" s="1"/>
      <c r="D2454" s="2"/>
      <c r="E2454" s="1"/>
      <c r="F2454" s="1"/>
      <c r="G2454" s="1"/>
      <c r="H2454" s="3"/>
      <c r="I2454" s="1"/>
      <c r="J2454" s="4"/>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row>
    <row r="2455" spans="3:61">
      <c r="C2455" s="1"/>
      <c r="D2455" s="2"/>
      <c r="E2455" s="1"/>
      <c r="F2455" s="1"/>
      <c r="G2455" s="1"/>
      <c r="H2455" s="3"/>
      <c r="I2455" s="1"/>
      <c r="J2455" s="4"/>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row>
    <row r="2456" spans="3:61">
      <c r="C2456" s="1"/>
      <c r="D2456" s="2"/>
      <c r="E2456" s="1"/>
      <c r="F2456" s="1"/>
      <c r="G2456" s="1"/>
      <c r="H2456" s="3"/>
      <c r="I2456" s="1"/>
      <c r="J2456" s="4"/>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row>
    <row r="2457" spans="3:61">
      <c r="C2457" s="1"/>
      <c r="D2457" s="2"/>
      <c r="E2457" s="1"/>
      <c r="F2457" s="1"/>
      <c r="G2457" s="1"/>
      <c r="H2457" s="3"/>
      <c r="I2457" s="1"/>
      <c r="J2457" s="4"/>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row>
    <row r="2458" spans="3:61">
      <c r="C2458" s="1"/>
      <c r="D2458" s="2"/>
      <c r="E2458" s="1"/>
      <c r="F2458" s="1"/>
      <c r="G2458" s="1"/>
      <c r="H2458" s="3"/>
      <c r="I2458" s="1"/>
      <c r="J2458" s="4"/>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row>
    <row r="2459" spans="3:61">
      <c r="C2459" s="1"/>
      <c r="D2459" s="2"/>
      <c r="E2459" s="1"/>
      <c r="F2459" s="1"/>
      <c r="G2459" s="1"/>
      <c r="H2459" s="3"/>
      <c r="I2459" s="1"/>
      <c r="J2459" s="4"/>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row>
    <row r="2460" spans="3:61">
      <c r="C2460" s="1"/>
      <c r="D2460" s="2"/>
      <c r="E2460" s="1"/>
      <c r="F2460" s="1"/>
      <c r="G2460" s="1"/>
      <c r="H2460" s="3"/>
      <c r="I2460" s="1"/>
      <c r="J2460" s="4"/>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row>
    <row r="2461" spans="3:61">
      <c r="C2461" s="1"/>
      <c r="D2461" s="2"/>
      <c r="E2461" s="1"/>
      <c r="F2461" s="1"/>
      <c r="G2461" s="1"/>
      <c r="H2461" s="3"/>
      <c r="I2461" s="1"/>
      <c r="J2461" s="4"/>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row>
    <row r="2462" spans="3:61">
      <c r="C2462" s="1"/>
      <c r="D2462" s="2"/>
      <c r="E2462" s="1"/>
      <c r="F2462" s="1"/>
      <c r="G2462" s="1"/>
      <c r="H2462" s="3"/>
      <c r="I2462" s="1"/>
      <c r="J2462" s="4"/>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row>
    <row r="2463" spans="3:61">
      <c r="C2463" s="1"/>
      <c r="D2463" s="2"/>
      <c r="E2463" s="1"/>
      <c r="F2463" s="1"/>
      <c r="G2463" s="1"/>
      <c r="H2463" s="3"/>
      <c r="I2463" s="1"/>
      <c r="J2463" s="4"/>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row>
    <row r="2464" spans="3:61">
      <c r="C2464" s="1"/>
      <c r="D2464" s="2"/>
      <c r="E2464" s="1"/>
      <c r="F2464" s="1"/>
      <c r="G2464" s="1"/>
      <c r="H2464" s="3"/>
      <c r="I2464" s="1"/>
      <c r="J2464" s="4"/>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row>
    <row r="2465" spans="3:61">
      <c r="C2465" s="1"/>
      <c r="D2465" s="2"/>
      <c r="E2465" s="1"/>
      <c r="F2465" s="1"/>
      <c r="G2465" s="1"/>
      <c r="H2465" s="3"/>
      <c r="I2465" s="1"/>
      <c r="J2465" s="4"/>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row>
    <row r="2466" spans="3:61">
      <c r="C2466" s="1"/>
      <c r="D2466" s="2"/>
      <c r="E2466" s="1"/>
      <c r="F2466" s="1"/>
      <c r="G2466" s="1"/>
      <c r="H2466" s="3"/>
      <c r="I2466" s="1"/>
      <c r="J2466" s="4"/>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row>
    <row r="2467" spans="3:61">
      <c r="C2467" s="1"/>
      <c r="D2467" s="2"/>
      <c r="E2467" s="1"/>
      <c r="F2467" s="1"/>
      <c r="G2467" s="1"/>
      <c r="H2467" s="3"/>
      <c r="I2467" s="1"/>
      <c r="J2467" s="4"/>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row>
    <row r="2468" spans="3:61">
      <c r="C2468" s="1"/>
      <c r="D2468" s="2"/>
      <c r="E2468" s="1"/>
      <c r="F2468" s="1"/>
      <c r="G2468" s="1"/>
      <c r="H2468" s="3"/>
      <c r="I2468" s="1"/>
      <c r="J2468" s="4"/>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row>
    <row r="2469" spans="3:61">
      <c r="C2469" s="1"/>
      <c r="D2469" s="2"/>
      <c r="E2469" s="1"/>
      <c r="F2469" s="1"/>
      <c r="G2469" s="1"/>
      <c r="H2469" s="3"/>
      <c r="I2469" s="1"/>
      <c r="J2469" s="4"/>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row>
    <row r="2470" spans="3:61">
      <c r="C2470" s="1"/>
      <c r="D2470" s="2"/>
      <c r="E2470" s="1"/>
      <c r="F2470" s="1"/>
      <c r="G2470" s="1"/>
      <c r="H2470" s="3"/>
      <c r="I2470" s="1"/>
      <c r="J2470" s="4"/>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row>
    <row r="2471" spans="3:61">
      <c r="C2471" s="1"/>
      <c r="D2471" s="2"/>
      <c r="E2471" s="1"/>
      <c r="F2471" s="1"/>
      <c r="G2471" s="1"/>
      <c r="H2471" s="3"/>
      <c r="I2471" s="1"/>
      <c r="J2471" s="4"/>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row>
    <row r="2472" spans="3:61">
      <c r="C2472" s="1"/>
      <c r="D2472" s="2"/>
      <c r="E2472" s="1"/>
      <c r="F2472" s="1"/>
      <c r="G2472" s="1"/>
      <c r="H2472" s="3"/>
      <c r="I2472" s="1"/>
      <c r="J2472" s="4"/>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row>
    <row r="2473" spans="3:61">
      <c r="C2473" s="1"/>
      <c r="D2473" s="2"/>
      <c r="E2473" s="1"/>
      <c r="F2473" s="1"/>
      <c r="G2473" s="1"/>
      <c r="H2473" s="3"/>
      <c r="I2473" s="1"/>
      <c r="J2473" s="4"/>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row>
    <row r="2474" spans="3:61">
      <c r="C2474" s="1"/>
      <c r="D2474" s="2"/>
      <c r="E2474" s="1"/>
      <c r="F2474" s="1"/>
      <c r="G2474" s="1"/>
      <c r="H2474" s="3"/>
      <c r="I2474" s="1"/>
      <c r="J2474" s="4"/>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row>
    <row r="2475" spans="3:61">
      <c r="C2475" s="1"/>
      <c r="D2475" s="2"/>
      <c r="E2475" s="1"/>
      <c r="F2475" s="1"/>
      <c r="G2475" s="1"/>
      <c r="H2475" s="3"/>
      <c r="I2475" s="1"/>
      <c r="J2475" s="4"/>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row>
    <row r="2476" spans="3:61">
      <c r="C2476" s="1"/>
      <c r="D2476" s="2"/>
      <c r="E2476" s="1"/>
      <c r="F2476" s="1"/>
      <c r="G2476" s="1"/>
      <c r="H2476" s="3"/>
      <c r="I2476" s="1"/>
      <c r="J2476" s="4"/>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row>
    <row r="2477" spans="3:61">
      <c r="C2477" s="1"/>
      <c r="D2477" s="2"/>
      <c r="E2477" s="1"/>
      <c r="F2477" s="1"/>
      <c r="G2477" s="1"/>
      <c r="H2477" s="3"/>
      <c r="I2477" s="1"/>
      <c r="J2477" s="4"/>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row>
    <row r="2478" spans="3:61">
      <c r="C2478" s="1"/>
      <c r="D2478" s="2"/>
      <c r="E2478" s="1"/>
      <c r="F2478" s="1"/>
      <c r="G2478" s="1"/>
      <c r="H2478" s="3"/>
      <c r="I2478" s="1"/>
      <c r="J2478" s="4"/>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row>
    <row r="2479" spans="3:61">
      <c r="C2479" s="1"/>
      <c r="D2479" s="2"/>
      <c r="E2479" s="1"/>
      <c r="F2479" s="1"/>
      <c r="G2479" s="1"/>
      <c r="H2479" s="3"/>
      <c r="I2479" s="1"/>
      <c r="J2479" s="4"/>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row>
    <row r="2480" spans="3:61">
      <c r="C2480" s="1"/>
      <c r="D2480" s="2"/>
      <c r="E2480" s="1"/>
      <c r="F2480" s="1"/>
      <c r="G2480" s="1"/>
      <c r="H2480" s="3"/>
      <c r="I2480" s="1"/>
      <c r="J2480" s="4"/>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row>
    <row r="2481" spans="3:61">
      <c r="C2481" s="1"/>
      <c r="D2481" s="2"/>
      <c r="E2481" s="1"/>
      <c r="F2481" s="1"/>
      <c r="G2481" s="1"/>
      <c r="H2481" s="3"/>
      <c r="I2481" s="1"/>
      <c r="J2481" s="4"/>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row>
    <row r="2482" spans="3:61">
      <c r="C2482" s="1"/>
      <c r="D2482" s="2"/>
      <c r="E2482" s="1"/>
      <c r="F2482" s="1"/>
      <c r="G2482" s="1"/>
      <c r="H2482" s="3"/>
      <c r="I2482" s="1"/>
      <c r="J2482" s="4"/>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row>
    <row r="2483" spans="3:61">
      <c r="C2483" s="1"/>
      <c r="D2483" s="2"/>
      <c r="E2483" s="1"/>
      <c r="F2483" s="1"/>
      <c r="G2483" s="1"/>
      <c r="H2483" s="3"/>
      <c r="I2483" s="1"/>
      <c r="J2483" s="4"/>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row>
    <row r="2484" spans="3:61">
      <c r="C2484" s="1"/>
      <c r="D2484" s="2"/>
      <c r="E2484" s="1"/>
      <c r="F2484" s="1"/>
      <c r="G2484" s="1"/>
      <c r="H2484" s="3"/>
      <c r="I2484" s="1"/>
      <c r="J2484" s="4"/>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row>
    <row r="2485" spans="3:61">
      <c r="C2485" s="1"/>
      <c r="D2485" s="2"/>
      <c r="E2485" s="1"/>
      <c r="F2485" s="1"/>
      <c r="G2485" s="1"/>
      <c r="H2485" s="3"/>
      <c r="I2485" s="1"/>
      <c r="J2485" s="4"/>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row>
    <row r="2486" spans="3:61">
      <c r="C2486" s="1"/>
      <c r="D2486" s="2"/>
      <c r="E2486" s="1"/>
      <c r="F2486" s="1"/>
      <c r="G2486" s="1"/>
      <c r="H2486" s="3"/>
      <c r="I2486" s="1"/>
      <c r="J2486" s="4"/>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row>
    <row r="2487" spans="3:61">
      <c r="C2487" s="1"/>
      <c r="D2487" s="2"/>
      <c r="E2487" s="1"/>
      <c r="F2487" s="1"/>
      <c r="G2487" s="1"/>
      <c r="H2487" s="3"/>
      <c r="I2487" s="1"/>
      <c r="J2487" s="4"/>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row>
    <row r="2488" spans="3:61">
      <c r="C2488" s="1"/>
      <c r="D2488" s="2"/>
      <c r="E2488" s="1"/>
      <c r="F2488" s="1"/>
      <c r="G2488" s="1"/>
      <c r="H2488" s="3"/>
      <c r="I2488" s="1"/>
      <c r="J2488" s="4"/>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row>
    <row r="2489" spans="3:61">
      <c r="C2489" s="1"/>
      <c r="D2489" s="2"/>
      <c r="E2489" s="1"/>
      <c r="F2489" s="1"/>
      <c r="G2489" s="1"/>
      <c r="H2489" s="3"/>
      <c r="I2489" s="1"/>
      <c r="J2489" s="4"/>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row>
    <row r="2490" spans="3:61">
      <c r="C2490" s="1"/>
      <c r="D2490" s="2"/>
      <c r="E2490" s="1"/>
      <c r="F2490" s="1"/>
      <c r="G2490" s="1"/>
      <c r="H2490" s="3"/>
      <c r="I2490" s="1"/>
      <c r="J2490" s="4"/>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row>
    <row r="2491" spans="3:61">
      <c r="C2491" s="1"/>
      <c r="D2491" s="2"/>
      <c r="E2491" s="1"/>
      <c r="F2491" s="1"/>
      <c r="G2491" s="1"/>
      <c r="H2491" s="3"/>
      <c r="I2491" s="1"/>
      <c r="J2491" s="4"/>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row>
    <row r="2492" spans="3:61">
      <c r="C2492" s="1"/>
      <c r="D2492" s="2"/>
      <c r="E2492" s="1"/>
      <c r="F2492" s="1"/>
      <c r="G2492" s="1"/>
      <c r="H2492" s="3"/>
      <c r="I2492" s="1"/>
      <c r="J2492" s="4"/>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row>
    <row r="2493" spans="3:61">
      <c r="C2493" s="1"/>
      <c r="D2493" s="2"/>
      <c r="E2493" s="1"/>
      <c r="F2493" s="1"/>
      <c r="G2493" s="1"/>
      <c r="H2493" s="3"/>
      <c r="I2493" s="1"/>
      <c r="J2493" s="4"/>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row>
    <row r="2494" spans="3:61">
      <c r="C2494" s="1"/>
      <c r="D2494" s="2"/>
      <c r="E2494" s="1"/>
      <c r="F2494" s="1"/>
      <c r="G2494" s="1"/>
      <c r="H2494" s="3"/>
      <c r="I2494" s="1"/>
      <c r="J2494" s="4"/>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row>
    <row r="2495" spans="3:61">
      <c r="C2495" s="1"/>
      <c r="D2495" s="2"/>
      <c r="E2495" s="1"/>
      <c r="F2495" s="1"/>
      <c r="G2495" s="1"/>
      <c r="H2495" s="3"/>
      <c r="I2495" s="1"/>
      <c r="J2495" s="4"/>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row>
    <row r="2496" spans="3:61">
      <c r="C2496" s="1"/>
      <c r="D2496" s="2"/>
      <c r="E2496" s="1"/>
      <c r="F2496" s="1"/>
      <c r="G2496" s="1"/>
      <c r="H2496" s="3"/>
      <c r="I2496" s="1"/>
      <c r="J2496" s="4"/>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row>
    <row r="2497" spans="3:61">
      <c r="C2497" s="1"/>
      <c r="D2497" s="2"/>
      <c r="E2497" s="1"/>
      <c r="F2497" s="1"/>
      <c r="G2497" s="1"/>
      <c r="H2497" s="3"/>
      <c r="I2497" s="1"/>
      <c r="J2497" s="4"/>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row>
    <row r="2498" spans="3:61">
      <c r="C2498" s="1"/>
      <c r="D2498" s="2"/>
      <c r="E2498" s="1"/>
      <c r="F2498" s="1"/>
      <c r="G2498" s="1"/>
      <c r="H2498" s="3"/>
      <c r="I2498" s="1"/>
      <c r="J2498" s="4"/>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row>
    <row r="2499" spans="3:61">
      <c r="C2499" s="1"/>
      <c r="D2499" s="2"/>
      <c r="E2499" s="1"/>
      <c r="F2499" s="1"/>
      <c r="G2499" s="1"/>
      <c r="H2499" s="3"/>
      <c r="I2499" s="1"/>
      <c r="J2499" s="4"/>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row>
    <row r="2500" spans="3:61">
      <c r="C2500" s="1"/>
      <c r="D2500" s="2"/>
      <c r="E2500" s="1"/>
      <c r="F2500" s="1"/>
      <c r="G2500" s="1"/>
      <c r="H2500" s="3"/>
      <c r="I2500" s="1"/>
      <c r="J2500" s="4"/>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row>
    <row r="2501" spans="3:61">
      <c r="C2501" s="1"/>
      <c r="D2501" s="2"/>
      <c r="E2501" s="1"/>
      <c r="F2501" s="1"/>
      <c r="G2501" s="1"/>
      <c r="H2501" s="3"/>
      <c r="I2501" s="1"/>
      <c r="J2501" s="4"/>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row>
    <row r="2502" spans="3:61">
      <c r="C2502" s="1"/>
      <c r="D2502" s="2"/>
      <c r="E2502" s="1"/>
      <c r="F2502" s="1"/>
      <c r="G2502" s="1"/>
      <c r="H2502" s="3"/>
      <c r="I2502" s="1"/>
      <c r="J2502" s="4"/>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row>
    <row r="2503" spans="3:61">
      <c r="C2503" s="1"/>
      <c r="D2503" s="2"/>
      <c r="E2503" s="1"/>
      <c r="F2503" s="1"/>
      <c r="G2503" s="1"/>
      <c r="H2503" s="3"/>
      <c r="I2503" s="1"/>
      <c r="J2503" s="4"/>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row>
    <row r="2504" spans="3:61">
      <c r="C2504" s="1"/>
      <c r="D2504" s="2"/>
      <c r="E2504" s="1"/>
      <c r="F2504" s="1"/>
      <c r="G2504" s="1"/>
      <c r="H2504" s="3"/>
      <c r="I2504" s="1"/>
      <c r="J2504" s="4"/>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row>
    <row r="2505" spans="3:61">
      <c r="C2505" s="1"/>
      <c r="D2505" s="2"/>
      <c r="E2505" s="1"/>
      <c r="F2505" s="1"/>
      <c r="G2505" s="1"/>
      <c r="H2505" s="3"/>
      <c r="I2505" s="1"/>
      <c r="J2505" s="4"/>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row>
    <row r="2506" spans="3:61">
      <c r="C2506" s="1"/>
      <c r="D2506" s="2"/>
      <c r="E2506" s="1"/>
      <c r="F2506" s="1"/>
      <c r="G2506" s="1"/>
      <c r="H2506" s="3"/>
      <c r="I2506" s="1"/>
      <c r="J2506" s="4"/>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row>
    <row r="2507" spans="3:61">
      <c r="C2507" s="1"/>
      <c r="D2507" s="2"/>
      <c r="E2507" s="1"/>
      <c r="F2507" s="1"/>
      <c r="G2507" s="1"/>
      <c r="H2507" s="3"/>
      <c r="I2507" s="1"/>
      <c r="J2507" s="4"/>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row>
    <row r="2508" spans="3:61">
      <c r="C2508" s="1"/>
      <c r="D2508" s="2"/>
      <c r="E2508" s="1"/>
      <c r="F2508" s="1"/>
      <c r="G2508" s="1"/>
      <c r="H2508" s="3"/>
      <c r="I2508" s="1"/>
      <c r="J2508" s="4"/>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row>
    <row r="2509" spans="3:61">
      <c r="C2509" s="1"/>
      <c r="D2509" s="2"/>
      <c r="E2509" s="1"/>
      <c r="F2509" s="1"/>
      <c r="G2509" s="1"/>
      <c r="H2509" s="3"/>
      <c r="I2509" s="1"/>
      <c r="J2509" s="4"/>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row>
    <row r="2510" spans="3:61">
      <c r="C2510" s="1"/>
      <c r="D2510" s="2"/>
      <c r="E2510" s="1"/>
      <c r="F2510" s="1"/>
      <c r="G2510" s="1"/>
      <c r="H2510" s="3"/>
      <c r="I2510" s="1"/>
      <c r="J2510" s="4"/>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row>
    <row r="2511" spans="3:61">
      <c r="C2511" s="1"/>
      <c r="D2511" s="2"/>
      <c r="E2511" s="1"/>
      <c r="F2511" s="1"/>
      <c r="G2511" s="1"/>
      <c r="H2511" s="3"/>
      <c r="I2511" s="1"/>
      <c r="J2511" s="4"/>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row>
    <row r="2512" spans="3:61">
      <c r="C2512" s="1"/>
      <c r="D2512" s="2"/>
      <c r="E2512" s="1"/>
      <c r="F2512" s="1"/>
      <c r="G2512" s="1"/>
      <c r="H2512" s="3"/>
      <c r="I2512" s="1"/>
      <c r="J2512" s="4"/>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row>
    <row r="2513" spans="3:61">
      <c r="C2513" s="1"/>
      <c r="D2513" s="2"/>
      <c r="E2513" s="1"/>
      <c r="F2513" s="1"/>
      <c r="G2513" s="1"/>
      <c r="H2513" s="3"/>
      <c r="I2513" s="1"/>
      <c r="J2513" s="4"/>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row>
    <row r="2514" spans="3:61">
      <c r="C2514" s="1"/>
      <c r="D2514" s="2"/>
      <c r="E2514" s="1"/>
      <c r="F2514" s="1"/>
      <c r="G2514" s="1"/>
      <c r="H2514" s="3"/>
      <c r="I2514" s="1"/>
      <c r="J2514" s="4"/>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row>
    <row r="2515" spans="3:61">
      <c r="C2515" s="1"/>
      <c r="D2515" s="2"/>
      <c r="E2515" s="1"/>
      <c r="F2515" s="1"/>
      <c r="G2515" s="1"/>
      <c r="H2515" s="3"/>
      <c r="I2515" s="1"/>
      <c r="J2515" s="4"/>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row>
    <row r="2516" spans="3:61">
      <c r="C2516" s="1"/>
      <c r="D2516" s="2"/>
      <c r="E2516" s="1"/>
      <c r="F2516" s="1"/>
      <c r="G2516" s="1"/>
      <c r="H2516" s="3"/>
      <c r="I2516" s="1"/>
      <c r="J2516" s="4"/>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row>
    <row r="2517" spans="3:61">
      <c r="C2517" s="1"/>
      <c r="D2517" s="2"/>
      <c r="E2517" s="1"/>
      <c r="F2517" s="1"/>
      <c r="G2517" s="1"/>
      <c r="H2517" s="3"/>
      <c r="I2517" s="1"/>
      <c r="J2517" s="4"/>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row>
    <row r="2518" spans="3:61">
      <c r="C2518" s="1"/>
      <c r="D2518" s="2"/>
      <c r="E2518" s="1"/>
      <c r="F2518" s="1"/>
      <c r="G2518" s="1"/>
      <c r="H2518" s="3"/>
      <c r="I2518" s="1"/>
      <c r="J2518" s="4"/>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row>
    <row r="2519" spans="3:61">
      <c r="C2519" s="1"/>
      <c r="D2519" s="2"/>
      <c r="E2519" s="1"/>
      <c r="F2519" s="1"/>
      <c r="G2519" s="1"/>
      <c r="H2519" s="3"/>
      <c r="I2519" s="1"/>
      <c r="J2519" s="4"/>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row>
    <row r="2520" spans="3:61">
      <c r="C2520" s="1"/>
      <c r="D2520" s="2"/>
      <c r="E2520" s="1"/>
      <c r="F2520" s="1"/>
      <c r="G2520" s="1"/>
      <c r="H2520" s="3"/>
      <c r="I2520" s="1"/>
      <c r="J2520" s="4"/>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row>
    <row r="2521" spans="3:61">
      <c r="C2521" s="1"/>
      <c r="D2521" s="2"/>
      <c r="E2521" s="1"/>
      <c r="F2521" s="1"/>
      <c r="G2521" s="1"/>
      <c r="H2521" s="3"/>
      <c r="I2521" s="1"/>
      <c r="J2521" s="4"/>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row>
    <row r="2522" spans="3:61">
      <c r="C2522" s="1"/>
      <c r="D2522" s="2"/>
      <c r="E2522" s="1"/>
      <c r="F2522" s="1"/>
      <c r="G2522" s="1"/>
      <c r="H2522" s="3"/>
      <c r="I2522" s="1"/>
      <c r="J2522" s="4"/>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row>
    <row r="2523" spans="3:61">
      <c r="C2523" s="1"/>
      <c r="D2523" s="2"/>
      <c r="E2523" s="1"/>
      <c r="F2523" s="1"/>
      <c r="G2523" s="1"/>
      <c r="H2523" s="3"/>
      <c r="I2523" s="1"/>
      <c r="J2523" s="4"/>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row>
    <row r="2524" spans="3:61">
      <c r="C2524" s="1"/>
      <c r="D2524" s="2"/>
      <c r="E2524" s="1"/>
      <c r="F2524" s="1"/>
      <c r="G2524" s="1"/>
      <c r="H2524" s="3"/>
      <c r="I2524" s="1"/>
      <c r="J2524" s="4"/>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row>
    <row r="2525" spans="3:61">
      <c r="C2525" s="1"/>
      <c r="D2525" s="2"/>
      <c r="E2525" s="1"/>
      <c r="F2525" s="1"/>
      <c r="G2525" s="1"/>
      <c r="H2525" s="3"/>
      <c r="I2525" s="1"/>
      <c r="J2525" s="4"/>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row>
    <row r="2526" spans="3:61">
      <c r="C2526" s="1"/>
      <c r="D2526" s="2"/>
      <c r="E2526" s="1"/>
      <c r="F2526" s="1"/>
      <c r="G2526" s="1"/>
      <c r="H2526" s="3"/>
      <c r="I2526" s="1"/>
      <c r="J2526" s="4"/>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row>
    <row r="2527" spans="3:61">
      <c r="C2527" s="1"/>
      <c r="D2527" s="2"/>
      <c r="E2527" s="1"/>
      <c r="F2527" s="1"/>
      <c r="G2527" s="1"/>
      <c r="H2527" s="3"/>
      <c r="I2527" s="1"/>
      <c r="J2527" s="4"/>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row>
    <row r="2528" spans="3:61">
      <c r="C2528" s="1"/>
      <c r="D2528" s="2"/>
      <c r="E2528" s="1"/>
      <c r="F2528" s="1"/>
      <c r="G2528" s="1"/>
      <c r="H2528" s="3"/>
      <c r="I2528" s="1"/>
      <c r="J2528" s="4"/>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row>
    <row r="2529" spans="3:61">
      <c r="C2529" s="1"/>
      <c r="D2529" s="2"/>
      <c r="E2529" s="1"/>
      <c r="F2529" s="1"/>
      <c r="G2529" s="1"/>
      <c r="H2529" s="3"/>
      <c r="I2529" s="1"/>
      <c r="J2529" s="4"/>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row>
    <row r="2530" spans="3:61">
      <c r="C2530" s="1"/>
      <c r="D2530" s="2"/>
      <c r="E2530" s="1"/>
      <c r="F2530" s="1"/>
      <c r="G2530" s="1"/>
      <c r="H2530" s="3"/>
      <c r="I2530" s="1"/>
      <c r="J2530" s="4"/>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row>
    <row r="2531" spans="3:61">
      <c r="C2531" s="1"/>
      <c r="D2531" s="2"/>
      <c r="E2531" s="1"/>
      <c r="F2531" s="1"/>
      <c r="G2531" s="1"/>
      <c r="H2531" s="3"/>
      <c r="I2531" s="1"/>
      <c r="J2531" s="4"/>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row>
    <row r="2532" spans="3:61">
      <c r="C2532" s="1"/>
      <c r="D2532" s="2"/>
      <c r="E2532" s="1"/>
      <c r="F2532" s="1"/>
      <c r="G2532" s="1"/>
      <c r="H2532" s="3"/>
      <c r="I2532" s="1"/>
      <c r="J2532" s="4"/>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row>
    <row r="2533" spans="3:61">
      <c r="C2533" s="1"/>
      <c r="D2533" s="2"/>
      <c r="E2533" s="1"/>
      <c r="F2533" s="1"/>
      <c r="G2533" s="1"/>
      <c r="H2533" s="3"/>
      <c r="I2533" s="1"/>
      <c r="J2533" s="4"/>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row>
    <row r="2534" spans="3:61">
      <c r="C2534" s="1"/>
      <c r="D2534" s="2"/>
      <c r="E2534" s="1"/>
      <c r="F2534" s="1"/>
      <c r="G2534" s="1"/>
      <c r="H2534" s="3"/>
      <c r="I2534" s="1"/>
      <c r="J2534" s="4"/>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row>
    <row r="2535" spans="3:61">
      <c r="C2535" s="1"/>
      <c r="D2535" s="2"/>
      <c r="E2535" s="1"/>
      <c r="F2535" s="1"/>
      <c r="G2535" s="1"/>
      <c r="H2535" s="3"/>
      <c r="I2535" s="1"/>
      <c r="J2535" s="4"/>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row>
    <row r="2536" spans="3:61">
      <c r="C2536" s="1"/>
      <c r="D2536" s="2"/>
      <c r="E2536" s="1"/>
      <c r="F2536" s="1"/>
      <c r="G2536" s="1"/>
      <c r="H2536" s="3"/>
      <c r="I2536" s="1"/>
      <c r="J2536" s="4"/>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row>
    <row r="2537" spans="3:61">
      <c r="C2537" s="1"/>
      <c r="D2537" s="2"/>
      <c r="E2537" s="1"/>
      <c r="F2537" s="1"/>
      <c r="G2537" s="1"/>
      <c r="H2537" s="3"/>
      <c r="I2537" s="1"/>
      <c r="J2537" s="4"/>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row>
    <row r="2538" spans="3:61">
      <c r="C2538" s="1"/>
      <c r="D2538" s="2"/>
      <c r="E2538" s="1"/>
      <c r="F2538" s="1"/>
      <c r="G2538" s="1"/>
      <c r="H2538" s="3"/>
      <c r="I2538" s="1"/>
      <c r="J2538" s="4"/>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row>
    <row r="2539" spans="3:61">
      <c r="C2539" s="1"/>
      <c r="D2539" s="2"/>
      <c r="E2539" s="1"/>
      <c r="F2539" s="1"/>
      <c r="G2539" s="1"/>
      <c r="H2539" s="3"/>
      <c r="I2539" s="1"/>
      <c r="J2539" s="4"/>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row>
    <row r="2540" spans="3:61">
      <c r="C2540" s="1"/>
      <c r="D2540" s="2"/>
      <c r="E2540" s="1"/>
      <c r="F2540" s="1"/>
      <c r="G2540" s="1"/>
      <c r="H2540" s="3"/>
      <c r="I2540" s="1"/>
      <c r="J2540" s="4"/>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row>
    <row r="2541" spans="3:61">
      <c r="C2541" s="1"/>
      <c r="D2541" s="2"/>
      <c r="E2541" s="1"/>
      <c r="F2541" s="1"/>
      <c r="G2541" s="1"/>
      <c r="H2541" s="3"/>
      <c r="I2541" s="1"/>
      <c r="J2541" s="4"/>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row>
    <row r="2542" spans="3:61">
      <c r="C2542" s="1"/>
      <c r="D2542" s="2"/>
      <c r="E2542" s="1"/>
      <c r="F2542" s="1"/>
      <c r="G2542" s="1"/>
      <c r="H2542" s="3"/>
      <c r="I2542" s="1"/>
      <c r="J2542" s="4"/>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row>
    <row r="2543" spans="3:61">
      <c r="C2543" s="1"/>
      <c r="D2543" s="2"/>
      <c r="E2543" s="1"/>
      <c r="F2543" s="1"/>
      <c r="G2543" s="1"/>
      <c r="H2543" s="3"/>
      <c r="I2543" s="1"/>
      <c r="J2543" s="4"/>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row>
    <row r="2544" spans="3:61">
      <c r="C2544" s="1"/>
      <c r="D2544" s="2"/>
      <c r="E2544" s="1"/>
      <c r="F2544" s="1"/>
      <c r="G2544" s="1"/>
      <c r="H2544" s="3"/>
      <c r="I2544" s="1"/>
      <c r="J2544" s="4"/>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row>
    <row r="2545" spans="3:61">
      <c r="C2545" s="1"/>
      <c r="D2545" s="2"/>
      <c r="E2545" s="1"/>
      <c r="F2545" s="1"/>
      <c r="G2545" s="1"/>
      <c r="H2545" s="3"/>
      <c r="I2545" s="1"/>
      <c r="J2545" s="4"/>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row>
    <row r="2546" spans="3:61">
      <c r="C2546" s="1"/>
      <c r="D2546" s="2"/>
      <c r="E2546" s="1"/>
      <c r="F2546" s="1"/>
      <c r="G2546" s="1"/>
      <c r="H2546" s="3"/>
      <c r="I2546" s="1"/>
      <c r="J2546" s="4"/>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row>
    <row r="2547" spans="3:61">
      <c r="C2547" s="1"/>
      <c r="D2547" s="2"/>
      <c r="E2547" s="1"/>
      <c r="F2547" s="1"/>
      <c r="G2547" s="1"/>
      <c r="H2547" s="3"/>
      <c r="I2547" s="1"/>
      <c r="J2547" s="4"/>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row>
    <row r="2548" spans="3:61">
      <c r="C2548" s="1"/>
      <c r="D2548" s="2"/>
      <c r="E2548" s="1"/>
      <c r="F2548" s="1"/>
      <c r="G2548" s="1"/>
      <c r="H2548" s="3"/>
      <c r="I2548" s="1"/>
      <c r="J2548" s="4"/>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row>
    <row r="2549" spans="3:61">
      <c r="C2549" s="1"/>
      <c r="D2549" s="2"/>
      <c r="E2549" s="1"/>
      <c r="F2549" s="1"/>
      <c r="G2549" s="1"/>
      <c r="H2549" s="3"/>
      <c r="I2549" s="1"/>
      <c r="J2549" s="4"/>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row>
    <row r="2550" spans="3:61">
      <c r="C2550" s="1"/>
      <c r="D2550" s="2"/>
      <c r="E2550" s="1"/>
      <c r="F2550" s="1"/>
      <c r="G2550" s="1"/>
      <c r="H2550" s="3"/>
      <c r="I2550" s="1"/>
      <c r="J2550" s="4"/>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row>
    <row r="2551" spans="3:61">
      <c r="C2551" s="1"/>
      <c r="D2551" s="2"/>
      <c r="E2551" s="1"/>
      <c r="F2551" s="1"/>
      <c r="G2551" s="1"/>
      <c r="H2551" s="3"/>
      <c r="I2551" s="1"/>
      <c r="J2551" s="4"/>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row>
    <row r="2552" spans="3:61">
      <c r="C2552" s="1"/>
      <c r="D2552" s="2"/>
      <c r="E2552" s="1"/>
      <c r="F2552" s="1"/>
      <c r="G2552" s="1"/>
      <c r="H2552" s="3"/>
      <c r="I2552" s="1"/>
      <c r="J2552" s="4"/>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row>
    <row r="2553" spans="3:61">
      <c r="C2553" s="1"/>
      <c r="D2553" s="2"/>
      <c r="E2553" s="1"/>
      <c r="F2553" s="1"/>
      <c r="G2553" s="1"/>
      <c r="H2553" s="3"/>
      <c r="I2553" s="1"/>
      <c r="J2553" s="4"/>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row>
    <row r="2554" spans="3:61">
      <c r="C2554" s="1"/>
      <c r="D2554" s="2"/>
      <c r="E2554" s="1"/>
      <c r="F2554" s="1"/>
      <c r="G2554" s="1"/>
      <c r="H2554" s="3"/>
      <c r="I2554" s="1"/>
      <c r="J2554" s="4"/>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row>
    <row r="2555" spans="3:61">
      <c r="C2555" s="1"/>
      <c r="D2555" s="2"/>
      <c r="E2555" s="1"/>
      <c r="F2555" s="1"/>
      <c r="G2555" s="1"/>
      <c r="H2555" s="3"/>
      <c r="I2555" s="1"/>
      <c r="J2555" s="4"/>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row>
    <row r="2556" spans="3:61">
      <c r="C2556" s="1"/>
      <c r="D2556" s="2"/>
      <c r="E2556" s="1"/>
      <c r="F2556" s="1"/>
      <c r="G2556" s="1"/>
      <c r="H2556" s="3"/>
      <c r="I2556" s="1"/>
      <c r="J2556" s="4"/>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row>
    <row r="2557" spans="3:61">
      <c r="C2557" s="1"/>
      <c r="D2557" s="2"/>
      <c r="E2557" s="1"/>
      <c r="F2557" s="1"/>
      <c r="G2557" s="1"/>
      <c r="H2557" s="3"/>
      <c r="I2557" s="1"/>
      <c r="J2557" s="4"/>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row>
    <row r="2558" spans="3:61">
      <c r="C2558" s="1"/>
      <c r="D2558" s="2"/>
      <c r="E2558" s="1"/>
      <c r="F2558" s="1"/>
      <c r="G2558" s="1"/>
      <c r="H2558" s="3"/>
      <c r="I2558" s="1"/>
      <c r="J2558" s="4"/>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row>
    <row r="2559" spans="3:61">
      <c r="C2559" s="1"/>
      <c r="D2559" s="2"/>
      <c r="E2559" s="1"/>
      <c r="F2559" s="1"/>
      <c r="G2559" s="1"/>
      <c r="H2559" s="3"/>
      <c r="I2559" s="1"/>
      <c r="J2559" s="4"/>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row>
    <row r="2560" spans="3:61">
      <c r="C2560" s="1"/>
      <c r="D2560" s="2"/>
      <c r="E2560" s="1"/>
      <c r="F2560" s="1"/>
      <c r="G2560" s="1"/>
      <c r="H2560" s="3"/>
      <c r="I2560" s="1"/>
      <c r="J2560" s="4"/>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row>
    <row r="2561" spans="3:61">
      <c r="C2561" s="1"/>
      <c r="D2561" s="2"/>
      <c r="E2561" s="1"/>
      <c r="F2561" s="1"/>
      <c r="G2561" s="1"/>
      <c r="H2561" s="3"/>
      <c r="I2561" s="1"/>
      <c r="J2561" s="4"/>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row>
    <row r="2562" spans="3:61">
      <c r="C2562" s="1"/>
      <c r="D2562" s="2"/>
      <c r="E2562" s="1"/>
      <c r="F2562" s="1"/>
      <c r="G2562" s="1"/>
      <c r="H2562" s="3"/>
      <c r="I2562" s="1"/>
      <c r="J2562" s="4"/>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row>
    <row r="2563" spans="3:61">
      <c r="C2563" s="1"/>
      <c r="D2563" s="2"/>
      <c r="E2563" s="1"/>
      <c r="F2563" s="1"/>
      <c r="G2563" s="1"/>
      <c r="H2563" s="3"/>
      <c r="I2563" s="1"/>
      <c r="J2563" s="4"/>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row>
    <row r="2564" spans="3:61">
      <c r="C2564" s="1"/>
      <c r="D2564" s="2"/>
      <c r="E2564" s="1"/>
      <c r="F2564" s="1"/>
      <c r="G2564" s="1"/>
      <c r="H2564" s="3"/>
      <c r="I2564" s="1"/>
      <c r="J2564" s="4"/>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row>
    <row r="2565" spans="3:61">
      <c r="C2565" s="1"/>
      <c r="D2565" s="2"/>
      <c r="E2565" s="1"/>
      <c r="F2565" s="1"/>
      <c r="G2565" s="1"/>
      <c r="H2565" s="3"/>
      <c r="I2565" s="1"/>
      <c r="J2565" s="4"/>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row>
    <row r="2566" spans="3:61">
      <c r="C2566" s="1"/>
      <c r="D2566" s="2"/>
      <c r="E2566" s="1"/>
      <c r="F2566" s="1"/>
      <c r="G2566" s="1"/>
      <c r="H2566" s="3"/>
      <c r="I2566" s="1"/>
      <c r="J2566" s="4"/>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row>
    <row r="2567" spans="3:61">
      <c r="C2567" s="1"/>
      <c r="D2567" s="2"/>
      <c r="E2567" s="1"/>
      <c r="F2567" s="1"/>
      <c r="G2567" s="1"/>
      <c r="H2567" s="3"/>
      <c r="I2567" s="1"/>
      <c r="J2567" s="4"/>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row>
    <row r="2568" spans="3:61">
      <c r="C2568" s="1"/>
      <c r="D2568" s="2"/>
      <c r="E2568" s="1"/>
      <c r="F2568" s="1"/>
      <c r="G2568" s="1"/>
      <c r="H2568" s="3"/>
      <c r="I2568" s="1"/>
      <c r="J2568" s="4"/>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row>
    <row r="2569" spans="3:61">
      <c r="C2569" s="1"/>
      <c r="D2569" s="2"/>
      <c r="E2569" s="1"/>
      <c r="F2569" s="1"/>
      <c r="G2569" s="1"/>
      <c r="H2569" s="3"/>
      <c r="I2569" s="1"/>
      <c r="J2569" s="4"/>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row>
    <row r="2570" spans="3:61">
      <c r="C2570" s="1"/>
      <c r="D2570" s="2"/>
      <c r="E2570" s="1"/>
      <c r="F2570" s="1"/>
      <c r="G2570" s="1"/>
      <c r="H2570" s="3"/>
      <c r="I2570" s="1"/>
      <c r="J2570" s="4"/>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row>
    <row r="2571" spans="3:61">
      <c r="C2571" s="1"/>
      <c r="D2571" s="2"/>
      <c r="E2571" s="1"/>
      <c r="F2571" s="1"/>
      <c r="G2571" s="1"/>
      <c r="H2571" s="3"/>
      <c r="I2571" s="1"/>
      <c r="J2571" s="4"/>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row>
    <row r="2572" spans="3:61">
      <c r="C2572" s="1"/>
      <c r="D2572" s="2"/>
      <c r="E2572" s="1"/>
      <c r="F2572" s="1"/>
      <c r="G2572" s="1"/>
      <c r="H2572" s="3"/>
      <c r="I2572" s="1"/>
      <c r="J2572" s="4"/>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row>
    <row r="2573" spans="3:61">
      <c r="C2573" s="1"/>
      <c r="D2573" s="2"/>
      <c r="E2573" s="1"/>
      <c r="F2573" s="1"/>
      <c r="G2573" s="1"/>
      <c r="H2573" s="3"/>
      <c r="I2573" s="1"/>
      <c r="J2573" s="4"/>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row>
    <row r="2574" spans="3:61">
      <c r="C2574" s="1"/>
      <c r="D2574" s="2"/>
      <c r="E2574" s="1"/>
      <c r="F2574" s="1"/>
      <c r="G2574" s="1"/>
      <c r="H2574" s="3"/>
      <c r="I2574" s="1"/>
      <c r="J2574" s="4"/>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row>
    <row r="2575" spans="3:61">
      <c r="C2575" s="1"/>
      <c r="D2575" s="2"/>
      <c r="E2575" s="1"/>
      <c r="F2575" s="1"/>
      <c r="G2575" s="1"/>
      <c r="H2575" s="3"/>
      <c r="I2575" s="1"/>
      <c r="J2575" s="4"/>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row>
    <row r="2576" spans="3:61">
      <c r="C2576" s="1"/>
      <c r="D2576" s="2"/>
      <c r="E2576" s="1"/>
      <c r="F2576" s="1"/>
      <c r="G2576" s="1"/>
      <c r="H2576" s="3"/>
      <c r="I2576" s="1"/>
      <c r="J2576" s="4"/>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row>
    <row r="2577" spans="3:61">
      <c r="C2577" s="1"/>
      <c r="D2577" s="2"/>
      <c r="E2577" s="1"/>
      <c r="F2577" s="1"/>
      <c r="G2577" s="1"/>
      <c r="H2577" s="3"/>
      <c r="I2577" s="1"/>
      <c r="J2577" s="4"/>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row>
    <row r="2578" spans="3:61">
      <c r="C2578" s="1"/>
      <c r="D2578" s="2"/>
      <c r="E2578" s="1"/>
      <c r="F2578" s="1"/>
      <c r="G2578" s="1"/>
      <c r="H2578" s="3"/>
      <c r="I2578" s="1"/>
      <c r="J2578" s="4"/>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row>
    <row r="2579" spans="3:61">
      <c r="C2579" s="1"/>
      <c r="D2579" s="2"/>
      <c r="E2579" s="1"/>
      <c r="F2579" s="1"/>
      <c r="G2579" s="1"/>
      <c r="H2579" s="3"/>
      <c r="I2579" s="1"/>
      <c r="J2579" s="4"/>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row>
    <row r="2580" spans="3:61">
      <c r="C2580" s="1"/>
      <c r="D2580" s="2"/>
      <c r="E2580" s="1"/>
      <c r="F2580" s="1"/>
      <c r="G2580" s="1"/>
      <c r="H2580" s="3"/>
      <c r="I2580" s="1"/>
      <c r="J2580" s="4"/>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row>
    <row r="2581" spans="3:61">
      <c r="C2581" s="1"/>
      <c r="D2581" s="2"/>
      <c r="E2581" s="1"/>
      <c r="F2581" s="1"/>
      <c r="G2581" s="1"/>
      <c r="H2581" s="3"/>
      <c r="I2581" s="1"/>
      <c r="J2581" s="4"/>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row>
    <row r="2582" spans="3:61">
      <c r="C2582" s="1"/>
      <c r="D2582" s="2"/>
      <c r="E2582" s="1"/>
      <c r="F2582" s="1"/>
      <c r="G2582" s="1"/>
      <c r="H2582" s="3"/>
      <c r="I2582" s="1"/>
      <c r="J2582" s="4"/>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row>
    <row r="2583" spans="3:61">
      <c r="C2583" s="1"/>
      <c r="D2583" s="2"/>
      <c r="E2583" s="1"/>
      <c r="F2583" s="1"/>
      <c r="G2583" s="1"/>
      <c r="H2583" s="3"/>
      <c r="I2583" s="1"/>
      <c r="J2583" s="4"/>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row>
    <row r="2584" spans="3:61">
      <c r="C2584" s="1"/>
      <c r="D2584" s="2"/>
      <c r="E2584" s="1"/>
      <c r="F2584" s="1"/>
      <c r="G2584" s="1"/>
      <c r="H2584" s="3"/>
      <c r="I2584" s="1"/>
      <c r="J2584" s="4"/>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row>
    <row r="2585" spans="3:61">
      <c r="C2585" s="1"/>
      <c r="D2585" s="2"/>
      <c r="E2585" s="1"/>
      <c r="F2585" s="1"/>
      <c r="G2585" s="1"/>
      <c r="H2585" s="3"/>
      <c r="I2585" s="1"/>
      <c r="J2585" s="4"/>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row>
    <row r="2586" spans="3:61">
      <c r="C2586" s="1"/>
      <c r="D2586" s="2"/>
      <c r="E2586" s="1"/>
      <c r="F2586" s="1"/>
      <c r="G2586" s="1"/>
      <c r="H2586" s="3"/>
      <c r="I2586" s="1"/>
      <c r="J2586" s="4"/>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row>
    <row r="2587" spans="3:61">
      <c r="C2587" s="1"/>
      <c r="D2587" s="2"/>
      <c r="E2587" s="1"/>
      <c r="F2587" s="1"/>
      <c r="G2587" s="1"/>
      <c r="H2587" s="3"/>
      <c r="I2587" s="1"/>
      <c r="J2587" s="4"/>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row>
    <row r="2588" spans="3:61">
      <c r="C2588" s="1"/>
      <c r="D2588" s="2"/>
      <c r="E2588" s="1"/>
      <c r="F2588" s="1"/>
      <c r="G2588" s="1"/>
      <c r="H2588" s="3"/>
      <c r="I2588" s="1"/>
      <c r="J2588" s="4"/>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row>
    <row r="2589" spans="3:61">
      <c r="C2589" s="1"/>
      <c r="D2589" s="2"/>
      <c r="E2589" s="1"/>
      <c r="F2589" s="1"/>
      <c r="G2589" s="1"/>
      <c r="H2589" s="3"/>
      <c r="I2589" s="1"/>
      <c r="J2589" s="4"/>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row>
    <row r="2590" spans="3:61">
      <c r="C2590" s="1"/>
      <c r="D2590" s="2"/>
      <c r="E2590" s="1"/>
      <c r="F2590" s="1"/>
      <c r="G2590" s="1"/>
      <c r="H2590" s="3"/>
      <c r="I2590" s="1"/>
      <c r="J2590" s="4"/>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row>
    <row r="2591" spans="3:61">
      <c r="C2591" s="1"/>
      <c r="D2591" s="2"/>
      <c r="E2591" s="1"/>
      <c r="F2591" s="1"/>
      <c r="G2591" s="1"/>
      <c r="H2591" s="3"/>
      <c r="I2591" s="1"/>
      <c r="J2591" s="4"/>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row>
    <row r="2592" spans="3:61">
      <c r="C2592" s="1"/>
      <c r="D2592" s="2"/>
      <c r="E2592" s="1"/>
      <c r="F2592" s="1"/>
      <c r="G2592" s="1"/>
      <c r="H2592" s="3"/>
      <c r="I2592" s="1"/>
      <c r="J2592" s="4"/>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row>
    <row r="2593" spans="3:61">
      <c r="C2593" s="1"/>
      <c r="D2593" s="2"/>
      <c r="E2593" s="1"/>
      <c r="F2593" s="1"/>
      <c r="G2593" s="1"/>
      <c r="H2593" s="3"/>
      <c r="I2593" s="1"/>
      <c r="J2593" s="4"/>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row>
    <row r="2594" spans="3:61">
      <c r="C2594" s="1"/>
      <c r="D2594" s="2"/>
      <c r="E2594" s="1"/>
      <c r="F2594" s="1"/>
      <c r="G2594" s="1"/>
      <c r="H2594" s="3"/>
      <c r="I2594" s="1"/>
      <c r="J2594" s="4"/>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row>
    <row r="2595" spans="3:61">
      <c r="C2595" s="1"/>
      <c r="D2595" s="2"/>
      <c r="E2595" s="1"/>
      <c r="F2595" s="1"/>
      <c r="G2595" s="1"/>
      <c r="H2595" s="3"/>
      <c r="I2595" s="1"/>
      <c r="J2595" s="4"/>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row>
    <row r="2596" spans="3:61">
      <c r="C2596" s="1"/>
      <c r="D2596" s="2"/>
      <c r="E2596" s="1"/>
      <c r="F2596" s="1"/>
      <c r="G2596" s="1"/>
      <c r="H2596" s="3"/>
      <c r="I2596" s="1"/>
      <c r="J2596" s="4"/>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row>
    <row r="2597" spans="3:61">
      <c r="C2597" s="1"/>
      <c r="D2597" s="2"/>
      <c r="E2597" s="1"/>
      <c r="F2597" s="1"/>
      <c r="G2597" s="1"/>
      <c r="H2597" s="3"/>
      <c r="I2597" s="1"/>
      <c r="J2597" s="4"/>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row>
    <row r="2598" spans="3:61">
      <c r="C2598" s="1"/>
      <c r="D2598" s="2"/>
      <c r="E2598" s="1"/>
      <c r="F2598" s="1"/>
      <c r="G2598" s="1"/>
      <c r="H2598" s="3"/>
      <c r="I2598" s="1"/>
      <c r="J2598" s="4"/>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row>
    <row r="2599" spans="3:61">
      <c r="C2599" s="1"/>
      <c r="D2599" s="2"/>
      <c r="E2599" s="1"/>
      <c r="F2599" s="1"/>
      <c r="G2599" s="1"/>
      <c r="H2599" s="3"/>
      <c r="I2599" s="1"/>
      <c r="J2599" s="4"/>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row>
    <row r="2600" spans="3:61">
      <c r="C2600" s="1"/>
      <c r="D2600" s="2"/>
      <c r="E2600" s="1"/>
      <c r="F2600" s="1"/>
      <c r="G2600" s="1"/>
      <c r="H2600" s="3"/>
      <c r="I2600" s="1"/>
      <c r="J2600" s="4"/>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row>
    <row r="2601" spans="3:61">
      <c r="C2601" s="1"/>
      <c r="D2601" s="2"/>
      <c r="E2601" s="1"/>
      <c r="F2601" s="1"/>
      <c r="G2601" s="1"/>
      <c r="H2601" s="3"/>
      <c r="I2601" s="1"/>
      <c r="J2601" s="4"/>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row>
    <row r="2602" spans="3:61">
      <c r="C2602" s="1"/>
      <c r="D2602" s="2"/>
      <c r="E2602" s="1"/>
      <c r="F2602" s="1"/>
      <c r="G2602" s="1"/>
      <c r="H2602" s="3"/>
      <c r="I2602" s="1"/>
      <c r="J2602" s="4"/>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row>
    <row r="2603" spans="3:61">
      <c r="C2603" s="1"/>
      <c r="D2603" s="2"/>
      <c r="E2603" s="1"/>
      <c r="F2603" s="1"/>
      <c r="G2603" s="1"/>
      <c r="H2603" s="3"/>
      <c r="I2603" s="1"/>
      <c r="J2603" s="4"/>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row>
    <row r="2604" spans="3:61">
      <c r="C2604" s="1"/>
      <c r="D2604" s="2"/>
      <c r="E2604" s="1"/>
      <c r="F2604" s="1"/>
      <c r="G2604" s="1"/>
      <c r="H2604" s="3"/>
      <c r="I2604" s="1"/>
      <c r="J2604" s="4"/>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row>
    <row r="2605" spans="3:61">
      <c r="C2605" s="1"/>
      <c r="D2605" s="2"/>
      <c r="E2605" s="1"/>
      <c r="F2605" s="1"/>
      <c r="G2605" s="1"/>
      <c r="H2605" s="3"/>
      <c r="I2605" s="1"/>
      <c r="J2605" s="4"/>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row>
    <row r="2606" spans="3:61">
      <c r="C2606" s="1"/>
      <c r="D2606" s="2"/>
      <c r="E2606" s="1"/>
      <c r="F2606" s="1"/>
      <c r="G2606" s="1"/>
      <c r="H2606" s="3"/>
      <c r="I2606" s="1"/>
      <c r="J2606" s="4"/>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row>
    <row r="2607" spans="3:61">
      <c r="C2607" s="1"/>
      <c r="D2607" s="2"/>
      <c r="E2607" s="1"/>
      <c r="F2607" s="1"/>
      <c r="G2607" s="1"/>
      <c r="H2607" s="3"/>
      <c r="I2607" s="1"/>
      <c r="J2607" s="4"/>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row>
    <row r="2608" spans="3:61">
      <c r="C2608" s="1"/>
      <c r="D2608" s="2"/>
      <c r="E2608" s="1"/>
      <c r="F2608" s="1"/>
      <c r="G2608" s="1"/>
      <c r="H2608" s="3"/>
      <c r="I2608" s="1"/>
      <c r="J2608" s="4"/>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row>
    <row r="2609" spans="3:61">
      <c r="C2609" s="1"/>
      <c r="D2609" s="2"/>
      <c r="E2609" s="1"/>
      <c r="F2609" s="1"/>
      <c r="G2609" s="1"/>
      <c r="H2609" s="3"/>
      <c r="I2609" s="1"/>
      <c r="J2609" s="4"/>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row>
    <row r="2610" spans="3:61">
      <c r="C2610" s="1"/>
      <c r="D2610" s="2"/>
      <c r="E2610" s="1"/>
      <c r="F2610" s="1"/>
      <c r="G2610" s="1"/>
      <c r="H2610" s="3"/>
      <c r="I2610" s="1"/>
      <c r="J2610" s="4"/>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row>
    <row r="2611" spans="3:61">
      <c r="C2611" s="1"/>
      <c r="D2611" s="2"/>
      <c r="E2611" s="1"/>
      <c r="F2611" s="1"/>
      <c r="G2611" s="1"/>
      <c r="H2611" s="3"/>
      <c r="I2611" s="1"/>
      <c r="J2611" s="4"/>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row>
    <row r="2612" spans="3:61">
      <c r="C2612" s="1"/>
      <c r="D2612" s="2"/>
      <c r="E2612" s="1"/>
      <c r="F2612" s="1"/>
      <c r="G2612" s="1"/>
      <c r="H2612" s="3"/>
      <c r="I2612" s="1"/>
      <c r="J2612" s="4"/>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row>
    <row r="2613" spans="3:61">
      <c r="C2613" s="1"/>
      <c r="D2613" s="2"/>
      <c r="E2613" s="1"/>
      <c r="F2613" s="1"/>
      <c r="G2613" s="1"/>
      <c r="H2613" s="3"/>
      <c r="I2613" s="1"/>
      <c r="J2613" s="4"/>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row>
    <row r="2614" spans="3:61">
      <c r="C2614" s="1"/>
      <c r="D2614" s="2"/>
      <c r="E2614" s="1"/>
      <c r="F2614" s="1"/>
      <c r="G2614" s="1"/>
      <c r="H2614" s="3"/>
      <c r="I2614" s="1"/>
      <c r="J2614" s="4"/>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row>
    <row r="2615" spans="3:61">
      <c r="C2615" s="1"/>
      <c r="D2615" s="2"/>
      <c r="E2615" s="1"/>
      <c r="F2615" s="1"/>
      <c r="G2615" s="1"/>
      <c r="H2615" s="3"/>
      <c r="I2615" s="1"/>
      <c r="J2615" s="4"/>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row>
    <row r="2616" spans="3:61">
      <c r="C2616" s="1"/>
      <c r="D2616" s="2"/>
      <c r="E2616" s="1"/>
      <c r="F2616" s="1"/>
      <c r="G2616" s="1"/>
      <c r="H2616" s="3"/>
      <c r="I2616" s="1"/>
      <c r="J2616" s="4"/>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row>
    <row r="2617" spans="3:61">
      <c r="C2617" s="1"/>
      <c r="D2617" s="2"/>
      <c r="E2617" s="1"/>
      <c r="F2617" s="1"/>
      <c r="G2617" s="1"/>
      <c r="H2617" s="3"/>
      <c r="I2617" s="1"/>
      <c r="J2617" s="4"/>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row>
    <row r="2618" spans="3:61">
      <c r="C2618" s="1"/>
      <c r="D2618" s="2"/>
      <c r="E2618" s="1"/>
      <c r="F2618" s="1"/>
      <c r="G2618" s="1"/>
      <c r="H2618" s="3"/>
      <c r="I2618" s="1"/>
      <c r="J2618" s="4"/>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row>
    <row r="2619" spans="3:61">
      <c r="C2619" s="1"/>
      <c r="D2619" s="2"/>
      <c r="E2619" s="1"/>
      <c r="F2619" s="1"/>
      <c r="G2619" s="1"/>
      <c r="H2619" s="3"/>
      <c r="I2619" s="1"/>
      <c r="J2619" s="4"/>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row>
    <row r="2620" spans="3:61">
      <c r="C2620" s="1"/>
      <c r="D2620" s="2"/>
      <c r="E2620" s="1"/>
      <c r="F2620" s="1"/>
      <c r="G2620" s="1"/>
      <c r="H2620" s="3"/>
      <c r="I2620" s="1"/>
      <c r="J2620" s="4"/>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row>
    <row r="2621" spans="3:61">
      <c r="C2621" s="1"/>
      <c r="D2621" s="2"/>
      <c r="E2621" s="1"/>
      <c r="F2621" s="1"/>
      <c r="G2621" s="1"/>
      <c r="H2621" s="3"/>
      <c r="I2621" s="1"/>
      <c r="J2621" s="4"/>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row>
    <row r="2622" spans="3:61">
      <c r="C2622" s="1"/>
      <c r="D2622" s="2"/>
      <c r="E2622" s="1"/>
      <c r="F2622" s="1"/>
      <c r="G2622" s="1"/>
      <c r="H2622" s="3"/>
      <c r="I2622" s="1"/>
      <c r="J2622" s="4"/>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row>
    <row r="2623" spans="3:61">
      <c r="C2623" s="1"/>
      <c r="D2623" s="2"/>
      <c r="E2623" s="1"/>
      <c r="F2623" s="1"/>
      <c r="G2623" s="1"/>
      <c r="H2623" s="3"/>
      <c r="I2623" s="1"/>
      <c r="J2623" s="4"/>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row>
    <row r="2624" spans="3:61">
      <c r="C2624" s="1"/>
      <c r="D2624" s="2"/>
      <c r="E2624" s="1"/>
      <c r="F2624" s="1"/>
      <c r="G2624" s="1"/>
      <c r="H2624" s="3"/>
      <c r="I2624" s="1"/>
      <c r="J2624" s="4"/>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row>
    <row r="2625" spans="3:61">
      <c r="C2625" s="1"/>
      <c r="D2625" s="2"/>
      <c r="E2625" s="1"/>
      <c r="F2625" s="1"/>
      <c r="G2625" s="1"/>
      <c r="H2625" s="3"/>
      <c r="I2625" s="1"/>
      <c r="J2625" s="4"/>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row>
    <row r="2626" spans="3:61">
      <c r="C2626" s="1"/>
      <c r="D2626" s="2"/>
      <c r="E2626" s="1"/>
      <c r="F2626" s="1"/>
      <c r="G2626" s="1"/>
      <c r="H2626" s="3"/>
      <c r="I2626" s="1"/>
      <c r="J2626" s="4"/>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row>
    <row r="2627" spans="3:61">
      <c r="C2627" s="1"/>
      <c r="D2627" s="2"/>
      <c r="E2627" s="1"/>
      <c r="F2627" s="1"/>
      <c r="G2627" s="1"/>
      <c r="H2627" s="3"/>
      <c r="I2627" s="1"/>
      <c r="J2627" s="4"/>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row>
    <row r="2628" spans="3:61">
      <c r="C2628" s="1"/>
      <c r="D2628" s="2"/>
      <c r="E2628" s="1"/>
      <c r="F2628" s="1"/>
      <c r="G2628" s="1"/>
      <c r="H2628" s="3"/>
      <c r="I2628" s="1"/>
      <c r="J2628" s="4"/>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row>
    <row r="2629" spans="3:61">
      <c r="C2629" s="1"/>
      <c r="D2629" s="2"/>
      <c r="E2629" s="1"/>
      <c r="F2629" s="1"/>
      <c r="G2629" s="1"/>
      <c r="H2629" s="3"/>
      <c r="I2629" s="1"/>
      <c r="J2629" s="4"/>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row>
    <row r="2630" spans="3:61">
      <c r="C2630" s="1"/>
      <c r="D2630" s="2"/>
      <c r="E2630" s="1"/>
      <c r="F2630" s="1"/>
      <c r="G2630" s="1"/>
      <c r="H2630" s="3"/>
      <c r="I2630" s="1"/>
      <c r="J2630" s="4"/>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row>
    <row r="2631" spans="3:61">
      <c r="C2631" s="1"/>
      <c r="D2631" s="2"/>
      <c r="E2631" s="1"/>
      <c r="F2631" s="1"/>
      <c r="G2631" s="1"/>
      <c r="H2631" s="3"/>
      <c r="I2631" s="1"/>
      <c r="J2631" s="4"/>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row>
    <row r="2632" spans="3:61">
      <c r="C2632" s="1"/>
      <c r="D2632" s="2"/>
      <c r="E2632" s="1"/>
      <c r="F2632" s="1"/>
      <c r="G2632" s="1"/>
      <c r="H2632" s="3"/>
      <c r="I2632" s="1"/>
      <c r="J2632" s="4"/>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row>
    <row r="2633" spans="3:61">
      <c r="C2633" s="1"/>
      <c r="D2633" s="2"/>
      <c r="E2633" s="1"/>
      <c r="F2633" s="1"/>
      <c r="G2633" s="1"/>
      <c r="H2633" s="3"/>
      <c r="I2633" s="1"/>
      <c r="J2633" s="4"/>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row>
    <row r="2634" spans="3:61">
      <c r="C2634" s="1"/>
      <c r="D2634" s="2"/>
      <c r="E2634" s="1"/>
      <c r="F2634" s="1"/>
      <c r="G2634" s="1"/>
      <c r="H2634" s="3"/>
      <c r="I2634" s="1"/>
      <c r="J2634" s="4"/>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row>
    <row r="2635" spans="3:61">
      <c r="C2635" s="1"/>
      <c r="D2635" s="2"/>
      <c r="E2635" s="1"/>
      <c r="F2635" s="1"/>
      <c r="G2635" s="1"/>
      <c r="H2635" s="3"/>
      <c r="I2635" s="1"/>
      <c r="J2635" s="4"/>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row>
    <row r="2636" spans="3:61">
      <c r="C2636" s="1"/>
      <c r="D2636" s="2"/>
      <c r="E2636" s="1"/>
      <c r="F2636" s="1"/>
      <c r="G2636" s="1"/>
      <c r="H2636" s="3"/>
      <c r="I2636" s="1"/>
      <c r="J2636" s="4"/>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row>
    <row r="2637" spans="3:61">
      <c r="C2637" s="1"/>
      <c r="D2637" s="2"/>
      <c r="E2637" s="1"/>
      <c r="F2637" s="1"/>
      <c r="G2637" s="1"/>
      <c r="H2637" s="3"/>
      <c r="I2637" s="1"/>
      <c r="J2637" s="4"/>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row>
    <row r="2638" spans="3:61">
      <c r="C2638" s="1"/>
      <c r="D2638" s="2"/>
      <c r="E2638" s="1"/>
      <c r="F2638" s="1"/>
      <c r="G2638" s="1"/>
      <c r="H2638" s="3"/>
      <c r="I2638" s="1"/>
      <c r="J2638" s="4"/>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row>
    <row r="2639" spans="3:61">
      <c r="C2639" s="1"/>
      <c r="D2639" s="2"/>
      <c r="E2639" s="1"/>
      <c r="F2639" s="1"/>
      <c r="G2639" s="1"/>
      <c r="H2639" s="3"/>
      <c r="I2639" s="1"/>
      <c r="J2639" s="4"/>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row>
    <row r="2640" spans="3:61">
      <c r="C2640" s="1"/>
      <c r="D2640" s="2"/>
      <c r="E2640" s="1"/>
      <c r="F2640" s="1"/>
      <c r="G2640" s="1"/>
      <c r="H2640" s="3"/>
      <c r="I2640" s="1"/>
      <c r="J2640" s="4"/>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row>
    <row r="2641" spans="3:61">
      <c r="C2641" s="1"/>
      <c r="D2641" s="2"/>
      <c r="E2641" s="1"/>
      <c r="F2641" s="1"/>
      <c r="G2641" s="1"/>
      <c r="H2641" s="3"/>
      <c r="I2641" s="1"/>
      <c r="J2641" s="4"/>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row>
    <row r="2642" spans="3:61">
      <c r="C2642" s="1"/>
      <c r="D2642" s="2"/>
      <c r="E2642" s="1"/>
      <c r="F2642" s="1"/>
      <c r="G2642" s="1"/>
      <c r="H2642" s="3"/>
      <c r="I2642" s="1"/>
      <c r="J2642" s="4"/>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row>
    <row r="2643" spans="3:61">
      <c r="C2643" s="1"/>
      <c r="D2643" s="2"/>
      <c r="E2643" s="1"/>
      <c r="F2643" s="1"/>
      <c r="G2643" s="1"/>
      <c r="H2643" s="3"/>
      <c r="I2643" s="1"/>
      <c r="J2643" s="4"/>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row>
    <row r="2644" spans="3:61">
      <c r="C2644" s="1"/>
      <c r="D2644" s="2"/>
      <c r="E2644" s="1"/>
      <c r="F2644" s="1"/>
      <c r="G2644" s="1"/>
      <c r="H2644" s="3"/>
      <c r="I2644" s="1"/>
      <c r="J2644" s="4"/>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row>
    <row r="2645" spans="3:61">
      <c r="C2645" s="1"/>
      <c r="D2645" s="2"/>
      <c r="E2645" s="1"/>
      <c r="F2645" s="1"/>
      <c r="G2645" s="1"/>
      <c r="H2645" s="3"/>
      <c r="I2645" s="1"/>
      <c r="J2645" s="4"/>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row>
    <row r="2646" spans="3:61">
      <c r="C2646" s="1"/>
      <c r="D2646" s="2"/>
      <c r="E2646" s="1"/>
      <c r="F2646" s="1"/>
      <c r="G2646" s="1"/>
      <c r="H2646" s="3"/>
      <c r="I2646" s="1"/>
      <c r="J2646" s="4"/>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row>
    <row r="2647" spans="3:61">
      <c r="C2647" s="1"/>
      <c r="D2647" s="2"/>
      <c r="E2647" s="1"/>
      <c r="F2647" s="1"/>
      <c r="G2647" s="1"/>
      <c r="H2647" s="3"/>
      <c r="I2647" s="1"/>
      <c r="J2647" s="4"/>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row>
    <row r="2648" spans="3:61">
      <c r="C2648" s="1"/>
      <c r="D2648" s="2"/>
      <c r="E2648" s="1"/>
      <c r="F2648" s="1"/>
      <c r="G2648" s="1"/>
      <c r="H2648" s="3"/>
      <c r="I2648" s="1"/>
      <c r="J2648" s="4"/>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row>
    <row r="2649" spans="3:61">
      <c r="C2649" s="1"/>
      <c r="D2649" s="2"/>
      <c r="E2649" s="1"/>
      <c r="F2649" s="1"/>
      <c r="G2649" s="1"/>
      <c r="H2649" s="3"/>
      <c r="I2649" s="1"/>
      <c r="J2649" s="4"/>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row>
    <row r="2650" spans="3:61">
      <c r="C2650" s="1"/>
      <c r="D2650" s="2"/>
      <c r="E2650" s="1"/>
      <c r="F2650" s="1"/>
      <c r="G2650" s="1"/>
      <c r="H2650" s="3"/>
      <c r="I2650" s="1"/>
      <c r="J2650" s="4"/>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row>
    <row r="2651" spans="3:61">
      <c r="C2651" s="1"/>
      <c r="D2651" s="2"/>
      <c r="E2651" s="1"/>
      <c r="F2651" s="1"/>
      <c r="G2651" s="1"/>
      <c r="H2651" s="3"/>
      <c r="I2651" s="1"/>
      <c r="J2651" s="4"/>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row>
    <row r="2652" spans="3:61">
      <c r="C2652" s="1"/>
      <c r="D2652" s="2"/>
      <c r="E2652" s="1"/>
      <c r="F2652" s="1"/>
      <c r="G2652" s="1"/>
      <c r="H2652" s="3"/>
      <c r="I2652" s="1"/>
      <c r="J2652" s="4"/>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row>
    <row r="2653" spans="3:61">
      <c r="C2653" s="1"/>
      <c r="D2653" s="2"/>
      <c r="E2653" s="1"/>
      <c r="F2653" s="1"/>
      <c r="G2653" s="1"/>
      <c r="H2653" s="3"/>
      <c r="I2653" s="1"/>
      <c r="J2653" s="4"/>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row>
    <row r="2654" spans="3:61">
      <c r="C2654" s="1"/>
      <c r="D2654" s="2"/>
      <c r="E2654" s="1"/>
      <c r="F2654" s="1"/>
      <c r="G2654" s="1"/>
      <c r="H2654" s="3"/>
      <c r="I2654" s="1"/>
      <c r="J2654" s="4"/>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row>
    <row r="2655" spans="3:61">
      <c r="C2655" s="1"/>
      <c r="D2655" s="2"/>
      <c r="E2655" s="1"/>
      <c r="F2655" s="1"/>
      <c r="G2655" s="1"/>
      <c r="H2655" s="3"/>
      <c r="I2655" s="1"/>
      <c r="J2655" s="4"/>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row>
    <row r="2656" spans="3:61">
      <c r="C2656" s="1"/>
      <c r="D2656" s="2"/>
      <c r="E2656" s="1"/>
      <c r="F2656" s="1"/>
      <c r="G2656" s="1"/>
      <c r="H2656" s="3"/>
      <c r="I2656" s="1"/>
      <c r="J2656" s="4"/>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row>
    <row r="2657" spans="3:61">
      <c r="C2657" s="1"/>
      <c r="D2657" s="2"/>
      <c r="E2657" s="1"/>
      <c r="F2657" s="1"/>
      <c r="G2657" s="1"/>
      <c r="H2657" s="3"/>
      <c r="I2657" s="1"/>
      <c r="J2657" s="4"/>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row>
    <row r="2658" spans="3:61">
      <c r="C2658" s="1"/>
      <c r="D2658" s="2"/>
      <c r="E2658" s="1"/>
      <c r="F2658" s="1"/>
      <c r="G2658" s="1"/>
      <c r="H2658" s="3"/>
      <c r="I2658" s="1"/>
      <c r="J2658" s="4"/>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row>
    <row r="2659" spans="3:61">
      <c r="C2659" s="1"/>
      <c r="D2659" s="2"/>
      <c r="E2659" s="1"/>
      <c r="F2659" s="1"/>
      <c r="G2659" s="1"/>
      <c r="H2659" s="3"/>
      <c r="I2659" s="1"/>
      <c r="J2659" s="4"/>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row>
    <row r="2660" spans="3:61">
      <c r="C2660" s="1"/>
      <c r="D2660" s="2"/>
      <c r="E2660" s="1"/>
      <c r="F2660" s="1"/>
      <c r="G2660" s="1"/>
      <c r="H2660" s="3"/>
      <c r="I2660" s="1"/>
      <c r="J2660" s="4"/>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row>
    <row r="2661" spans="3:61">
      <c r="C2661" s="1"/>
      <c r="D2661" s="2"/>
      <c r="E2661" s="1"/>
      <c r="F2661" s="1"/>
      <c r="G2661" s="1"/>
      <c r="H2661" s="3"/>
      <c r="I2661" s="1"/>
      <c r="J2661" s="4"/>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row>
    <row r="2662" spans="3:61">
      <c r="C2662" s="1"/>
      <c r="D2662" s="2"/>
      <c r="E2662" s="1"/>
      <c r="F2662" s="1"/>
      <c r="G2662" s="1"/>
      <c r="H2662" s="3"/>
      <c r="I2662" s="1"/>
      <c r="J2662" s="4"/>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row>
    <row r="2663" spans="3:61">
      <c r="C2663" s="1"/>
      <c r="D2663" s="2"/>
      <c r="E2663" s="1"/>
      <c r="F2663" s="1"/>
      <c r="G2663" s="1"/>
      <c r="H2663" s="3"/>
      <c r="I2663" s="1"/>
      <c r="J2663" s="4"/>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row>
    <row r="2664" spans="3:61">
      <c r="C2664" s="1"/>
      <c r="D2664" s="2"/>
      <c r="E2664" s="1"/>
      <c r="F2664" s="1"/>
      <c r="G2664" s="1"/>
      <c r="H2664" s="3"/>
      <c r="I2664" s="1"/>
      <c r="J2664" s="4"/>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row>
    <row r="2665" spans="3:61">
      <c r="C2665" s="1"/>
      <c r="D2665" s="2"/>
      <c r="E2665" s="1"/>
      <c r="F2665" s="1"/>
      <c r="G2665" s="1"/>
      <c r="H2665" s="3"/>
      <c r="I2665" s="1"/>
      <c r="J2665" s="4"/>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row>
    <row r="2666" spans="3:61">
      <c r="C2666" s="1"/>
      <c r="D2666" s="2"/>
      <c r="E2666" s="1"/>
      <c r="F2666" s="1"/>
      <c r="G2666" s="1"/>
      <c r="H2666" s="3"/>
      <c r="I2666" s="1"/>
      <c r="J2666" s="4"/>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row>
    <row r="2667" spans="3:61">
      <c r="C2667" s="1"/>
      <c r="D2667" s="2"/>
      <c r="E2667" s="1"/>
      <c r="F2667" s="1"/>
      <c r="G2667" s="1"/>
      <c r="H2667" s="3"/>
      <c r="I2667" s="1"/>
      <c r="J2667" s="4"/>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row>
    <row r="2668" spans="3:61">
      <c r="C2668" s="1"/>
      <c r="D2668" s="2"/>
      <c r="E2668" s="1"/>
      <c r="F2668" s="1"/>
      <c r="G2668" s="1"/>
      <c r="H2668" s="3"/>
      <c r="I2668" s="1"/>
      <c r="J2668" s="4"/>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row>
    <row r="2669" spans="3:61">
      <c r="C2669" s="1"/>
      <c r="D2669" s="2"/>
      <c r="E2669" s="1"/>
      <c r="F2669" s="1"/>
      <c r="G2669" s="1"/>
      <c r="H2669" s="3"/>
      <c r="I2669" s="1"/>
      <c r="J2669" s="4"/>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row>
    <row r="2670" spans="3:61">
      <c r="C2670" s="1"/>
      <c r="D2670" s="2"/>
      <c r="E2670" s="1"/>
      <c r="F2670" s="1"/>
      <c r="G2670" s="1"/>
      <c r="H2670" s="3"/>
      <c r="I2670" s="1"/>
      <c r="J2670" s="4"/>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row>
    <row r="2671" spans="3:61">
      <c r="C2671" s="1"/>
      <c r="D2671" s="2"/>
      <c r="E2671" s="1"/>
      <c r="F2671" s="1"/>
      <c r="G2671" s="1"/>
      <c r="H2671" s="3"/>
      <c r="I2671" s="1"/>
      <c r="J2671" s="4"/>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row>
    <row r="2672" spans="3:61">
      <c r="C2672" s="1"/>
      <c r="D2672" s="2"/>
      <c r="E2672" s="1"/>
      <c r="F2672" s="1"/>
      <c r="G2672" s="1"/>
      <c r="H2672" s="3"/>
      <c r="I2672" s="1"/>
      <c r="J2672" s="4"/>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row>
    <row r="2673" spans="3:61">
      <c r="C2673" s="1"/>
      <c r="D2673" s="2"/>
      <c r="E2673" s="1"/>
      <c r="F2673" s="1"/>
      <c r="G2673" s="1"/>
      <c r="H2673" s="3"/>
      <c r="I2673" s="1"/>
      <c r="J2673" s="4"/>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row>
    <row r="2674" spans="3:61">
      <c r="C2674" s="1"/>
      <c r="D2674" s="2"/>
      <c r="E2674" s="1"/>
      <c r="F2674" s="1"/>
      <c r="G2674" s="1"/>
      <c r="H2674" s="3"/>
      <c r="I2674" s="1"/>
      <c r="J2674" s="4"/>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row>
    <row r="2675" spans="3:61">
      <c r="C2675" s="1"/>
      <c r="D2675" s="2"/>
      <c r="E2675" s="1"/>
      <c r="F2675" s="1"/>
      <c r="G2675" s="1"/>
      <c r="H2675" s="3"/>
      <c r="I2675" s="1"/>
      <c r="J2675" s="4"/>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row>
    <row r="2676" spans="3:61">
      <c r="C2676" s="1"/>
      <c r="D2676" s="2"/>
      <c r="E2676" s="1"/>
      <c r="F2676" s="1"/>
      <c r="G2676" s="1"/>
      <c r="H2676" s="3"/>
      <c r="I2676" s="1"/>
      <c r="J2676" s="4"/>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row>
    <row r="2677" spans="3:61">
      <c r="C2677" s="1"/>
      <c r="D2677" s="2"/>
      <c r="E2677" s="1"/>
      <c r="F2677" s="1"/>
      <c r="G2677" s="1"/>
      <c r="H2677" s="3"/>
      <c r="I2677" s="1"/>
      <c r="J2677" s="4"/>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row>
    <row r="2678" spans="3:61">
      <c r="C2678" s="1"/>
      <c r="D2678" s="2"/>
      <c r="E2678" s="1"/>
      <c r="F2678" s="1"/>
      <c r="G2678" s="1"/>
      <c r="H2678" s="3"/>
      <c r="I2678" s="1"/>
      <c r="J2678" s="4"/>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row>
    <row r="2679" spans="3:61">
      <c r="C2679" s="1"/>
      <c r="D2679" s="2"/>
      <c r="E2679" s="1"/>
      <c r="F2679" s="1"/>
      <c r="G2679" s="1"/>
      <c r="H2679" s="3"/>
      <c r="I2679" s="1"/>
      <c r="J2679" s="4"/>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row>
    <row r="2680" spans="3:61">
      <c r="C2680" s="1"/>
      <c r="D2680" s="2"/>
      <c r="E2680" s="1"/>
      <c r="F2680" s="1"/>
      <c r="G2680" s="1"/>
      <c r="H2680" s="3"/>
      <c r="I2680" s="1"/>
      <c r="J2680" s="4"/>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row>
    <row r="2681" spans="3:61">
      <c r="C2681" s="1"/>
      <c r="D2681" s="2"/>
      <c r="E2681" s="1"/>
      <c r="F2681" s="1"/>
      <c r="G2681" s="1"/>
      <c r="H2681" s="3"/>
      <c r="I2681" s="1"/>
      <c r="J2681" s="4"/>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row>
    <row r="2682" spans="3:61">
      <c r="C2682" s="1"/>
      <c r="D2682" s="2"/>
      <c r="E2682" s="1"/>
      <c r="F2682" s="1"/>
      <c r="G2682" s="1"/>
      <c r="H2682" s="3"/>
      <c r="I2682" s="1"/>
      <c r="J2682" s="4"/>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row>
    <row r="2683" spans="3:61">
      <c r="C2683" s="1"/>
      <c r="D2683" s="2"/>
      <c r="E2683" s="1"/>
      <c r="F2683" s="1"/>
      <c r="G2683" s="1"/>
      <c r="H2683" s="3"/>
      <c r="I2683" s="1"/>
      <c r="J2683" s="4"/>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row>
    <row r="2684" spans="3:61">
      <c r="C2684" s="1"/>
      <c r="D2684" s="2"/>
      <c r="E2684" s="1"/>
      <c r="F2684" s="1"/>
      <c r="G2684" s="1"/>
      <c r="H2684" s="3"/>
      <c r="I2684" s="1"/>
      <c r="J2684" s="4"/>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row>
    <row r="2685" spans="3:61">
      <c r="C2685" s="1"/>
      <c r="D2685" s="2"/>
      <c r="E2685" s="1"/>
      <c r="F2685" s="1"/>
      <c r="G2685" s="1"/>
      <c r="H2685" s="3"/>
      <c r="I2685" s="1"/>
      <c r="J2685" s="4"/>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row>
    <row r="2686" spans="3:61">
      <c r="C2686" s="1"/>
      <c r="D2686" s="2"/>
      <c r="E2686" s="1"/>
      <c r="F2686" s="1"/>
      <c r="G2686" s="1"/>
      <c r="H2686" s="3"/>
      <c r="I2686" s="1"/>
      <c r="J2686" s="4"/>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row>
    <row r="2687" spans="3:61">
      <c r="C2687" s="1"/>
      <c r="D2687" s="2"/>
      <c r="E2687" s="1"/>
      <c r="F2687" s="1"/>
      <c r="G2687" s="1"/>
      <c r="H2687" s="3"/>
      <c r="I2687" s="1"/>
      <c r="J2687" s="4"/>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row>
    <row r="2688" spans="3:61">
      <c r="C2688" s="1"/>
      <c r="D2688" s="2"/>
      <c r="E2688" s="1"/>
      <c r="F2688" s="1"/>
      <c r="G2688" s="1"/>
      <c r="H2688" s="3"/>
      <c r="I2688" s="1"/>
      <c r="J2688" s="4"/>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row>
    <row r="2689" spans="3:61">
      <c r="C2689" s="1"/>
      <c r="D2689" s="2"/>
      <c r="E2689" s="1"/>
      <c r="F2689" s="1"/>
      <c r="G2689" s="1"/>
      <c r="H2689" s="3"/>
      <c r="I2689" s="1"/>
      <c r="J2689" s="4"/>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row>
    <row r="2690" spans="3:61">
      <c r="C2690" s="1"/>
      <c r="D2690" s="2"/>
      <c r="E2690" s="1"/>
      <c r="F2690" s="1"/>
      <c r="G2690" s="1"/>
      <c r="H2690" s="3"/>
      <c r="I2690" s="1"/>
      <c r="J2690" s="4"/>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row>
    <row r="2691" spans="3:61">
      <c r="C2691" s="1"/>
      <c r="D2691" s="2"/>
      <c r="E2691" s="1"/>
      <c r="F2691" s="1"/>
      <c r="G2691" s="1"/>
      <c r="H2691" s="3"/>
      <c r="I2691" s="1"/>
      <c r="J2691" s="4"/>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row>
    <row r="2692" spans="3:61">
      <c r="C2692" s="1"/>
      <c r="D2692" s="2"/>
      <c r="E2692" s="1"/>
      <c r="F2692" s="1"/>
      <c r="G2692" s="1"/>
      <c r="H2692" s="3"/>
      <c r="I2692" s="1"/>
      <c r="J2692" s="4"/>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row>
    <row r="2693" spans="3:61">
      <c r="C2693" s="1"/>
      <c r="D2693" s="2"/>
      <c r="E2693" s="1"/>
      <c r="F2693" s="1"/>
      <c r="G2693" s="1"/>
      <c r="H2693" s="3"/>
      <c r="I2693" s="1"/>
      <c r="J2693" s="4"/>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row>
    <row r="2694" spans="3:61">
      <c r="C2694" s="1"/>
      <c r="D2694" s="2"/>
      <c r="E2694" s="1"/>
      <c r="F2694" s="1"/>
      <c r="G2694" s="1"/>
      <c r="H2694" s="3"/>
      <c r="I2694" s="1"/>
      <c r="J2694" s="4"/>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row>
    <row r="2695" spans="3:61">
      <c r="C2695" s="1"/>
      <c r="D2695" s="2"/>
      <c r="E2695" s="1"/>
      <c r="F2695" s="1"/>
      <c r="G2695" s="1"/>
      <c r="H2695" s="3"/>
      <c r="I2695" s="1"/>
      <c r="J2695" s="4"/>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row>
    <row r="2696" spans="3:61">
      <c r="C2696" s="1"/>
      <c r="D2696" s="2"/>
      <c r="E2696" s="1"/>
      <c r="F2696" s="1"/>
      <c r="G2696" s="1"/>
      <c r="H2696" s="3"/>
      <c r="I2696" s="1"/>
      <c r="J2696" s="4"/>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row>
    <row r="2697" spans="3:61">
      <c r="C2697" s="1"/>
      <c r="D2697" s="2"/>
      <c r="E2697" s="1"/>
      <c r="F2697" s="1"/>
      <c r="G2697" s="1"/>
      <c r="H2697" s="3"/>
      <c r="I2697" s="1"/>
      <c r="J2697" s="4"/>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row>
    <row r="2698" spans="3:61">
      <c r="C2698" s="1"/>
      <c r="D2698" s="2"/>
      <c r="E2698" s="1"/>
      <c r="F2698" s="1"/>
      <c r="G2698" s="1"/>
      <c r="H2698" s="3"/>
      <c r="I2698" s="1"/>
      <c r="J2698" s="4"/>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row>
    <row r="2699" spans="3:61">
      <c r="C2699" s="1"/>
      <c r="D2699" s="2"/>
      <c r="E2699" s="1"/>
      <c r="F2699" s="1"/>
      <c r="G2699" s="1"/>
      <c r="H2699" s="3"/>
      <c r="I2699" s="1"/>
      <c r="J2699" s="4"/>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row>
    <row r="2700" spans="3:61">
      <c r="C2700" s="1"/>
      <c r="D2700" s="2"/>
      <c r="E2700" s="1"/>
      <c r="F2700" s="1"/>
      <c r="G2700" s="1"/>
      <c r="H2700" s="3"/>
      <c r="I2700" s="1"/>
      <c r="J2700" s="4"/>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row>
    <row r="2701" spans="3:61">
      <c r="C2701" s="1"/>
      <c r="D2701" s="2"/>
      <c r="E2701" s="1"/>
      <c r="F2701" s="1"/>
      <c r="G2701" s="1"/>
      <c r="H2701" s="3"/>
      <c r="I2701" s="1"/>
      <c r="J2701" s="4"/>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row>
    <row r="2702" spans="3:61">
      <c r="C2702" s="1"/>
      <c r="D2702" s="2"/>
      <c r="E2702" s="1"/>
      <c r="F2702" s="1"/>
      <c r="G2702" s="1"/>
      <c r="H2702" s="3"/>
      <c r="I2702" s="1"/>
      <c r="J2702" s="4"/>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row>
    <row r="2703" spans="3:61">
      <c r="C2703" s="1"/>
      <c r="D2703" s="2"/>
      <c r="E2703" s="1"/>
      <c r="F2703" s="1"/>
      <c r="G2703" s="1"/>
      <c r="H2703" s="3"/>
      <c r="I2703" s="1"/>
      <c r="J2703" s="4"/>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row>
    <row r="2704" spans="3:61">
      <c r="C2704" s="1"/>
      <c r="D2704" s="2"/>
      <c r="E2704" s="1"/>
      <c r="F2704" s="1"/>
      <c r="G2704" s="1"/>
      <c r="H2704" s="3"/>
      <c r="I2704" s="1"/>
      <c r="J2704" s="4"/>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row>
    <row r="2705" spans="3:61">
      <c r="C2705" s="1"/>
      <c r="D2705" s="2"/>
      <c r="E2705" s="1"/>
      <c r="F2705" s="1"/>
      <c r="G2705" s="1"/>
      <c r="H2705" s="3"/>
      <c r="I2705" s="1"/>
      <c r="J2705" s="4"/>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row>
    <row r="2706" spans="3:61">
      <c r="C2706" s="1"/>
      <c r="D2706" s="2"/>
      <c r="E2706" s="1"/>
      <c r="F2706" s="1"/>
      <c r="G2706" s="1"/>
      <c r="H2706" s="3"/>
      <c r="I2706" s="1"/>
      <c r="J2706" s="4"/>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row>
    <row r="2707" spans="3:61">
      <c r="C2707" s="1"/>
      <c r="D2707" s="2"/>
      <c r="E2707" s="1"/>
      <c r="F2707" s="1"/>
      <c r="G2707" s="1"/>
      <c r="H2707" s="3"/>
      <c r="I2707" s="1"/>
      <c r="J2707" s="4"/>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row>
    <row r="2708" spans="3:61">
      <c r="C2708" s="1"/>
      <c r="D2708" s="2"/>
      <c r="E2708" s="1"/>
      <c r="F2708" s="1"/>
      <c r="G2708" s="1"/>
      <c r="H2708" s="3"/>
      <c r="I2708" s="1"/>
      <c r="J2708" s="4"/>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row>
    <row r="2709" spans="3:61">
      <c r="C2709" s="1"/>
      <c r="D2709" s="2"/>
      <c r="E2709" s="1"/>
      <c r="F2709" s="1"/>
      <c r="G2709" s="1"/>
      <c r="H2709" s="3"/>
      <c r="I2709" s="1"/>
      <c r="J2709" s="4"/>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row>
    <row r="2710" spans="3:61">
      <c r="C2710" s="1"/>
      <c r="D2710" s="2"/>
      <c r="E2710" s="1"/>
      <c r="F2710" s="1"/>
      <c r="G2710" s="1"/>
      <c r="H2710" s="3"/>
      <c r="I2710" s="1"/>
      <c r="J2710" s="4"/>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row>
    <row r="2711" spans="3:61">
      <c r="C2711" s="1"/>
      <c r="D2711" s="2"/>
      <c r="E2711" s="1"/>
      <c r="F2711" s="1"/>
      <c r="G2711" s="1"/>
      <c r="H2711" s="3"/>
      <c r="I2711" s="1"/>
      <c r="J2711" s="4"/>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row>
    <row r="2712" spans="3:61">
      <c r="C2712" s="1"/>
      <c r="D2712" s="2"/>
      <c r="E2712" s="1"/>
      <c r="F2712" s="1"/>
      <c r="G2712" s="1"/>
      <c r="H2712" s="3"/>
      <c r="I2712" s="1"/>
      <c r="J2712" s="4"/>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row>
    <row r="2713" spans="3:61">
      <c r="C2713" s="1"/>
      <c r="D2713" s="2"/>
      <c r="E2713" s="1"/>
      <c r="F2713" s="1"/>
      <c r="G2713" s="1"/>
      <c r="H2713" s="3"/>
      <c r="I2713" s="1"/>
      <c r="J2713" s="4"/>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row>
    <row r="2714" spans="3:61">
      <c r="C2714" s="1"/>
      <c r="D2714" s="2"/>
      <c r="E2714" s="1"/>
      <c r="F2714" s="1"/>
      <c r="G2714" s="1"/>
      <c r="H2714" s="3"/>
      <c r="I2714" s="1"/>
      <c r="J2714" s="4"/>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row>
    <row r="2715" spans="3:61">
      <c r="C2715" s="1"/>
      <c r="D2715" s="2"/>
      <c r="E2715" s="1"/>
      <c r="F2715" s="1"/>
      <c r="G2715" s="1"/>
      <c r="H2715" s="3"/>
      <c r="I2715" s="1"/>
      <c r="J2715" s="4"/>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row>
    <row r="2716" spans="3:61">
      <c r="C2716" s="1"/>
      <c r="D2716" s="2"/>
      <c r="E2716" s="1"/>
      <c r="F2716" s="1"/>
      <c r="G2716" s="1"/>
      <c r="H2716" s="3"/>
      <c r="I2716" s="1"/>
      <c r="J2716" s="4"/>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row>
    <row r="2717" spans="3:61">
      <c r="C2717" s="1"/>
      <c r="D2717" s="2"/>
      <c r="E2717" s="1"/>
      <c r="F2717" s="1"/>
      <c r="G2717" s="1"/>
      <c r="H2717" s="3"/>
      <c r="I2717" s="1"/>
      <c r="J2717" s="4"/>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row>
    <row r="2718" spans="3:61">
      <c r="C2718" s="1"/>
      <c r="D2718" s="2"/>
      <c r="E2718" s="1"/>
      <c r="F2718" s="1"/>
      <c r="G2718" s="1"/>
      <c r="H2718" s="3"/>
      <c r="I2718" s="1"/>
      <c r="J2718" s="4"/>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row>
    <row r="2719" spans="3:61">
      <c r="C2719" s="1"/>
      <c r="D2719" s="2"/>
      <c r="E2719" s="1"/>
      <c r="F2719" s="1"/>
      <c r="G2719" s="1"/>
      <c r="H2719" s="3"/>
      <c r="I2719" s="1"/>
      <c r="J2719" s="4"/>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row>
    <row r="2720" spans="3:61">
      <c r="C2720" s="1"/>
      <c r="D2720" s="2"/>
      <c r="E2720" s="1"/>
      <c r="F2720" s="1"/>
      <c r="G2720" s="1"/>
      <c r="H2720" s="3"/>
      <c r="I2720" s="1"/>
      <c r="J2720" s="4"/>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row>
    <row r="2721" spans="3:61">
      <c r="C2721" s="1"/>
      <c r="D2721" s="2"/>
      <c r="E2721" s="1"/>
      <c r="F2721" s="1"/>
      <c r="G2721" s="1"/>
      <c r="H2721" s="3"/>
      <c r="I2721" s="1"/>
      <c r="J2721" s="4"/>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row>
    <row r="2722" spans="3:61">
      <c r="C2722" s="1"/>
      <c r="D2722" s="2"/>
      <c r="E2722" s="1"/>
      <c r="F2722" s="1"/>
      <c r="G2722" s="1"/>
      <c r="H2722" s="3"/>
      <c r="I2722" s="1"/>
      <c r="J2722" s="4"/>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row>
    <row r="2723" spans="3:61">
      <c r="C2723" s="1"/>
      <c r="D2723" s="2"/>
      <c r="E2723" s="1"/>
      <c r="F2723" s="1"/>
      <c r="G2723" s="1"/>
      <c r="H2723" s="3"/>
      <c r="I2723" s="1"/>
      <c r="J2723" s="4"/>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row>
    <row r="2724" spans="3:61">
      <c r="C2724" s="1"/>
      <c r="D2724" s="2"/>
      <c r="E2724" s="1"/>
      <c r="F2724" s="1"/>
      <c r="G2724" s="1"/>
      <c r="H2724" s="3"/>
      <c r="I2724" s="1"/>
      <c r="J2724" s="4"/>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row>
    <row r="2725" spans="3:61">
      <c r="C2725" s="1"/>
      <c r="D2725" s="2"/>
      <c r="E2725" s="1"/>
      <c r="F2725" s="1"/>
      <c r="G2725" s="1"/>
      <c r="H2725" s="3"/>
      <c r="I2725" s="1"/>
      <c r="J2725" s="4"/>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row>
    <row r="2726" spans="3:61">
      <c r="C2726" s="1"/>
      <c r="D2726" s="2"/>
      <c r="E2726" s="1"/>
      <c r="F2726" s="1"/>
      <c r="G2726" s="1"/>
      <c r="H2726" s="3"/>
      <c r="I2726" s="1"/>
      <c r="J2726" s="4"/>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row>
    <row r="2727" spans="3:61">
      <c r="C2727" s="1"/>
      <c r="D2727" s="2"/>
      <c r="E2727" s="1"/>
      <c r="F2727" s="1"/>
      <c r="G2727" s="1"/>
      <c r="H2727" s="3"/>
      <c r="I2727" s="1"/>
      <c r="J2727" s="4"/>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row>
    <row r="2728" spans="3:61">
      <c r="C2728" s="1"/>
      <c r="D2728" s="2"/>
      <c r="E2728" s="1"/>
      <c r="F2728" s="1"/>
      <c r="G2728" s="1"/>
      <c r="H2728" s="3"/>
      <c r="I2728" s="1"/>
      <c r="J2728" s="4"/>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row>
    <row r="2729" spans="3:61">
      <c r="C2729" s="1"/>
      <c r="D2729" s="2"/>
      <c r="E2729" s="1"/>
      <c r="F2729" s="1"/>
      <c r="G2729" s="1"/>
      <c r="H2729" s="3"/>
      <c r="I2729" s="1"/>
      <c r="J2729" s="4"/>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row>
    <row r="2730" spans="3:61">
      <c r="C2730" s="1"/>
      <c r="D2730" s="2"/>
      <c r="E2730" s="1"/>
      <c r="F2730" s="1"/>
      <c r="G2730" s="1"/>
      <c r="H2730" s="3"/>
      <c r="I2730" s="1"/>
      <c r="J2730" s="4"/>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row>
    <row r="2731" spans="3:61">
      <c r="C2731" s="1"/>
      <c r="D2731" s="2"/>
      <c r="E2731" s="1"/>
      <c r="F2731" s="1"/>
      <c r="G2731" s="1"/>
      <c r="H2731" s="3"/>
      <c r="I2731" s="1"/>
      <c r="J2731" s="4"/>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row>
    <row r="2732" spans="3:61">
      <c r="C2732" s="1"/>
      <c r="D2732" s="2"/>
      <c r="E2732" s="1"/>
      <c r="F2732" s="1"/>
      <c r="G2732" s="1"/>
      <c r="H2732" s="3"/>
      <c r="I2732" s="1"/>
      <c r="J2732" s="4"/>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row>
    <row r="2733" spans="3:61">
      <c r="C2733" s="1"/>
      <c r="D2733" s="2"/>
      <c r="E2733" s="1"/>
      <c r="F2733" s="1"/>
      <c r="G2733" s="1"/>
      <c r="H2733" s="3"/>
      <c r="I2733" s="1"/>
      <c r="J2733" s="4"/>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row>
    <row r="2734" spans="3:61">
      <c r="C2734" s="1"/>
      <c r="D2734" s="2"/>
      <c r="E2734" s="1"/>
      <c r="F2734" s="1"/>
      <c r="G2734" s="1"/>
      <c r="H2734" s="3"/>
      <c r="I2734" s="1"/>
      <c r="J2734" s="4"/>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row>
    <row r="2735" spans="3:61">
      <c r="C2735" s="1"/>
      <c r="D2735" s="2"/>
      <c r="E2735" s="1"/>
      <c r="F2735" s="1"/>
      <c r="G2735" s="1"/>
      <c r="H2735" s="3"/>
      <c r="I2735" s="1"/>
      <c r="J2735" s="4"/>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row>
    <row r="2736" spans="3:61">
      <c r="C2736" s="1"/>
      <c r="D2736" s="2"/>
      <c r="E2736" s="1"/>
      <c r="F2736" s="1"/>
      <c r="G2736" s="1"/>
      <c r="H2736" s="3"/>
      <c r="I2736" s="1"/>
      <c r="J2736" s="4"/>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row>
    <row r="2737" spans="3:61">
      <c r="C2737" s="1"/>
      <c r="D2737" s="2"/>
      <c r="E2737" s="1"/>
      <c r="F2737" s="1"/>
      <c r="G2737" s="1"/>
      <c r="H2737" s="3"/>
      <c r="I2737" s="1"/>
      <c r="J2737" s="4"/>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row>
    <row r="2738" spans="3:61">
      <c r="C2738" s="1"/>
      <c r="D2738" s="2"/>
      <c r="E2738" s="1"/>
      <c r="F2738" s="1"/>
      <c r="G2738" s="1"/>
      <c r="H2738" s="3"/>
      <c r="I2738" s="1"/>
      <c r="J2738" s="4"/>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row>
    <row r="2739" spans="3:61">
      <c r="C2739" s="1"/>
      <c r="D2739" s="2"/>
      <c r="E2739" s="1"/>
      <c r="F2739" s="1"/>
      <c r="G2739" s="1"/>
      <c r="H2739" s="3"/>
      <c r="I2739" s="1"/>
      <c r="J2739" s="4"/>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row>
    <row r="2740" spans="3:61">
      <c r="C2740" s="1"/>
      <c r="D2740" s="2"/>
      <c r="E2740" s="1"/>
      <c r="F2740" s="1"/>
      <c r="G2740" s="1"/>
      <c r="H2740" s="3"/>
      <c r="I2740" s="1"/>
      <c r="J2740" s="4"/>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row>
    <row r="2741" spans="3:61">
      <c r="C2741" s="1"/>
      <c r="D2741" s="2"/>
      <c r="E2741" s="1"/>
      <c r="F2741" s="1"/>
      <c r="G2741" s="1"/>
      <c r="H2741" s="3"/>
      <c r="I2741" s="1"/>
      <c r="J2741" s="4"/>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row>
    <row r="2742" spans="3:61">
      <c r="C2742" s="1"/>
      <c r="D2742" s="2"/>
      <c r="E2742" s="1"/>
      <c r="F2742" s="1"/>
      <c r="G2742" s="1"/>
      <c r="H2742" s="3"/>
      <c r="I2742" s="1"/>
      <c r="J2742" s="4"/>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row>
    <row r="2743" spans="3:61">
      <c r="C2743" s="1"/>
      <c r="D2743" s="2"/>
      <c r="E2743" s="1"/>
      <c r="F2743" s="1"/>
      <c r="G2743" s="1"/>
      <c r="H2743" s="3"/>
      <c r="I2743" s="1"/>
      <c r="J2743" s="4"/>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row>
    <row r="2744" spans="3:61">
      <c r="C2744" s="1"/>
      <c r="D2744" s="2"/>
      <c r="E2744" s="1"/>
      <c r="F2744" s="1"/>
      <c r="G2744" s="1"/>
      <c r="H2744" s="3"/>
      <c r="I2744" s="1"/>
      <c r="J2744" s="4"/>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row>
    <row r="2745" spans="3:61">
      <c r="C2745" s="1"/>
      <c r="D2745" s="2"/>
      <c r="E2745" s="1"/>
      <c r="F2745" s="1"/>
      <c r="G2745" s="1"/>
      <c r="H2745" s="3"/>
      <c r="I2745" s="1"/>
      <c r="J2745" s="4"/>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row>
    <row r="2746" spans="3:61">
      <c r="C2746" s="1"/>
      <c r="D2746" s="2"/>
      <c r="E2746" s="1"/>
      <c r="F2746" s="1"/>
      <c r="G2746" s="1"/>
      <c r="H2746" s="3"/>
      <c r="I2746" s="1"/>
      <c r="J2746" s="4"/>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row>
    <row r="2747" spans="3:61">
      <c r="C2747" s="1"/>
      <c r="D2747" s="2"/>
      <c r="E2747" s="1"/>
      <c r="F2747" s="1"/>
      <c r="G2747" s="1"/>
      <c r="H2747" s="3"/>
      <c r="I2747" s="1"/>
      <c r="J2747" s="4"/>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row>
    <row r="2748" spans="3:61">
      <c r="C2748" s="1"/>
      <c r="D2748" s="2"/>
      <c r="E2748" s="1"/>
      <c r="F2748" s="1"/>
      <c r="G2748" s="1"/>
      <c r="H2748" s="3"/>
      <c r="I2748" s="1"/>
      <c r="J2748" s="4"/>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row>
    <row r="2749" spans="3:61">
      <c r="C2749" s="1"/>
      <c r="D2749" s="2"/>
      <c r="E2749" s="1"/>
      <c r="F2749" s="1"/>
      <c r="G2749" s="1"/>
      <c r="H2749" s="3"/>
      <c r="I2749" s="1"/>
      <c r="J2749" s="4"/>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row>
    <row r="2750" spans="3:61">
      <c r="C2750" s="1"/>
      <c r="D2750" s="2"/>
      <c r="E2750" s="1"/>
      <c r="F2750" s="1"/>
      <c r="G2750" s="1"/>
      <c r="H2750" s="3"/>
      <c r="I2750" s="1"/>
      <c r="J2750" s="4"/>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row>
    <row r="2751" spans="3:61">
      <c r="C2751" s="1"/>
      <c r="D2751" s="2"/>
      <c r="E2751" s="1"/>
      <c r="F2751" s="1"/>
      <c r="G2751" s="1"/>
      <c r="H2751" s="3"/>
      <c r="I2751" s="1"/>
      <c r="J2751" s="4"/>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row>
    <row r="2752" spans="3:61">
      <c r="C2752" s="1"/>
      <c r="D2752" s="2"/>
      <c r="E2752" s="1"/>
      <c r="F2752" s="1"/>
      <c r="G2752" s="1"/>
      <c r="H2752" s="3"/>
      <c r="I2752" s="1"/>
      <c r="J2752" s="4"/>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row>
    <row r="2753" spans="3:61">
      <c r="C2753" s="1"/>
      <c r="D2753" s="2"/>
      <c r="E2753" s="1"/>
      <c r="F2753" s="1"/>
      <c r="G2753" s="1"/>
      <c r="H2753" s="3"/>
      <c r="I2753" s="1"/>
      <c r="J2753" s="4"/>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row>
    <row r="2754" spans="3:61">
      <c r="C2754" s="1"/>
      <c r="D2754" s="2"/>
      <c r="E2754" s="1"/>
      <c r="F2754" s="1"/>
      <c r="G2754" s="1"/>
      <c r="H2754" s="3"/>
      <c r="I2754" s="1"/>
      <c r="J2754" s="4"/>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row>
    <row r="2755" spans="3:61">
      <c r="C2755" s="1"/>
      <c r="D2755" s="2"/>
      <c r="E2755" s="1"/>
      <c r="F2755" s="1"/>
      <c r="G2755" s="1"/>
      <c r="H2755" s="3"/>
      <c r="I2755" s="1"/>
      <c r="J2755" s="4"/>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row>
    <row r="2756" spans="3:61">
      <c r="C2756" s="1"/>
      <c r="D2756" s="2"/>
      <c r="E2756" s="1"/>
      <c r="F2756" s="1"/>
      <c r="G2756" s="1"/>
      <c r="H2756" s="3"/>
      <c r="I2756" s="1"/>
      <c r="J2756" s="4"/>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row>
    <row r="2757" spans="3:61">
      <c r="C2757" s="1"/>
      <c r="D2757" s="2"/>
      <c r="E2757" s="1"/>
      <c r="F2757" s="1"/>
      <c r="G2757" s="1"/>
      <c r="H2757" s="3"/>
      <c r="I2757" s="1"/>
      <c r="J2757" s="4"/>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row>
    <row r="2758" spans="3:61">
      <c r="C2758" s="1"/>
      <c r="D2758" s="2"/>
      <c r="E2758" s="1"/>
      <c r="F2758" s="1"/>
      <c r="G2758" s="1"/>
      <c r="H2758" s="3"/>
      <c r="I2758" s="1"/>
      <c r="J2758" s="4"/>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row>
    <row r="2759" spans="3:61">
      <c r="C2759" s="1"/>
      <c r="D2759" s="2"/>
      <c r="E2759" s="1"/>
      <c r="F2759" s="1"/>
      <c r="G2759" s="1"/>
      <c r="H2759" s="3"/>
      <c r="I2759" s="1"/>
      <c r="J2759" s="4"/>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row>
    <row r="2760" spans="3:61">
      <c r="C2760" s="1"/>
      <c r="D2760" s="2"/>
      <c r="E2760" s="1"/>
      <c r="F2760" s="1"/>
      <c r="G2760" s="1"/>
      <c r="H2760" s="3"/>
      <c r="I2760" s="1"/>
      <c r="J2760" s="4"/>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row>
    <row r="2761" spans="3:61">
      <c r="C2761" s="1"/>
      <c r="D2761" s="2"/>
      <c r="E2761" s="1"/>
      <c r="F2761" s="1"/>
      <c r="G2761" s="1"/>
      <c r="H2761" s="3"/>
      <c r="I2761" s="1"/>
      <c r="J2761" s="4"/>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row>
    <row r="2762" spans="3:61">
      <c r="C2762" s="1"/>
      <c r="D2762" s="2"/>
      <c r="E2762" s="1"/>
      <c r="F2762" s="1"/>
      <c r="G2762" s="1"/>
      <c r="H2762" s="3"/>
      <c r="I2762" s="1"/>
      <c r="J2762" s="4"/>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row>
    <row r="2763" spans="3:61">
      <c r="C2763" s="1"/>
      <c r="D2763" s="2"/>
      <c r="E2763" s="1"/>
      <c r="F2763" s="1"/>
      <c r="G2763" s="1"/>
      <c r="H2763" s="3"/>
      <c r="I2763" s="1"/>
      <c r="J2763" s="4"/>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row>
    <row r="2764" spans="3:61">
      <c r="C2764" s="1"/>
      <c r="D2764" s="2"/>
      <c r="E2764" s="1"/>
      <c r="F2764" s="1"/>
      <c r="G2764" s="1"/>
      <c r="H2764" s="3"/>
      <c r="I2764" s="1"/>
      <c r="J2764" s="4"/>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row>
    <row r="2765" spans="3:61">
      <c r="C2765" s="1"/>
      <c r="D2765" s="2"/>
      <c r="E2765" s="1"/>
      <c r="F2765" s="1"/>
      <c r="G2765" s="1"/>
      <c r="H2765" s="3"/>
      <c r="I2765" s="1"/>
      <c r="J2765" s="4"/>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row>
    <row r="2766" spans="3:61">
      <c r="C2766" s="1"/>
      <c r="D2766" s="2"/>
      <c r="E2766" s="1"/>
      <c r="F2766" s="1"/>
      <c r="G2766" s="1"/>
      <c r="H2766" s="3"/>
      <c r="I2766" s="1"/>
      <c r="J2766" s="4"/>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row>
    <row r="2767" spans="3:61">
      <c r="C2767" s="1"/>
      <c r="D2767" s="2"/>
      <c r="E2767" s="1"/>
      <c r="F2767" s="1"/>
      <c r="G2767" s="1"/>
      <c r="H2767" s="3"/>
      <c r="I2767" s="1"/>
      <c r="J2767" s="4"/>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row>
    <row r="2768" spans="3:61">
      <c r="C2768" s="1"/>
      <c r="D2768" s="2"/>
      <c r="E2768" s="1"/>
      <c r="F2768" s="1"/>
      <c r="G2768" s="1"/>
      <c r="H2768" s="3"/>
      <c r="I2768" s="1"/>
      <c r="J2768" s="4"/>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row>
    <row r="2769" spans="3:61">
      <c r="C2769" s="1"/>
      <c r="D2769" s="2"/>
      <c r="E2769" s="1"/>
      <c r="F2769" s="1"/>
      <c r="G2769" s="1"/>
      <c r="H2769" s="3"/>
      <c r="I2769" s="1"/>
      <c r="J2769" s="4"/>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row>
    <row r="2770" spans="3:61">
      <c r="C2770" s="1"/>
      <c r="D2770" s="2"/>
      <c r="E2770" s="1"/>
      <c r="F2770" s="1"/>
      <c r="G2770" s="1"/>
      <c r="H2770" s="3"/>
      <c r="I2770" s="1"/>
      <c r="J2770" s="4"/>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row>
    <row r="2771" spans="3:61">
      <c r="C2771" s="1"/>
      <c r="D2771" s="2"/>
      <c r="E2771" s="1"/>
      <c r="F2771" s="1"/>
      <c r="G2771" s="1"/>
      <c r="H2771" s="3"/>
      <c r="I2771" s="1"/>
      <c r="J2771" s="4"/>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row>
    <row r="2772" spans="3:61">
      <c r="C2772" s="1"/>
      <c r="D2772" s="2"/>
      <c r="E2772" s="1"/>
      <c r="F2772" s="1"/>
      <c r="G2772" s="1"/>
      <c r="H2772" s="3"/>
      <c r="I2772" s="1"/>
      <c r="J2772" s="4"/>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row>
    <row r="2773" spans="3:61">
      <c r="C2773" s="1"/>
      <c r="D2773" s="2"/>
      <c r="E2773" s="1"/>
      <c r="F2773" s="1"/>
      <c r="G2773" s="1"/>
      <c r="H2773" s="3"/>
      <c r="I2773" s="1"/>
      <c r="J2773" s="4"/>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row>
    <row r="2774" spans="3:61">
      <c r="C2774" s="1"/>
      <c r="D2774" s="2"/>
      <c r="E2774" s="1"/>
      <c r="F2774" s="1"/>
      <c r="G2774" s="1"/>
      <c r="H2774" s="3"/>
      <c r="I2774" s="1"/>
      <c r="J2774" s="4"/>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row>
    <row r="2775" spans="3:61">
      <c r="C2775" s="1"/>
      <c r="D2775" s="2"/>
      <c r="E2775" s="1"/>
      <c r="F2775" s="1"/>
      <c r="G2775" s="1"/>
      <c r="H2775" s="3"/>
      <c r="I2775" s="1"/>
      <c r="J2775" s="4"/>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row>
    <row r="2776" spans="3:61">
      <c r="C2776" s="1"/>
      <c r="D2776" s="2"/>
      <c r="E2776" s="1"/>
      <c r="F2776" s="1"/>
      <c r="G2776" s="1"/>
      <c r="H2776" s="3"/>
      <c r="I2776" s="1"/>
      <c r="J2776" s="4"/>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row>
    <row r="2777" spans="3:61">
      <c r="C2777" s="1"/>
      <c r="D2777" s="2"/>
      <c r="E2777" s="1"/>
      <c r="F2777" s="1"/>
      <c r="G2777" s="1"/>
      <c r="H2777" s="3"/>
      <c r="I2777" s="1"/>
      <c r="J2777" s="4"/>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row>
    <row r="2778" spans="3:61">
      <c r="C2778" s="1"/>
      <c r="D2778" s="2"/>
      <c r="E2778" s="1"/>
      <c r="F2778" s="1"/>
      <c r="G2778" s="1"/>
      <c r="H2778" s="3"/>
      <c r="I2778" s="1"/>
      <c r="J2778" s="4"/>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row>
    <row r="2779" spans="3:61">
      <c r="C2779" s="1"/>
      <c r="D2779" s="2"/>
      <c r="E2779" s="1"/>
      <c r="F2779" s="1"/>
      <c r="G2779" s="1"/>
      <c r="H2779" s="3"/>
      <c r="I2779" s="1"/>
      <c r="J2779" s="4"/>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row>
    <row r="2780" spans="3:61">
      <c r="C2780" s="1"/>
      <c r="D2780" s="2"/>
      <c r="E2780" s="1"/>
      <c r="F2780" s="1"/>
      <c r="G2780" s="1"/>
      <c r="H2780" s="3"/>
      <c r="I2780" s="1"/>
      <c r="J2780" s="4"/>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row>
    <row r="2781" spans="3:61">
      <c r="C2781" s="1"/>
      <c r="D2781" s="2"/>
      <c r="E2781" s="1"/>
      <c r="F2781" s="1"/>
      <c r="G2781" s="1"/>
      <c r="H2781" s="3"/>
      <c r="I2781" s="1"/>
      <c r="J2781" s="4"/>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row>
    <row r="2782" spans="3:61">
      <c r="C2782" s="1"/>
      <c r="D2782" s="2"/>
      <c r="E2782" s="1"/>
      <c r="F2782" s="1"/>
      <c r="G2782" s="1"/>
      <c r="H2782" s="3"/>
      <c r="I2782" s="1"/>
      <c r="J2782" s="4"/>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row>
    <row r="2783" spans="3:61">
      <c r="C2783" s="1"/>
      <c r="D2783" s="2"/>
      <c r="E2783" s="1"/>
      <c r="F2783" s="1"/>
      <c r="G2783" s="1"/>
      <c r="H2783" s="3"/>
      <c r="I2783" s="1"/>
      <c r="J2783" s="4"/>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row>
    <row r="2784" spans="3:61">
      <c r="C2784" s="1"/>
      <c r="D2784" s="2"/>
      <c r="E2784" s="1"/>
      <c r="F2784" s="1"/>
      <c r="G2784" s="1"/>
      <c r="H2784" s="3"/>
      <c r="I2784" s="1"/>
      <c r="J2784" s="4"/>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row>
    <row r="2785" spans="3:61">
      <c r="C2785" s="1"/>
      <c r="D2785" s="2"/>
      <c r="E2785" s="1"/>
      <c r="F2785" s="1"/>
      <c r="G2785" s="1"/>
      <c r="H2785" s="3"/>
      <c r="I2785" s="1"/>
      <c r="J2785" s="4"/>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row>
    <row r="2786" spans="3:61">
      <c r="C2786" s="1"/>
      <c r="D2786" s="2"/>
      <c r="E2786" s="1"/>
      <c r="F2786" s="1"/>
      <c r="G2786" s="1"/>
      <c r="H2786" s="3"/>
      <c r="I2786" s="1"/>
      <c r="J2786" s="4"/>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row>
    <row r="2787" spans="3:61">
      <c r="C2787" s="1"/>
      <c r="D2787" s="2"/>
      <c r="E2787" s="1"/>
      <c r="F2787" s="1"/>
      <c r="G2787" s="1"/>
      <c r="H2787" s="3"/>
      <c r="I2787" s="1"/>
      <c r="J2787" s="4"/>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row>
    <row r="2788" spans="3:61">
      <c r="C2788" s="1"/>
      <c r="D2788" s="2"/>
      <c r="E2788" s="1"/>
      <c r="F2788" s="1"/>
      <c r="G2788" s="1"/>
      <c r="H2788" s="3"/>
      <c r="I2788" s="1"/>
      <c r="J2788" s="4"/>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row>
    <row r="2789" spans="3:61">
      <c r="C2789" s="1"/>
      <c r="D2789" s="2"/>
      <c r="E2789" s="1"/>
      <c r="F2789" s="1"/>
      <c r="G2789" s="1"/>
      <c r="H2789" s="3"/>
      <c r="I2789" s="1"/>
      <c r="J2789" s="4"/>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row>
    <row r="2790" spans="3:61">
      <c r="C2790" s="1"/>
      <c r="D2790" s="2"/>
      <c r="E2790" s="1"/>
      <c r="F2790" s="1"/>
      <c r="G2790" s="1"/>
      <c r="H2790" s="3"/>
      <c r="I2790" s="1"/>
      <c r="J2790" s="4"/>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row>
    <row r="2791" spans="3:61">
      <c r="C2791" s="1"/>
      <c r="D2791" s="2"/>
      <c r="E2791" s="1"/>
      <c r="F2791" s="1"/>
      <c r="G2791" s="1"/>
      <c r="H2791" s="3"/>
      <c r="I2791" s="1"/>
      <c r="J2791" s="4"/>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row>
    <row r="2792" spans="3:61">
      <c r="C2792" s="1"/>
      <c r="D2792" s="2"/>
      <c r="E2792" s="1"/>
      <c r="F2792" s="1"/>
      <c r="G2792" s="1"/>
      <c r="H2792" s="3"/>
      <c r="I2792" s="1"/>
      <c r="J2792" s="4"/>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row>
    <row r="2793" spans="3:61">
      <c r="C2793" s="1"/>
      <c r="D2793" s="2"/>
      <c r="E2793" s="1"/>
      <c r="F2793" s="1"/>
      <c r="G2793" s="1"/>
      <c r="H2793" s="3"/>
      <c r="I2793" s="1"/>
      <c r="J2793" s="4"/>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row>
    <row r="2794" spans="3:61">
      <c r="C2794" s="1"/>
      <c r="D2794" s="2"/>
      <c r="E2794" s="1"/>
      <c r="F2794" s="1"/>
      <c r="G2794" s="1"/>
      <c r="H2794" s="3"/>
      <c r="I2794" s="1"/>
      <c r="J2794" s="4"/>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row>
    <row r="2795" spans="3:61">
      <c r="C2795" s="1"/>
      <c r="D2795" s="2"/>
      <c r="E2795" s="1"/>
      <c r="F2795" s="1"/>
      <c r="G2795" s="1"/>
      <c r="H2795" s="3"/>
      <c r="I2795" s="1"/>
      <c r="J2795" s="4"/>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row>
    <row r="2796" spans="3:61">
      <c r="C2796" s="1"/>
      <c r="D2796" s="2"/>
      <c r="E2796" s="1"/>
      <c r="F2796" s="1"/>
      <c r="G2796" s="1"/>
      <c r="H2796" s="3"/>
      <c r="I2796" s="1"/>
      <c r="J2796" s="4"/>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row>
    <row r="2797" spans="3:61">
      <c r="C2797" s="1"/>
      <c r="D2797" s="2"/>
      <c r="E2797" s="1"/>
      <c r="F2797" s="1"/>
      <c r="G2797" s="1"/>
      <c r="H2797" s="3"/>
      <c r="I2797" s="1"/>
      <c r="J2797" s="4"/>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row>
    <row r="2798" spans="3:61">
      <c r="C2798" s="1"/>
      <c r="D2798" s="2"/>
      <c r="E2798" s="1"/>
      <c r="F2798" s="1"/>
      <c r="G2798" s="1"/>
      <c r="H2798" s="3"/>
      <c r="I2798" s="1"/>
      <c r="J2798" s="4"/>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row>
    <row r="2799" spans="3:61">
      <c r="C2799" s="1"/>
      <c r="D2799" s="2"/>
      <c r="E2799" s="1"/>
      <c r="F2799" s="1"/>
      <c r="G2799" s="1"/>
      <c r="H2799" s="3"/>
      <c r="I2799" s="1"/>
      <c r="J2799" s="4"/>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row>
    <row r="2800" spans="3:61">
      <c r="C2800" s="1"/>
      <c r="D2800" s="2"/>
      <c r="E2800" s="1"/>
      <c r="F2800" s="1"/>
      <c r="G2800" s="1"/>
      <c r="H2800" s="3"/>
      <c r="I2800" s="1"/>
      <c r="J2800" s="4"/>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row>
    <row r="2801" spans="3:61">
      <c r="C2801" s="1"/>
      <c r="D2801" s="2"/>
      <c r="E2801" s="1"/>
      <c r="F2801" s="1"/>
      <c r="G2801" s="1"/>
      <c r="H2801" s="3"/>
      <c r="I2801" s="1"/>
      <c r="J2801" s="4"/>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row>
    <row r="2802" spans="3:61">
      <c r="C2802" s="1"/>
      <c r="D2802" s="2"/>
      <c r="E2802" s="1"/>
      <c r="F2802" s="1"/>
      <c r="G2802" s="1"/>
      <c r="H2802" s="3"/>
      <c r="I2802" s="1"/>
      <c r="J2802" s="4"/>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row>
    <row r="2803" spans="3:61">
      <c r="C2803" s="1"/>
      <c r="D2803" s="2"/>
      <c r="E2803" s="1"/>
      <c r="F2803" s="1"/>
      <c r="G2803" s="1"/>
      <c r="H2803" s="3"/>
      <c r="I2803" s="1"/>
      <c r="J2803" s="4"/>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row>
    <row r="2804" spans="3:61">
      <c r="C2804" s="1"/>
      <c r="D2804" s="2"/>
      <c r="E2804" s="1"/>
      <c r="F2804" s="1"/>
      <c r="G2804" s="1"/>
      <c r="H2804" s="3"/>
      <c r="I2804" s="1"/>
      <c r="J2804" s="4"/>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row>
    <row r="2805" spans="3:61">
      <c r="C2805" s="1"/>
      <c r="D2805" s="2"/>
      <c r="E2805" s="1"/>
      <c r="F2805" s="1"/>
      <c r="G2805" s="1"/>
      <c r="H2805" s="3"/>
      <c r="I2805" s="1"/>
      <c r="J2805" s="4"/>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row>
    <row r="2806" spans="3:61">
      <c r="C2806" s="1"/>
      <c r="D2806" s="2"/>
      <c r="E2806" s="1"/>
      <c r="F2806" s="1"/>
      <c r="G2806" s="1"/>
      <c r="H2806" s="3"/>
      <c r="I2806" s="1"/>
      <c r="J2806" s="4"/>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row>
    <row r="2807" spans="3:61">
      <c r="C2807" s="1"/>
      <c r="D2807" s="2"/>
      <c r="E2807" s="1"/>
      <c r="F2807" s="1"/>
      <c r="G2807" s="1"/>
      <c r="H2807" s="3"/>
      <c r="I2807" s="1"/>
      <c r="J2807" s="4"/>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row>
    <row r="2808" spans="3:61">
      <c r="C2808" s="1"/>
      <c r="D2808" s="2"/>
      <c r="E2808" s="1"/>
      <c r="F2808" s="1"/>
      <c r="G2808" s="1"/>
      <c r="H2808" s="3"/>
      <c r="I2808" s="1"/>
      <c r="J2808" s="4"/>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row>
    <row r="2809" spans="3:61">
      <c r="C2809" s="1"/>
      <c r="D2809" s="2"/>
      <c r="E2809" s="1"/>
      <c r="F2809" s="1"/>
      <c r="G2809" s="1"/>
      <c r="H2809" s="3"/>
      <c r="I2809" s="1"/>
      <c r="J2809" s="4"/>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row>
    <row r="2810" spans="3:61">
      <c r="C2810" s="1"/>
      <c r="D2810" s="2"/>
      <c r="E2810" s="1"/>
      <c r="F2810" s="1"/>
      <c r="G2810" s="1"/>
      <c r="H2810" s="3"/>
      <c r="I2810" s="1"/>
      <c r="J2810" s="4"/>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row>
    <row r="2811" spans="3:61">
      <c r="C2811" s="1"/>
      <c r="D2811" s="2"/>
      <c r="E2811" s="1"/>
      <c r="F2811" s="1"/>
      <c r="G2811" s="1"/>
      <c r="H2811" s="3"/>
      <c r="I2811" s="1"/>
      <c r="J2811" s="4"/>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row>
    <row r="2812" spans="3:61">
      <c r="C2812" s="1"/>
      <c r="D2812" s="2"/>
      <c r="E2812" s="1"/>
      <c r="F2812" s="1"/>
      <c r="G2812" s="1"/>
      <c r="H2812" s="3"/>
      <c r="I2812" s="1"/>
      <c r="J2812" s="4"/>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row>
    <row r="2813" spans="3:61">
      <c r="C2813" s="1"/>
      <c r="D2813" s="2"/>
      <c r="E2813" s="1"/>
      <c r="F2813" s="1"/>
      <c r="G2813" s="1"/>
      <c r="H2813" s="3"/>
      <c r="I2813" s="1"/>
      <c r="J2813" s="4"/>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row>
    <row r="2814" spans="3:61">
      <c r="C2814" s="1"/>
      <c r="D2814" s="2"/>
      <c r="E2814" s="1"/>
      <c r="F2814" s="1"/>
      <c r="G2814" s="1"/>
      <c r="H2814" s="3"/>
      <c r="I2814" s="1"/>
      <c r="J2814" s="4"/>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row>
    <row r="2815" spans="3:61">
      <c r="C2815" s="1"/>
      <c r="D2815" s="2"/>
      <c r="E2815" s="1"/>
      <c r="F2815" s="1"/>
      <c r="G2815" s="1"/>
      <c r="H2815" s="3"/>
      <c r="I2815" s="1"/>
      <c r="J2815" s="4"/>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row>
    <row r="2816" spans="3:61">
      <c r="C2816" s="1"/>
      <c r="D2816" s="2"/>
      <c r="E2816" s="1"/>
      <c r="F2816" s="1"/>
      <c r="G2816" s="1"/>
      <c r="H2816" s="3"/>
      <c r="I2816" s="1"/>
      <c r="J2816" s="4"/>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row>
    <row r="2817" spans="3:61">
      <c r="C2817" s="1"/>
      <c r="D2817" s="2"/>
      <c r="E2817" s="1"/>
      <c r="F2817" s="1"/>
      <c r="G2817" s="1"/>
      <c r="H2817" s="3"/>
      <c r="I2817" s="1"/>
      <c r="J2817" s="4"/>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row>
    <row r="2818" spans="3:61">
      <c r="C2818" s="1"/>
      <c r="D2818" s="2"/>
      <c r="E2818" s="1"/>
      <c r="F2818" s="1"/>
      <c r="G2818" s="1"/>
      <c r="H2818" s="3"/>
      <c r="I2818" s="1"/>
      <c r="J2818" s="4"/>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row>
    <row r="2819" spans="3:61">
      <c r="C2819" s="1"/>
      <c r="D2819" s="2"/>
      <c r="E2819" s="1"/>
      <c r="F2819" s="1"/>
      <c r="G2819" s="1"/>
      <c r="H2819" s="3"/>
      <c r="I2819" s="1"/>
      <c r="J2819" s="4"/>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row>
    <row r="2820" spans="3:61">
      <c r="C2820" s="1"/>
      <c r="D2820" s="2"/>
      <c r="E2820" s="1"/>
      <c r="F2820" s="1"/>
      <c r="G2820" s="1"/>
      <c r="H2820" s="3"/>
      <c r="I2820" s="1"/>
      <c r="J2820" s="4"/>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row>
    <row r="2821" spans="3:61">
      <c r="C2821" s="1"/>
      <c r="D2821" s="2"/>
      <c r="E2821" s="1"/>
      <c r="F2821" s="1"/>
      <c r="G2821" s="1"/>
      <c r="H2821" s="3"/>
      <c r="I2821" s="1"/>
      <c r="J2821" s="4"/>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row>
    <row r="2822" spans="3:61">
      <c r="C2822" s="1"/>
      <c r="D2822" s="2"/>
      <c r="E2822" s="1"/>
      <c r="F2822" s="1"/>
      <c r="G2822" s="1"/>
      <c r="H2822" s="3"/>
      <c r="I2822" s="1"/>
      <c r="J2822" s="4"/>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row>
    <row r="2823" spans="3:61">
      <c r="C2823" s="1"/>
      <c r="D2823" s="2"/>
      <c r="E2823" s="1"/>
      <c r="F2823" s="1"/>
      <c r="G2823" s="1"/>
      <c r="H2823" s="3"/>
      <c r="I2823" s="1"/>
      <c r="J2823" s="4"/>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row>
    <row r="2824" spans="3:61">
      <c r="C2824" s="1"/>
      <c r="D2824" s="2"/>
      <c r="E2824" s="1"/>
      <c r="F2824" s="1"/>
      <c r="G2824" s="1"/>
      <c r="H2824" s="3"/>
      <c r="I2824" s="1"/>
      <c r="J2824" s="4"/>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row>
    <row r="2825" spans="3:61">
      <c r="C2825" s="1"/>
      <c r="D2825" s="2"/>
      <c r="E2825" s="1"/>
      <c r="F2825" s="1"/>
      <c r="G2825" s="1"/>
      <c r="H2825" s="3"/>
      <c r="I2825" s="1"/>
      <c r="J2825" s="4"/>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row>
    <row r="2826" spans="3:61">
      <c r="C2826" s="1"/>
      <c r="D2826" s="2"/>
      <c r="E2826" s="1"/>
      <c r="F2826" s="1"/>
      <c r="G2826" s="1"/>
      <c r="H2826" s="3"/>
      <c r="I2826" s="1"/>
      <c r="J2826" s="4"/>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row>
    <row r="2827" spans="3:61">
      <c r="C2827" s="1"/>
      <c r="D2827" s="2"/>
      <c r="E2827" s="1"/>
      <c r="F2827" s="1"/>
      <c r="G2827" s="1"/>
      <c r="H2827" s="3"/>
      <c r="I2827" s="1"/>
      <c r="J2827" s="4"/>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row>
    <row r="2828" spans="3:61">
      <c r="C2828" s="1"/>
      <c r="D2828" s="2"/>
      <c r="E2828" s="1"/>
      <c r="F2828" s="1"/>
      <c r="G2828" s="1"/>
      <c r="H2828" s="3"/>
      <c r="I2828" s="1"/>
      <c r="J2828" s="4"/>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row>
    <row r="2829" spans="3:61">
      <c r="C2829" s="1"/>
      <c r="D2829" s="2"/>
      <c r="E2829" s="1"/>
      <c r="F2829" s="1"/>
      <c r="G2829" s="1"/>
      <c r="H2829" s="3"/>
      <c r="I2829" s="1"/>
      <c r="J2829" s="4"/>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row>
    <row r="2830" spans="3:61">
      <c r="C2830" s="1"/>
      <c r="D2830" s="2"/>
      <c r="E2830" s="1"/>
      <c r="F2830" s="1"/>
      <c r="G2830" s="1"/>
      <c r="H2830" s="3"/>
      <c r="I2830" s="1"/>
      <c r="J2830" s="4"/>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row>
    <row r="2831" spans="3:61">
      <c r="C2831" s="1"/>
      <c r="D2831" s="2"/>
      <c r="E2831" s="1"/>
      <c r="F2831" s="1"/>
      <c r="G2831" s="1"/>
      <c r="H2831" s="3"/>
      <c r="I2831" s="1"/>
      <c r="J2831" s="4"/>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row>
    <row r="2832" spans="3:61">
      <c r="C2832" s="1"/>
      <c r="D2832" s="2"/>
      <c r="E2832" s="1"/>
      <c r="F2832" s="1"/>
      <c r="G2832" s="1"/>
      <c r="H2832" s="3"/>
      <c r="I2832" s="1"/>
      <c r="J2832" s="4"/>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row>
    <row r="2833" spans="3:61">
      <c r="C2833" s="1"/>
      <c r="D2833" s="2"/>
      <c r="E2833" s="1"/>
      <c r="F2833" s="1"/>
      <c r="G2833" s="1"/>
      <c r="H2833" s="3"/>
      <c r="I2833" s="1"/>
      <c r="J2833" s="4"/>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row>
    <row r="2834" spans="3:61">
      <c r="C2834" s="1"/>
      <c r="D2834" s="2"/>
      <c r="E2834" s="1"/>
      <c r="F2834" s="1"/>
      <c r="G2834" s="1"/>
      <c r="H2834" s="3"/>
      <c r="I2834" s="1"/>
      <c r="J2834" s="4"/>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row>
    <row r="2835" spans="3:61">
      <c r="C2835" s="1"/>
      <c r="D2835" s="2"/>
      <c r="E2835" s="1"/>
      <c r="F2835" s="1"/>
      <c r="G2835" s="1"/>
      <c r="H2835" s="3"/>
      <c r="I2835" s="1"/>
      <c r="J2835" s="4"/>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row>
    <row r="2836" spans="3:61">
      <c r="C2836" s="1"/>
      <c r="D2836" s="2"/>
      <c r="E2836" s="1"/>
      <c r="F2836" s="1"/>
      <c r="G2836" s="1"/>
      <c r="H2836" s="3"/>
      <c r="I2836" s="1"/>
      <c r="J2836" s="4"/>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row>
    <row r="2837" spans="3:61">
      <c r="C2837" s="1"/>
      <c r="D2837" s="2"/>
      <c r="E2837" s="1"/>
      <c r="F2837" s="1"/>
      <c r="G2837" s="1"/>
      <c r="H2837" s="3"/>
      <c r="I2837" s="1"/>
      <c r="J2837" s="4"/>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row>
    <row r="2838" spans="3:61">
      <c r="C2838" s="1"/>
      <c r="D2838" s="2"/>
      <c r="E2838" s="1"/>
      <c r="F2838" s="1"/>
      <c r="G2838" s="1"/>
      <c r="H2838" s="3"/>
      <c r="I2838" s="1"/>
      <c r="J2838" s="4"/>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row>
    <row r="2839" spans="3:61">
      <c r="C2839" s="1"/>
      <c r="D2839" s="2"/>
      <c r="E2839" s="1"/>
      <c r="F2839" s="1"/>
      <c r="G2839" s="1"/>
      <c r="H2839" s="3"/>
      <c r="I2839" s="1"/>
      <c r="J2839" s="4"/>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row>
    <row r="2840" spans="3:61">
      <c r="C2840" s="1"/>
      <c r="D2840" s="2"/>
      <c r="E2840" s="1"/>
      <c r="F2840" s="1"/>
      <c r="G2840" s="1"/>
      <c r="H2840" s="3"/>
      <c r="I2840" s="1"/>
      <c r="J2840" s="4"/>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row>
    <row r="2841" spans="3:61">
      <c r="C2841" s="1"/>
      <c r="D2841" s="2"/>
      <c r="E2841" s="1"/>
      <c r="F2841" s="1"/>
      <c r="G2841" s="1"/>
      <c r="H2841" s="3"/>
      <c r="I2841" s="1"/>
      <c r="J2841" s="4"/>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row>
    <row r="2842" spans="3:61">
      <c r="C2842" s="1"/>
      <c r="D2842" s="2"/>
      <c r="E2842" s="1"/>
      <c r="F2842" s="1"/>
      <c r="G2842" s="1"/>
      <c r="H2842" s="3"/>
      <c r="I2842" s="1"/>
      <c r="J2842" s="4"/>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row>
    <row r="2843" spans="3:61">
      <c r="C2843" s="1"/>
      <c r="D2843" s="2"/>
      <c r="E2843" s="1"/>
      <c r="F2843" s="1"/>
      <c r="G2843" s="1"/>
      <c r="H2843" s="3"/>
      <c r="I2843" s="1"/>
      <c r="J2843" s="4"/>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row>
    <row r="2844" spans="3:61">
      <c r="C2844" s="1"/>
      <c r="D2844" s="2"/>
      <c r="E2844" s="1"/>
      <c r="F2844" s="1"/>
      <c r="G2844" s="1"/>
      <c r="H2844" s="3"/>
      <c r="I2844" s="1"/>
      <c r="J2844" s="4"/>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row>
    <row r="2845" spans="3:61">
      <c r="C2845" s="1"/>
      <c r="D2845" s="2"/>
      <c r="E2845" s="1"/>
      <c r="F2845" s="1"/>
      <c r="G2845" s="1"/>
      <c r="H2845" s="3"/>
      <c r="I2845" s="1"/>
      <c r="J2845" s="4"/>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row>
    <row r="2846" spans="3:61">
      <c r="C2846" s="1"/>
      <c r="D2846" s="2"/>
      <c r="E2846" s="1"/>
      <c r="F2846" s="1"/>
      <c r="G2846" s="1"/>
      <c r="H2846" s="3"/>
      <c r="I2846" s="1"/>
      <c r="J2846" s="4"/>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row>
    <row r="2847" spans="3:61">
      <c r="C2847" s="1"/>
      <c r="D2847" s="2"/>
      <c r="E2847" s="1"/>
      <c r="F2847" s="1"/>
      <c r="G2847" s="1"/>
      <c r="H2847" s="3"/>
      <c r="I2847" s="1"/>
      <c r="J2847" s="4"/>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row>
    <row r="2848" spans="3:61">
      <c r="C2848" s="1"/>
      <c r="D2848" s="2"/>
      <c r="E2848" s="1"/>
      <c r="F2848" s="1"/>
      <c r="G2848" s="1"/>
      <c r="H2848" s="3"/>
      <c r="I2848" s="1"/>
      <c r="J2848" s="4"/>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row>
    <row r="2849" spans="3:61">
      <c r="C2849" s="1"/>
      <c r="D2849" s="2"/>
      <c r="E2849" s="1"/>
      <c r="F2849" s="1"/>
      <c r="G2849" s="1"/>
      <c r="H2849" s="3"/>
      <c r="I2849" s="1"/>
      <c r="J2849" s="4"/>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row>
    <row r="2850" spans="3:61">
      <c r="C2850" s="1"/>
      <c r="D2850" s="2"/>
      <c r="E2850" s="1"/>
      <c r="F2850" s="1"/>
      <c r="G2850" s="1"/>
      <c r="H2850" s="3"/>
      <c r="I2850" s="1"/>
      <c r="J2850" s="4"/>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row>
    <row r="2851" spans="3:61">
      <c r="C2851" s="1"/>
      <c r="D2851" s="2"/>
      <c r="E2851" s="1"/>
      <c r="F2851" s="1"/>
      <c r="G2851" s="1"/>
      <c r="H2851" s="3"/>
      <c r="I2851" s="1"/>
      <c r="J2851" s="4"/>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row>
    <row r="2852" spans="3:61">
      <c r="C2852" s="1"/>
      <c r="D2852" s="2"/>
      <c r="E2852" s="1"/>
      <c r="F2852" s="1"/>
      <c r="G2852" s="1"/>
      <c r="H2852" s="3"/>
      <c r="I2852" s="1"/>
      <c r="J2852" s="4"/>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row>
    <row r="2853" spans="3:61">
      <c r="C2853" s="1"/>
      <c r="D2853" s="2"/>
      <c r="E2853" s="1"/>
      <c r="F2853" s="1"/>
      <c r="G2853" s="1"/>
      <c r="H2853" s="3"/>
      <c r="I2853" s="1"/>
      <c r="J2853" s="4"/>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row>
    <row r="2854" spans="3:61">
      <c r="C2854" s="1"/>
      <c r="D2854" s="2"/>
      <c r="E2854" s="1"/>
      <c r="F2854" s="1"/>
      <c r="G2854" s="1"/>
      <c r="H2854" s="3"/>
      <c r="I2854" s="1"/>
      <c r="J2854" s="4"/>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row>
    <row r="2855" spans="3:61">
      <c r="C2855" s="1"/>
      <c r="D2855" s="2"/>
      <c r="E2855" s="1"/>
      <c r="F2855" s="1"/>
      <c r="G2855" s="1"/>
      <c r="H2855" s="3"/>
      <c r="I2855" s="1"/>
      <c r="J2855" s="4"/>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row>
    <row r="2856" spans="3:61">
      <c r="C2856" s="1"/>
      <c r="D2856" s="2"/>
      <c r="E2856" s="1"/>
      <c r="F2856" s="1"/>
      <c r="G2856" s="1"/>
      <c r="H2856" s="3"/>
      <c r="I2856" s="1"/>
      <c r="J2856" s="4"/>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row>
    <row r="2857" spans="3:61">
      <c r="C2857" s="1"/>
      <c r="D2857" s="2"/>
      <c r="E2857" s="1"/>
      <c r="F2857" s="1"/>
      <c r="G2857" s="1"/>
      <c r="H2857" s="3"/>
      <c r="I2857" s="1"/>
      <c r="J2857" s="4"/>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row>
    <row r="2858" spans="3:61">
      <c r="C2858" s="1"/>
      <c r="D2858" s="2"/>
      <c r="E2858" s="1"/>
      <c r="F2858" s="1"/>
      <c r="G2858" s="1"/>
      <c r="H2858" s="3"/>
      <c r="I2858" s="1"/>
      <c r="J2858" s="4"/>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row>
    <row r="2859" spans="3:61">
      <c r="C2859" s="1"/>
      <c r="D2859" s="2"/>
      <c r="E2859" s="1"/>
      <c r="F2859" s="1"/>
      <c r="G2859" s="1"/>
      <c r="H2859" s="3"/>
      <c r="I2859" s="1"/>
      <c r="J2859" s="4"/>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row>
    <row r="2860" spans="3:61">
      <c r="C2860" s="1"/>
      <c r="D2860" s="2"/>
      <c r="E2860" s="1"/>
      <c r="F2860" s="1"/>
      <c r="G2860" s="1"/>
      <c r="H2860" s="3"/>
      <c r="I2860" s="1"/>
      <c r="J2860" s="4"/>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row>
    <row r="2861" spans="3:61">
      <c r="C2861" s="1"/>
      <c r="D2861" s="2"/>
      <c r="E2861" s="1"/>
      <c r="F2861" s="1"/>
      <c r="G2861" s="1"/>
      <c r="H2861" s="3"/>
      <c r="I2861" s="1"/>
      <c r="J2861" s="4"/>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row>
    <row r="2862" spans="3:61">
      <c r="C2862" s="1"/>
      <c r="D2862" s="2"/>
      <c r="E2862" s="1"/>
      <c r="F2862" s="1"/>
      <c r="G2862" s="1"/>
      <c r="H2862" s="3"/>
      <c r="I2862" s="1"/>
      <c r="J2862" s="4"/>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row>
    <row r="2863" spans="3:61">
      <c r="C2863" s="1"/>
      <c r="D2863" s="2"/>
      <c r="E2863" s="1"/>
      <c r="F2863" s="1"/>
      <c r="G2863" s="1"/>
      <c r="H2863" s="3"/>
      <c r="I2863" s="1"/>
      <c r="J2863" s="4"/>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row>
    <row r="2864" spans="3:61">
      <c r="C2864" s="1"/>
      <c r="D2864" s="2"/>
      <c r="E2864" s="1"/>
      <c r="F2864" s="1"/>
      <c r="G2864" s="1"/>
      <c r="H2864" s="3"/>
      <c r="I2864" s="1"/>
      <c r="J2864" s="4"/>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row>
    <row r="2865" spans="3:61">
      <c r="C2865" s="1"/>
      <c r="D2865" s="2"/>
      <c r="E2865" s="1"/>
      <c r="F2865" s="1"/>
      <c r="G2865" s="1"/>
      <c r="H2865" s="3"/>
      <c r="I2865" s="1"/>
      <c r="J2865" s="4"/>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row>
    <row r="2866" spans="3:61">
      <c r="C2866" s="1"/>
      <c r="D2866" s="2"/>
      <c r="E2866" s="1"/>
      <c r="F2866" s="1"/>
      <c r="G2866" s="1"/>
      <c r="H2866" s="3"/>
      <c r="I2866" s="1"/>
      <c r="J2866" s="4"/>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row>
    <row r="2867" spans="3:61">
      <c r="C2867" s="1"/>
      <c r="D2867" s="2"/>
      <c r="E2867" s="1"/>
      <c r="F2867" s="1"/>
      <c r="G2867" s="1"/>
      <c r="H2867" s="3"/>
      <c r="I2867" s="1"/>
      <c r="J2867" s="4"/>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row>
    <row r="2868" spans="3:61">
      <c r="C2868" s="1"/>
      <c r="D2868" s="2"/>
      <c r="E2868" s="1"/>
      <c r="F2868" s="1"/>
      <c r="G2868" s="1"/>
      <c r="H2868" s="3"/>
      <c r="I2868" s="1"/>
      <c r="J2868" s="4"/>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row>
    <row r="2869" spans="3:61">
      <c r="C2869" s="1"/>
      <c r="D2869" s="2"/>
      <c r="E2869" s="1"/>
      <c r="F2869" s="1"/>
      <c r="G2869" s="1"/>
      <c r="H2869" s="3"/>
      <c r="I2869" s="1"/>
      <c r="J2869" s="4"/>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row>
    <row r="2870" spans="3:61">
      <c r="C2870" s="1"/>
      <c r="D2870" s="2"/>
      <c r="E2870" s="1"/>
      <c r="F2870" s="1"/>
      <c r="G2870" s="1"/>
      <c r="H2870" s="3"/>
      <c r="I2870" s="1"/>
      <c r="J2870" s="4"/>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row>
    <row r="2871" spans="3:61">
      <c r="C2871" s="1"/>
      <c r="D2871" s="2"/>
      <c r="E2871" s="1"/>
      <c r="F2871" s="1"/>
      <c r="G2871" s="1"/>
      <c r="H2871" s="3"/>
      <c r="I2871" s="1"/>
      <c r="J2871" s="4"/>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row>
    <row r="2872" spans="3:61">
      <c r="C2872" s="1"/>
      <c r="D2872" s="2"/>
      <c r="E2872" s="1"/>
      <c r="F2872" s="1"/>
      <c r="G2872" s="1"/>
      <c r="H2872" s="3"/>
      <c r="I2872" s="1"/>
      <c r="J2872" s="4"/>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row>
    <row r="2873" spans="3:61">
      <c r="C2873" s="1"/>
      <c r="D2873" s="2"/>
      <c r="E2873" s="1"/>
      <c r="F2873" s="1"/>
      <c r="G2873" s="1"/>
      <c r="H2873" s="3"/>
      <c r="I2873" s="1"/>
      <c r="J2873" s="4"/>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row>
    <row r="2874" spans="3:61">
      <c r="C2874" s="1"/>
      <c r="D2874" s="2"/>
      <c r="E2874" s="1"/>
      <c r="F2874" s="1"/>
      <c r="G2874" s="1"/>
      <c r="H2874" s="3"/>
      <c r="I2874" s="1"/>
      <c r="J2874" s="4"/>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row>
    <row r="2875" spans="3:61">
      <c r="C2875" s="1"/>
      <c r="D2875" s="2"/>
      <c r="E2875" s="1"/>
      <c r="F2875" s="1"/>
      <c r="G2875" s="1"/>
      <c r="H2875" s="3"/>
      <c r="I2875" s="1"/>
      <c r="J2875" s="4"/>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row>
    <row r="2876" spans="3:61">
      <c r="C2876" s="1"/>
      <c r="D2876" s="2"/>
      <c r="E2876" s="1"/>
      <c r="F2876" s="1"/>
      <c r="G2876" s="1"/>
      <c r="H2876" s="3"/>
      <c r="I2876" s="1"/>
      <c r="J2876" s="4"/>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row>
    <row r="2877" spans="3:61">
      <c r="C2877" s="1"/>
      <c r="D2877" s="2"/>
      <c r="E2877" s="1"/>
      <c r="F2877" s="1"/>
      <c r="G2877" s="1"/>
      <c r="H2877" s="3"/>
      <c r="I2877" s="1"/>
      <c r="J2877" s="4"/>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row>
    <row r="2878" spans="3:61">
      <c r="C2878" s="1"/>
      <c r="D2878" s="2"/>
      <c r="E2878" s="1"/>
      <c r="F2878" s="1"/>
      <c r="G2878" s="1"/>
      <c r="H2878" s="3"/>
      <c r="I2878" s="1"/>
      <c r="J2878" s="4"/>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row>
    <row r="2879" spans="3:61">
      <c r="C2879" s="1"/>
      <c r="D2879" s="2"/>
      <c r="E2879" s="1"/>
      <c r="F2879" s="1"/>
      <c r="G2879" s="1"/>
      <c r="H2879" s="3"/>
      <c r="I2879" s="1"/>
      <c r="J2879" s="4"/>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row>
    <row r="2880" spans="3:61">
      <c r="C2880" s="1"/>
      <c r="D2880" s="2"/>
      <c r="E2880" s="1"/>
      <c r="F2880" s="1"/>
      <c r="G2880" s="1"/>
      <c r="H2880" s="3"/>
      <c r="I2880" s="1"/>
      <c r="J2880" s="4"/>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row>
    <row r="2881" spans="3:61">
      <c r="C2881" s="1"/>
      <c r="D2881" s="2"/>
      <c r="E2881" s="1"/>
      <c r="F2881" s="1"/>
      <c r="G2881" s="1"/>
      <c r="H2881" s="3"/>
      <c r="I2881" s="1"/>
      <c r="J2881" s="4"/>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row>
    <row r="2882" spans="3:61">
      <c r="C2882" s="1"/>
      <c r="D2882" s="2"/>
      <c r="E2882" s="1"/>
      <c r="F2882" s="1"/>
      <c r="G2882" s="1"/>
      <c r="H2882" s="3"/>
      <c r="I2882" s="1"/>
      <c r="J2882" s="4"/>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row>
    <row r="2883" spans="3:61">
      <c r="C2883" s="1"/>
      <c r="D2883" s="2"/>
      <c r="E2883" s="1"/>
      <c r="F2883" s="1"/>
      <c r="G2883" s="1"/>
      <c r="H2883" s="3"/>
      <c r="I2883" s="1"/>
      <c r="J2883" s="4"/>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row>
    <row r="2884" spans="3:61">
      <c r="C2884" s="1"/>
      <c r="D2884" s="2"/>
      <c r="E2884" s="1"/>
      <c r="F2884" s="1"/>
      <c r="G2884" s="1"/>
      <c r="H2884" s="3"/>
      <c r="I2884" s="1"/>
      <c r="J2884" s="4"/>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row>
    <row r="2885" spans="3:61">
      <c r="C2885" s="1"/>
      <c r="D2885" s="2"/>
      <c r="E2885" s="1"/>
      <c r="F2885" s="1"/>
      <c r="G2885" s="1"/>
      <c r="H2885" s="3"/>
      <c r="I2885" s="1"/>
      <c r="J2885" s="4"/>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row>
    <row r="2886" spans="3:61">
      <c r="C2886" s="1"/>
      <c r="D2886" s="2"/>
      <c r="E2886" s="1"/>
      <c r="F2886" s="1"/>
      <c r="G2886" s="1"/>
      <c r="H2886" s="3"/>
      <c r="I2886" s="1"/>
      <c r="J2886" s="4"/>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row>
    <row r="2887" spans="3:61">
      <c r="C2887" s="1"/>
      <c r="D2887" s="2"/>
      <c r="E2887" s="1"/>
      <c r="F2887" s="1"/>
      <c r="G2887" s="1"/>
      <c r="H2887" s="3"/>
      <c r="I2887" s="1"/>
      <c r="J2887" s="4"/>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row>
    <row r="2888" spans="3:61">
      <c r="C2888" s="1"/>
      <c r="D2888" s="2"/>
      <c r="E2888" s="1"/>
      <c r="F2888" s="1"/>
      <c r="G2888" s="1"/>
      <c r="H2888" s="3"/>
      <c r="I2888" s="1"/>
      <c r="J2888" s="4"/>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row>
    <row r="2889" spans="3:61">
      <c r="C2889" s="1"/>
      <c r="D2889" s="2"/>
      <c r="E2889" s="1"/>
      <c r="F2889" s="1"/>
      <c r="G2889" s="1"/>
      <c r="H2889" s="3"/>
      <c r="I2889" s="1"/>
      <c r="J2889" s="4"/>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row>
    <row r="2890" spans="3:61">
      <c r="C2890" s="1"/>
      <c r="D2890" s="2"/>
      <c r="E2890" s="1"/>
      <c r="F2890" s="1"/>
      <c r="G2890" s="1"/>
      <c r="H2890" s="3"/>
      <c r="I2890" s="1"/>
      <c r="J2890" s="4"/>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row>
    <row r="2891" spans="3:61">
      <c r="C2891" s="1"/>
      <c r="D2891" s="2"/>
      <c r="E2891" s="1"/>
      <c r="F2891" s="1"/>
      <c r="G2891" s="1"/>
      <c r="H2891" s="3"/>
      <c r="I2891" s="1"/>
      <c r="J2891" s="4"/>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row>
    <row r="2892" spans="3:61">
      <c r="C2892" s="1"/>
      <c r="D2892" s="2"/>
      <c r="E2892" s="1"/>
      <c r="F2892" s="1"/>
      <c r="G2892" s="1"/>
      <c r="H2892" s="3"/>
      <c r="I2892" s="1"/>
      <c r="J2892" s="4"/>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row>
    <row r="2893" spans="3:61">
      <c r="C2893" s="1"/>
      <c r="D2893" s="2"/>
      <c r="E2893" s="1"/>
      <c r="F2893" s="1"/>
      <c r="G2893" s="1"/>
      <c r="H2893" s="3"/>
      <c r="I2893" s="1"/>
      <c r="J2893" s="4"/>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row>
    <row r="2894" spans="3:61">
      <c r="C2894" s="1"/>
      <c r="D2894" s="2"/>
      <c r="E2894" s="1"/>
      <c r="F2894" s="1"/>
      <c r="G2894" s="1"/>
      <c r="H2894" s="3"/>
      <c r="I2894" s="1"/>
      <c r="J2894" s="4"/>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row>
    <row r="2895" spans="3:61">
      <c r="C2895" s="1"/>
      <c r="D2895" s="2"/>
      <c r="E2895" s="1"/>
      <c r="F2895" s="1"/>
      <c r="G2895" s="1"/>
      <c r="H2895" s="3"/>
      <c r="I2895" s="1"/>
      <c r="J2895" s="4"/>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row>
    <row r="2896" spans="3:61">
      <c r="C2896" s="1"/>
      <c r="D2896" s="2"/>
      <c r="E2896" s="1"/>
      <c r="F2896" s="1"/>
      <c r="G2896" s="1"/>
      <c r="H2896" s="3"/>
      <c r="I2896" s="1"/>
      <c r="J2896" s="4"/>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row>
    <row r="2897" spans="3:61">
      <c r="C2897" s="1"/>
      <c r="D2897" s="2"/>
      <c r="E2897" s="1"/>
      <c r="F2897" s="1"/>
      <c r="G2897" s="1"/>
      <c r="H2897" s="3"/>
      <c r="I2897" s="1"/>
      <c r="J2897" s="4"/>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row>
    <row r="2898" spans="3:61">
      <c r="C2898" s="1"/>
      <c r="D2898" s="2"/>
      <c r="E2898" s="1"/>
      <c r="F2898" s="1"/>
      <c r="G2898" s="1"/>
      <c r="H2898" s="3"/>
      <c r="I2898" s="1"/>
      <c r="J2898" s="4"/>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row>
    <row r="2899" spans="3:61">
      <c r="C2899" s="1"/>
      <c r="D2899" s="2"/>
      <c r="E2899" s="1"/>
      <c r="F2899" s="1"/>
      <c r="G2899" s="1"/>
      <c r="H2899" s="3"/>
      <c r="I2899" s="1"/>
      <c r="J2899" s="4"/>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row>
    <row r="2900" spans="3:61">
      <c r="C2900" s="1"/>
      <c r="D2900" s="2"/>
      <c r="E2900" s="1"/>
      <c r="F2900" s="1"/>
      <c r="G2900" s="1"/>
      <c r="H2900" s="3"/>
      <c r="I2900" s="1"/>
      <c r="J2900" s="4"/>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row>
    <row r="2901" spans="3:61">
      <c r="C2901" s="1"/>
      <c r="D2901" s="2"/>
      <c r="E2901" s="1"/>
      <c r="F2901" s="1"/>
      <c r="G2901" s="1"/>
      <c r="H2901" s="3"/>
      <c r="I2901" s="1"/>
      <c r="J2901" s="4"/>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row>
    <row r="2902" spans="3:61">
      <c r="C2902" s="1"/>
      <c r="D2902" s="2"/>
      <c r="E2902" s="1"/>
      <c r="F2902" s="1"/>
      <c r="G2902" s="1"/>
      <c r="H2902" s="3"/>
      <c r="I2902" s="1"/>
      <c r="J2902" s="4"/>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row>
    <row r="2903" spans="3:61">
      <c r="C2903" s="1"/>
      <c r="D2903" s="2"/>
      <c r="E2903" s="1"/>
      <c r="F2903" s="1"/>
      <c r="G2903" s="1"/>
      <c r="H2903" s="3"/>
      <c r="I2903" s="1"/>
      <c r="J2903" s="4"/>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row>
    <row r="2904" spans="3:61">
      <c r="C2904" s="1"/>
      <c r="D2904" s="2"/>
      <c r="E2904" s="1"/>
      <c r="F2904" s="1"/>
      <c r="G2904" s="1"/>
      <c r="H2904" s="3"/>
      <c r="I2904" s="1"/>
      <c r="J2904" s="4"/>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row>
    <row r="2905" spans="3:61">
      <c r="C2905" s="1"/>
      <c r="D2905" s="2"/>
      <c r="E2905" s="1"/>
      <c r="F2905" s="1"/>
      <c r="G2905" s="1"/>
      <c r="H2905" s="3"/>
      <c r="I2905" s="1"/>
      <c r="J2905" s="4"/>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row>
    <row r="2906" spans="3:61">
      <c r="C2906" s="1"/>
      <c r="D2906" s="2"/>
      <c r="E2906" s="1"/>
      <c r="F2906" s="1"/>
      <c r="G2906" s="1"/>
      <c r="H2906" s="3"/>
      <c r="I2906" s="1"/>
      <c r="J2906" s="4"/>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row>
    <row r="2907" spans="3:61">
      <c r="C2907" s="1"/>
      <c r="D2907" s="2"/>
      <c r="E2907" s="1"/>
      <c r="F2907" s="1"/>
      <c r="G2907" s="1"/>
      <c r="H2907" s="3"/>
      <c r="I2907" s="1"/>
      <c r="J2907" s="4"/>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row>
    <row r="2908" spans="3:61">
      <c r="C2908" s="1"/>
      <c r="D2908" s="2"/>
      <c r="E2908" s="1"/>
      <c r="F2908" s="1"/>
      <c r="G2908" s="1"/>
      <c r="H2908" s="3"/>
      <c r="I2908" s="1"/>
      <c r="J2908" s="4"/>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row>
    <row r="2909" spans="3:61">
      <c r="C2909" s="1"/>
      <c r="D2909" s="2"/>
      <c r="E2909" s="1"/>
      <c r="F2909" s="1"/>
      <c r="G2909" s="1"/>
      <c r="H2909" s="3"/>
      <c r="I2909" s="1"/>
      <c r="J2909" s="4"/>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row>
    <row r="2910" spans="3:61">
      <c r="C2910" s="1"/>
      <c r="D2910" s="2"/>
      <c r="E2910" s="1"/>
      <c r="F2910" s="1"/>
      <c r="G2910" s="1"/>
      <c r="H2910" s="3"/>
      <c r="I2910" s="1"/>
      <c r="J2910" s="4"/>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row>
    <row r="2911" spans="3:61">
      <c r="C2911" s="1"/>
      <c r="D2911" s="2"/>
      <c r="E2911" s="1"/>
      <c r="F2911" s="1"/>
      <c r="G2911" s="1"/>
      <c r="H2911" s="3"/>
      <c r="I2911" s="1"/>
      <c r="J2911" s="4"/>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row>
    <row r="2912" spans="3:61">
      <c r="C2912" s="1"/>
      <c r="D2912" s="2"/>
      <c r="E2912" s="1"/>
      <c r="F2912" s="1"/>
      <c r="G2912" s="1"/>
      <c r="H2912" s="3"/>
      <c r="I2912" s="1"/>
      <c r="J2912" s="4"/>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row>
    <row r="2913" spans="3:61">
      <c r="C2913" s="1"/>
      <c r="D2913" s="2"/>
      <c r="E2913" s="1"/>
      <c r="F2913" s="1"/>
      <c r="G2913" s="1"/>
      <c r="H2913" s="3"/>
      <c r="I2913" s="1"/>
      <c r="J2913" s="4"/>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row>
    <row r="2914" spans="3:61">
      <c r="C2914" s="1"/>
      <c r="D2914" s="2"/>
      <c r="E2914" s="1"/>
      <c r="F2914" s="1"/>
      <c r="G2914" s="1"/>
      <c r="H2914" s="3"/>
      <c r="I2914" s="1"/>
      <c r="J2914" s="4"/>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row>
    <row r="2915" spans="3:61">
      <c r="C2915" s="1"/>
      <c r="D2915" s="2"/>
      <c r="E2915" s="1"/>
      <c r="F2915" s="1"/>
      <c r="G2915" s="1"/>
      <c r="H2915" s="3"/>
      <c r="I2915" s="1"/>
      <c r="J2915" s="4"/>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row>
    <row r="2916" spans="3:61">
      <c r="C2916" s="1"/>
      <c r="D2916" s="2"/>
      <c r="E2916" s="1"/>
      <c r="F2916" s="1"/>
      <c r="G2916" s="1"/>
      <c r="H2916" s="3"/>
      <c r="I2916" s="1"/>
      <c r="J2916" s="4"/>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row>
    <row r="2917" spans="3:61">
      <c r="C2917" s="1"/>
      <c r="D2917" s="2"/>
      <c r="E2917" s="1"/>
      <c r="F2917" s="1"/>
      <c r="G2917" s="1"/>
      <c r="H2917" s="3"/>
      <c r="I2917" s="1"/>
      <c r="J2917" s="4"/>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row>
    <row r="2918" spans="3:61">
      <c r="C2918" s="1"/>
      <c r="D2918" s="2"/>
      <c r="E2918" s="1"/>
      <c r="F2918" s="1"/>
      <c r="G2918" s="1"/>
      <c r="H2918" s="3"/>
      <c r="I2918" s="1"/>
      <c r="J2918" s="4"/>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row>
    <row r="2919" spans="3:61">
      <c r="C2919" s="1"/>
      <c r="D2919" s="2"/>
      <c r="E2919" s="1"/>
      <c r="F2919" s="1"/>
      <c r="G2919" s="1"/>
      <c r="H2919" s="3"/>
      <c r="I2919" s="1"/>
      <c r="J2919" s="4"/>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row>
    <row r="2920" spans="3:61">
      <c r="C2920" s="1"/>
      <c r="D2920" s="2"/>
      <c r="E2920" s="1"/>
      <c r="F2920" s="1"/>
      <c r="G2920" s="1"/>
      <c r="H2920" s="3"/>
      <c r="I2920" s="1"/>
      <c r="J2920" s="4"/>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row>
    <row r="2921" spans="3:61">
      <c r="C2921" s="1"/>
      <c r="D2921" s="2"/>
      <c r="E2921" s="1"/>
      <c r="F2921" s="1"/>
      <c r="G2921" s="1"/>
      <c r="H2921" s="3"/>
      <c r="I2921" s="1"/>
      <c r="J2921" s="4"/>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row>
    <row r="2922" spans="3:61">
      <c r="C2922" s="1"/>
      <c r="D2922" s="2"/>
      <c r="E2922" s="1"/>
      <c r="F2922" s="1"/>
      <c r="G2922" s="1"/>
      <c r="H2922" s="3"/>
      <c r="I2922" s="1"/>
      <c r="J2922" s="4"/>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row>
    <row r="2923" spans="3:61">
      <c r="C2923" s="1"/>
      <c r="D2923" s="2"/>
      <c r="E2923" s="1"/>
      <c r="F2923" s="1"/>
      <c r="G2923" s="1"/>
      <c r="H2923" s="3"/>
      <c r="I2923" s="1"/>
      <c r="J2923" s="4"/>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row>
    <row r="2924" spans="3:61">
      <c r="C2924" s="1"/>
      <c r="D2924" s="2"/>
      <c r="E2924" s="1"/>
      <c r="F2924" s="1"/>
      <c r="G2924" s="1"/>
      <c r="H2924" s="3"/>
      <c r="I2924" s="1"/>
      <c r="J2924" s="4"/>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row>
    <row r="2925" spans="3:61">
      <c r="C2925" s="1"/>
      <c r="D2925" s="2"/>
      <c r="E2925" s="1"/>
      <c r="F2925" s="1"/>
      <c r="G2925" s="1"/>
      <c r="H2925" s="3"/>
      <c r="I2925" s="1"/>
      <c r="J2925" s="4"/>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row>
    <row r="2926" spans="3:61">
      <c r="C2926" s="1"/>
      <c r="D2926" s="2"/>
      <c r="E2926" s="1"/>
      <c r="F2926" s="1"/>
      <c r="G2926" s="1"/>
      <c r="H2926" s="3"/>
      <c r="I2926" s="1"/>
      <c r="J2926" s="4"/>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row>
    <row r="2927" spans="3:61">
      <c r="C2927" s="1"/>
      <c r="D2927" s="2"/>
      <c r="E2927" s="1"/>
      <c r="F2927" s="1"/>
      <c r="G2927" s="1"/>
      <c r="H2927" s="3"/>
      <c r="I2927" s="1"/>
      <c r="J2927" s="4"/>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row>
    <row r="2928" spans="3:61">
      <c r="C2928" s="1"/>
      <c r="D2928" s="2"/>
      <c r="E2928" s="1"/>
      <c r="F2928" s="1"/>
      <c r="G2928" s="1"/>
      <c r="H2928" s="3"/>
      <c r="I2928" s="1"/>
      <c r="J2928" s="4"/>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row>
    <row r="2929" spans="3:61">
      <c r="C2929" s="1"/>
      <c r="D2929" s="2"/>
      <c r="E2929" s="1"/>
      <c r="F2929" s="1"/>
      <c r="G2929" s="1"/>
      <c r="H2929" s="3"/>
      <c r="I2929" s="1"/>
      <c r="J2929" s="4"/>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row>
    <row r="2930" spans="3:61">
      <c r="C2930" s="1"/>
      <c r="D2930" s="2"/>
      <c r="E2930" s="1"/>
      <c r="F2930" s="1"/>
      <c r="G2930" s="1"/>
      <c r="H2930" s="3"/>
      <c r="I2930" s="1"/>
      <c r="J2930" s="4"/>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row>
    <row r="2931" spans="3:61">
      <c r="C2931" s="1"/>
      <c r="D2931" s="2"/>
      <c r="E2931" s="1"/>
      <c r="F2931" s="1"/>
      <c r="G2931" s="1"/>
      <c r="H2931" s="3"/>
      <c r="I2931" s="1"/>
      <c r="J2931" s="4"/>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row>
    <row r="2932" spans="3:61">
      <c r="C2932" s="1"/>
      <c r="D2932" s="2"/>
      <c r="E2932" s="1"/>
      <c r="F2932" s="1"/>
      <c r="G2932" s="1"/>
      <c r="H2932" s="3"/>
      <c r="I2932" s="1"/>
      <c r="J2932" s="4"/>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row>
    <row r="2933" spans="3:61">
      <c r="C2933" s="1"/>
      <c r="D2933" s="2"/>
      <c r="E2933" s="1"/>
      <c r="F2933" s="1"/>
      <c r="G2933" s="1"/>
      <c r="H2933" s="3"/>
      <c r="I2933" s="1"/>
      <c r="J2933" s="4"/>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row>
    <row r="2934" spans="3:61">
      <c r="C2934" s="1"/>
      <c r="D2934" s="2"/>
      <c r="E2934" s="1"/>
      <c r="F2934" s="1"/>
      <c r="G2934" s="1"/>
      <c r="H2934" s="3"/>
      <c r="I2934" s="1"/>
      <c r="J2934" s="4"/>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row>
    <row r="2935" spans="3:61">
      <c r="C2935" s="1"/>
      <c r="D2935" s="2"/>
      <c r="E2935" s="1"/>
      <c r="F2935" s="1"/>
      <c r="G2935" s="1"/>
      <c r="H2935" s="3"/>
      <c r="I2935" s="1"/>
      <c r="J2935" s="4"/>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row>
    <row r="2936" spans="3:61">
      <c r="C2936" s="1"/>
      <c r="D2936" s="2"/>
      <c r="E2936" s="1"/>
      <c r="F2936" s="1"/>
      <c r="G2936" s="1"/>
      <c r="H2936" s="3"/>
      <c r="I2936" s="1"/>
      <c r="J2936" s="4"/>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row>
    <row r="2937" spans="3:61">
      <c r="C2937" s="1"/>
      <c r="D2937" s="2"/>
      <c r="E2937" s="1"/>
      <c r="F2937" s="1"/>
      <c r="G2937" s="1"/>
      <c r="H2937" s="3"/>
      <c r="I2937" s="1"/>
      <c r="J2937" s="4"/>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row>
    <row r="2938" spans="3:61">
      <c r="C2938" s="1"/>
      <c r="D2938" s="2"/>
      <c r="E2938" s="1"/>
      <c r="F2938" s="1"/>
      <c r="G2938" s="1"/>
      <c r="H2938" s="3"/>
      <c r="I2938" s="1"/>
      <c r="J2938" s="4"/>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row>
    <row r="2939" spans="3:61">
      <c r="C2939" s="1"/>
      <c r="D2939" s="2"/>
      <c r="E2939" s="1"/>
      <c r="F2939" s="1"/>
      <c r="G2939" s="1"/>
      <c r="H2939" s="3"/>
      <c r="I2939" s="1"/>
      <c r="J2939" s="4"/>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row>
    <row r="2940" spans="3:61">
      <c r="C2940" s="1"/>
      <c r="D2940" s="2"/>
      <c r="E2940" s="1"/>
      <c r="F2940" s="1"/>
      <c r="G2940" s="1"/>
      <c r="H2940" s="3"/>
      <c r="I2940" s="1"/>
      <c r="J2940" s="4"/>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row>
    <row r="2941" spans="3:61">
      <c r="C2941" s="1"/>
      <c r="D2941" s="2"/>
      <c r="E2941" s="1"/>
      <c r="F2941" s="1"/>
      <c r="G2941" s="1"/>
      <c r="H2941" s="3"/>
      <c r="I2941" s="1"/>
      <c r="J2941" s="4"/>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row>
    <row r="2942" spans="3:61">
      <c r="C2942" s="1"/>
      <c r="D2942" s="2"/>
      <c r="E2942" s="1"/>
      <c r="F2942" s="1"/>
      <c r="G2942" s="1"/>
      <c r="H2942" s="3"/>
      <c r="I2942" s="1"/>
      <c r="J2942" s="4"/>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row>
    <row r="2943" spans="3:61">
      <c r="C2943" s="1"/>
      <c r="D2943" s="2"/>
      <c r="E2943" s="1"/>
      <c r="F2943" s="1"/>
      <c r="G2943" s="1"/>
      <c r="H2943" s="3"/>
      <c r="I2943" s="1"/>
      <c r="J2943" s="4"/>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row>
    <row r="2944" spans="3:61">
      <c r="C2944" s="1"/>
      <c r="D2944" s="2"/>
      <c r="E2944" s="1"/>
      <c r="F2944" s="1"/>
      <c r="G2944" s="1"/>
      <c r="H2944" s="3"/>
      <c r="I2944" s="1"/>
      <c r="J2944" s="4"/>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row>
    <row r="2945" spans="3:61">
      <c r="C2945" s="1"/>
      <c r="D2945" s="2"/>
      <c r="E2945" s="1"/>
      <c r="F2945" s="1"/>
      <c r="G2945" s="1"/>
      <c r="H2945" s="3"/>
      <c r="I2945" s="1"/>
      <c r="J2945" s="4"/>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row>
    <row r="2946" spans="3:61">
      <c r="C2946" s="1"/>
      <c r="D2946" s="2"/>
      <c r="E2946" s="1"/>
      <c r="F2946" s="1"/>
      <c r="G2946" s="1"/>
      <c r="H2946" s="3"/>
      <c r="I2946" s="1"/>
      <c r="J2946" s="4"/>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row>
    <row r="2947" spans="3:61">
      <c r="C2947" s="1"/>
      <c r="D2947" s="2"/>
      <c r="E2947" s="1"/>
      <c r="F2947" s="1"/>
      <c r="G2947" s="1"/>
      <c r="H2947" s="3"/>
      <c r="I2947" s="1"/>
      <c r="J2947" s="4"/>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row>
    <row r="2948" spans="3:61">
      <c r="C2948" s="1"/>
      <c r="D2948" s="2"/>
      <c r="E2948" s="1"/>
      <c r="F2948" s="1"/>
      <c r="G2948" s="1"/>
      <c r="H2948" s="3"/>
      <c r="I2948" s="1"/>
      <c r="J2948" s="4"/>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row>
    <row r="2949" spans="3:61">
      <c r="C2949" s="1"/>
      <c r="D2949" s="2"/>
      <c r="E2949" s="1"/>
      <c r="F2949" s="1"/>
      <c r="G2949" s="1"/>
      <c r="H2949" s="3"/>
      <c r="I2949" s="1"/>
      <c r="J2949" s="4"/>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row>
    <row r="2950" spans="3:61">
      <c r="C2950" s="1"/>
      <c r="D2950" s="2"/>
      <c r="E2950" s="1"/>
      <c r="F2950" s="1"/>
      <c r="G2950" s="1"/>
      <c r="H2950" s="3"/>
      <c r="I2950" s="1"/>
      <c r="J2950" s="4"/>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row>
    <row r="2951" spans="3:61">
      <c r="C2951" s="1"/>
      <c r="D2951" s="2"/>
      <c r="E2951" s="1"/>
      <c r="F2951" s="1"/>
      <c r="G2951" s="1"/>
      <c r="H2951" s="3"/>
      <c r="I2951" s="1"/>
      <c r="J2951" s="4"/>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row>
    <row r="2952" spans="3:61">
      <c r="C2952" s="1"/>
      <c r="D2952" s="2"/>
      <c r="E2952" s="1"/>
      <c r="F2952" s="1"/>
      <c r="G2952" s="1"/>
      <c r="H2952" s="3"/>
      <c r="I2952" s="1"/>
      <c r="J2952" s="4"/>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row>
    <row r="2953" spans="3:61">
      <c r="C2953" s="1"/>
      <c r="D2953" s="2"/>
      <c r="E2953" s="1"/>
      <c r="F2953" s="1"/>
      <c r="G2953" s="1"/>
      <c r="H2953" s="3"/>
      <c r="I2953" s="1"/>
      <c r="J2953" s="4"/>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row>
    <row r="2954" spans="3:61">
      <c r="C2954" s="1"/>
      <c r="D2954" s="2"/>
      <c r="E2954" s="1"/>
      <c r="F2954" s="1"/>
      <c r="G2954" s="1"/>
      <c r="H2954" s="3"/>
      <c r="I2954" s="1"/>
      <c r="J2954" s="4"/>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row>
    <row r="2955" spans="3:61">
      <c r="C2955" s="1"/>
      <c r="D2955" s="2"/>
      <c r="E2955" s="1"/>
      <c r="F2955" s="1"/>
      <c r="G2955" s="1"/>
      <c r="H2955" s="3"/>
      <c r="I2955" s="1"/>
      <c r="J2955" s="4"/>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row>
    <row r="2956" spans="3:61">
      <c r="C2956" s="1"/>
      <c r="D2956" s="2"/>
      <c r="E2956" s="1"/>
      <c r="F2956" s="1"/>
      <c r="G2956" s="1"/>
      <c r="H2956" s="3"/>
      <c r="I2956" s="1"/>
      <c r="J2956" s="4"/>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row>
    <row r="2957" spans="3:61">
      <c r="C2957" s="1"/>
      <c r="D2957" s="2"/>
      <c r="E2957" s="1"/>
      <c r="F2957" s="1"/>
      <c r="G2957" s="1"/>
      <c r="H2957" s="3"/>
      <c r="I2957" s="1"/>
      <c r="J2957" s="4"/>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row>
    <row r="2958" spans="3:61">
      <c r="C2958" s="1"/>
      <c r="D2958" s="2"/>
      <c r="E2958" s="1"/>
      <c r="F2958" s="1"/>
      <c r="G2958" s="1"/>
      <c r="H2958" s="3"/>
      <c r="I2958" s="1"/>
      <c r="J2958" s="4"/>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row>
    <row r="2959" spans="3:61">
      <c r="C2959" s="1"/>
      <c r="D2959" s="2"/>
      <c r="E2959" s="1"/>
      <c r="F2959" s="1"/>
      <c r="G2959" s="1"/>
      <c r="H2959" s="3"/>
      <c r="I2959" s="1"/>
      <c r="J2959" s="4"/>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row>
    <row r="2960" spans="3:61">
      <c r="C2960" s="1"/>
      <c r="D2960" s="2"/>
      <c r="E2960" s="1"/>
      <c r="F2960" s="1"/>
      <c r="G2960" s="1"/>
      <c r="H2960" s="3"/>
      <c r="I2960" s="1"/>
      <c r="J2960" s="4"/>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row>
    <row r="2961" spans="3:61">
      <c r="C2961" s="1"/>
      <c r="D2961" s="2"/>
      <c r="E2961" s="1"/>
      <c r="F2961" s="1"/>
      <c r="G2961" s="1"/>
      <c r="H2961" s="3"/>
      <c r="I2961" s="1"/>
      <c r="J2961" s="4"/>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row>
    <row r="2962" spans="3:61">
      <c r="C2962" s="1"/>
      <c r="D2962" s="2"/>
      <c r="E2962" s="1"/>
      <c r="F2962" s="1"/>
      <c r="G2962" s="1"/>
      <c r="H2962" s="3"/>
      <c r="I2962" s="1"/>
      <c r="J2962" s="4"/>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row>
    <row r="2963" spans="3:61">
      <c r="C2963" s="1"/>
      <c r="D2963" s="2"/>
      <c r="E2963" s="1"/>
      <c r="F2963" s="1"/>
      <c r="G2963" s="1"/>
      <c r="H2963" s="3"/>
      <c r="I2963" s="1"/>
      <c r="J2963" s="4"/>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row>
    <row r="2964" spans="3:61">
      <c r="C2964" s="1"/>
      <c r="D2964" s="2"/>
      <c r="E2964" s="1"/>
      <c r="F2964" s="1"/>
      <c r="G2964" s="1"/>
      <c r="H2964" s="3"/>
      <c r="I2964" s="1"/>
      <c r="J2964" s="4"/>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row>
    <row r="2965" spans="3:61">
      <c r="C2965" s="1"/>
      <c r="D2965" s="2"/>
      <c r="E2965" s="1"/>
      <c r="F2965" s="1"/>
      <c r="G2965" s="1"/>
      <c r="H2965" s="3"/>
      <c r="I2965" s="1"/>
      <c r="J2965" s="4"/>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row>
    <row r="2966" spans="3:61">
      <c r="C2966" s="1"/>
      <c r="D2966" s="2"/>
      <c r="E2966" s="1"/>
      <c r="F2966" s="1"/>
      <c r="G2966" s="1"/>
      <c r="H2966" s="3"/>
      <c r="I2966" s="1"/>
      <c r="J2966" s="4"/>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row>
    <row r="2967" spans="3:61">
      <c r="C2967" s="1"/>
      <c r="D2967" s="2"/>
      <c r="E2967" s="1"/>
      <c r="F2967" s="1"/>
      <c r="G2967" s="1"/>
      <c r="H2967" s="3"/>
      <c r="I2967" s="1"/>
      <c r="J2967" s="4"/>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row>
    <row r="2968" spans="3:61">
      <c r="C2968" s="1"/>
      <c r="D2968" s="2"/>
      <c r="E2968" s="1"/>
      <c r="F2968" s="1"/>
      <c r="G2968" s="1"/>
      <c r="H2968" s="3"/>
      <c r="I2968" s="1"/>
      <c r="J2968" s="4"/>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row>
    <row r="2969" spans="3:61">
      <c r="C2969" s="1"/>
      <c r="D2969" s="2"/>
      <c r="E2969" s="1"/>
      <c r="F2969" s="1"/>
      <c r="G2969" s="1"/>
      <c r="H2969" s="3"/>
      <c r="I2969" s="1"/>
      <c r="J2969" s="4"/>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row>
    <row r="2970" spans="3:61">
      <c r="C2970" s="1"/>
      <c r="D2970" s="2"/>
      <c r="E2970" s="1"/>
      <c r="F2970" s="1"/>
      <c r="G2970" s="1"/>
      <c r="H2970" s="3"/>
      <c r="I2970" s="1"/>
      <c r="J2970" s="4"/>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row>
    <row r="2971" spans="3:61">
      <c r="C2971" s="1"/>
      <c r="D2971" s="2"/>
      <c r="E2971" s="1"/>
      <c r="F2971" s="1"/>
      <c r="G2971" s="1"/>
      <c r="H2971" s="3"/>
      <c r="I2971" s="1"/>
      <c r="J2971" s="4"/>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row>
    <row r="2972" spans="3:61">
      <c r="C2972" s="1"/>
      <c r="D2972" s="2"/>
      <c r="E2972" s="1"/>
      <c r="F2972" s="1"/>
      <c r="G2972" s="1"/>
      <c r="H2972" s="3"/>
      <c r="I2972" s="1"/>
      <c r="J2972" s="4"/>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row>
    <row r="2973" spans="3:61">
      <c r="C2973" s="1"/>
      <c r="D2973" s="2"/>
      <c r="E2973" s="1"/>
      <c r="F2973" s="1"/>
      <c r="G2973" s="1"/>
      <c r="H2973" s="3"/>
      <c r="I2973" s="1"/>
      <c r="J2973" s="4"/>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row>
    <row r="2974" spans="3:61">
      <c r="C2974" s="1"/>
      <c r="D2974" s="2"/>
      <c r="E2974" s="1"/>
      <c r="F2974" s="1"/>
      <c r="G2974" s="1"/>
      <c r="H2974" s="3"/>
      <c r="I2974" s="1"/>
      <c r="J2974" s="4"/>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row>
    <row r="2975" spans="3:61">
      <c r="C2975" s="1"/>
      <c r="D2975" s="2"/>
      <c r="E2975" s="1"/>
      <c r="F2975" s="1"/>
      <c r="G2975" s="1"/>
      <c r="H2975" s="3"/>
      <c r="I2975" s="1"/>
      <c r="J2975" s="4"/>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row>
    <row r="2976" spans="3:61">
      <c r="C2976" s="1"/>
      <c r="D2976" s="2"/>
      <c r="E2976" s="1"/>
      <c r="F2976" s="1"/>
      <c r="G2976" s="1"/>
      <c r="H2976" s="3"/>
      <c r="I2976" s="1"/>
      <c r="J2976" s="4"/>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row>
    <row r="2977" spans="3:61">
      <c r="C2977" s="1"/>
      <c r="D2977" s="2"/>
      <c r="E2977" s="1"/>
      <c r="F2977" s="1"/>
      <c r="G2977" s="1"/>
      <c r="H2977" s="3"/>
      <c r="I2977" s="1"/>
      <c r="J2977" s="4"/>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row>
    <row r="2978" spans="3:61">
      <c r="C2978" s="1"/>
      <c r="D2978" s="2"/>
      <c r="E2978" s="1"/>
      <c r="F2978" s="1"/>
      <c r="G2978" s="1"/>
      <c r="H2978" s="3"/>
      <c r="I2978" s="1"/>
      <c r="J2978" s="4"/>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row>
    <row r="2979" spans="3:61">
      <c r="C2979" s="1"/>
      <c r="D2979" s="2"/>
      <c r="E2979" s="1"/>
      <c r="F2979" s="1"/>
      <c r="G2979" s="1"/>
      <c r="H2979" s="3"/>
      <c r="I2979" s="1"/>
      <c r="J2979" s="4"/>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row>
    <row r="2980" spans="3:61">
      <c r="C2980" s="1"/>
      <c r="D2980" s="2"/>
      <c r="E2980" s="1"/>
      <c r="F2980" s="1"/>
      <c r="G2980" s="1"/>
      <c r="H2980" s="3"/>
      <c r="I2980" s="1"/>
      <c r="J2980" s="4"/>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row>
    <row r="2981" spans="3:61">
      <c r="C2981" s="1"/>
      <c r="D2981" s="2"/>
      <c r="E2981" s="1"/>
      <c r="F2981" s="1"/>
      <c r="G2981" s="1"/>
      <c r="H2981" s="3"/>
      <c r="I2981" s="1"/>
      <c r="J2981" s="4"/>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row>
    <row r="2982" spans="3:61">
      <c r="C2982" s="1"/>
      <c r="D2982" s="2"/>
      <c r="E2982" s="1"/>
      <c r="F2982" s="1"/>
      <c r="G2982" s="1"/>
      <c r="H2982" s="3"/>
      <c r="I2982" s="1"/>
      <c r="J2982" s="4"/>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row>
    <row r="2983" spans="3:61">
      <c r="C2983" s="1"/>
      <c r="D2983" s="2"/>
      <c r="E2983" s="1"/>
      <c r="F2983" s="1"/>
      <c r="G2983" s="1"/>
      <c r="H2983" s="3"/>
      <c r="I2983" s="1"/>
      <c r="J2983" s="4"/>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row>
    <row r="2984" spans="3:61">
      <c r="C2984" s="1"/>
      <c r="D2984" s="2"/>
      <c r="E2984" s="1"/>
      <c r="F2984" s="1"/>
      <c r="G2984" s="1"/>
      <c r="H2984" s="3"/>
      <c r="I2984" s="1"/>
      <c r="J2984" s="4"/>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row>
    <row r="2985" spans="3:61">
      <c r="C2985" s="1"/>
      <c r="D2985" s="2"/>
      <c r="E2985" s="1"/>
      <c r="F2985" s="1"/>
      <c r="G2985" s="1"/>
      <c r="H2985" s="3"/>
      <c r="I2985" s="1"/>
      <c r="J2985" s="4"/>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row>
    <row r="2986" spans="3:61">
      <c r="C2986" s="1"/>
      <c r="D2986" s="2"/>
      <c r="E2986" s="1"/>
      <c r="F2986" s="1"/>
      <c r="G2986" s="1"/>
      <c r="H2986" s="3"/>
      <c r="I2986" s="1"/>
      <c r="J2986" s="4"/>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row>
    <row r="2987" spans="3:61">
      <c r="C2987" s="1"/>
      <c r="D2987" s="2"/>
      <c r="E2987" s="1"/>
      <c r="F2987" s="1"/>
      <c r="G2987" s="1"/>
      <c r="H2987" s="3"/>
      <c r="I2987" s="1"/>
      <c r="J2987" s="4"/>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row>
    <row r="2988" spans="3:61">
      <c r="C2988" s="1"/>
      <c r="D2988" s="2"/>
      <c r="E2988" s="1"/>
      <c r="F2988" s="1"/>
      <c r="G2988" s="1"/>
      <c r="H2988" s="3"/>
      <c r="I2988" s="1"/>
      <c r="J2988" s="4"/>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row>
    <row r="2989" spans="3:61">
      <c r="C2989" s="1"/>
      <c r="D2989" s="2"/>
      <c r="E2989" s="1"/>
      <c r="F2989" s="1"/>
      <c r="G2989" s="1"/>
      <c r="H2989" s="3"/>
      <c r="I2989" s="1"/>
      <c r="J2989" s="4"/>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row>
    <row r="2990" spans="3:61">
      <c r="C2990" s="1"/>
      <c r="D2990" s="2"/>
      <c r="E2990" s="1"/>
      <c r="F2990" s="1"/>
      <c r="G2990" s="1"/>
      <c r="H2990" s="3"/>
      <c r="I2990" s="1"/>
      <c r="J2990" s="4"/>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row>
    <row r="2991" spans="3:61">
      <c r="C2991" s="1"/>
      <c r="D2991" s="2"/>
      <c r="E2991" s="1"/>
      <c r="F2991" s="1"/>
      <c r="G2991" s="1"/>
      <c r="H2991" s="3"/>
      <c r="I2991" s="1"/>
      <c r="J2991" s="4"/>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row>
    <row r="2992" spans="3:61">
      <c r="C2992" s="1"/>
      <c r="D2992" s="2"/>
      <c r="E2992" s="1"/>
      <c r="F2992" s="1"/>
      <c r="G2992" s="1"/>
      <c r="H2992" s="3"/>
      <c r="I2992" s="1"/>
      <c r="J2992" s="4"/>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row>
    <row r="2993" spans="3:61">
      <c r="C2993" s="1"/>
      <c r="D2993" s="2"/>
      <c r="E2993" s="1"/>
      <c r="F2993" s="1"/>
      <c r="G2993" s="1"/>
      <c r="H2993" s="3"/>
      <c r="I2993" s="1"/>
      <c r="J2993" s="4"/>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row>
    <row r="2994" spans="3:61">
      <c r="C2994" s="1"/>
      <c r="D2994" s="2"/>
      <c r="E2994" s="1"/>
      <c r="F2994" s="1"/>
      <c r="G2994" s="1"/>
      <c r="H2994" s="3"/>
      <c r="I2994" s="1"/>
      <c r="J2994" s="4"/>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row>
    <row r="2995" spans="3:61">
      <c r="C2995" s="1"/>
      <c r="D2995" s="2"/>
      <c r="E2995" s="1"/>
      <c r="F2995" s="1"/>
      <c r="G2995" s="1"/>
      <c r="H2995" s="3"/>
      <c r="I2995" s="1"/>
      <c r="J2995" s="4"/>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row>
    <row r="2996" spans="3:61">
      <c r="C2996" s="1"/>
      <c r="D2996" s="2"/>
      <c r="E2996" s="1"/>
      <c r="F2996" s="1"/>
      <c r="G2996" s="1"/>
      <c r="H2996" s="3"/>
      <c r="I2996" s="1"/>
      <c r="J2996" s="4"/>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row>
    <row r="2997" spans="3:61">
      <c r="C2997" s="1"/>
      <c r="D2997" s="2"/>
      <c r="E2997" s="1"/>
      <c r="F2997" s="1"/>
      <c r="G2997" s="1"/>
      <c r="H2997" s="3"/>
      <c r="I2997" s="1"/>
      <c r="J2997" s="4"/>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row>
    <row r="2998" spans="3:61">
      <c r="C2998" s="1"/>
      <c r="D2998" s="2"/>
      <c r="E2998" s="1"/>
      <c r="F2998" s="1"/>
      <c r="G2998" s="1"/>
      <c r="H2998" s="3"/>
      <c r="I2998" s="1"/>
      <c r="J2998" s="4"/>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row>
    <row r="2999" spans="3:61">
      <c r="C2999" s="1"/>
      <c r="D2999" s="2"/>
      <c r="E2999" s="1"/>
      <c r="F2999" s="1"/>
      <c r="G2999" s="1"/>
      <c r="H2999" s="3"/>
      <c r="I2999" s="1"/>
      <c r="J2999" s="4"/>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row>
    <row r="3000" spans="3:61">
      <c r="C3000" s="1"/>
      <c r="D3000" s="2"/>
      <c r="E3000" s="1"/>
      <c r="F3000" s="1"/>
      <c r="G3000" s="1"/>
      <c r="H3000" s="3"/>
      <c r="I3000" s="1"/>
      <c r="J3000" s="4"/>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row>
    <row r="3001" spans="3:61">
      <c r="C3001" s="1"/>
      <c r="D3001" s="2"/>
      <c r="E3001" s="1"/>
      <c r="F3001" s="1"/>
      <c r="G3001" s="1"/>
      <c r="H3001" s="3"/>
      <c r="I3001" s="1"/>
      <c r="J3001" s="4"/>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row>
    <row r="3002" spans="3:61">
      <c r="C3002" s="1"/>
      <c r="D3002" s="2"/>
      <c r="E3002" s="1"/>
      <c r="F3002" s="1"/>
      <c r="G3002" s="1"/>
      <c r="H3002" s="3"/>
      <c r="I3002" s="1"/>
      <c r="J3002" s="4"/>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row>
    <row r="3003" spans="3:61">
      <c r="C3003" s="1"/>
      <c r="D3003" s="2"/>
      <c r="E3003" s="1"/>
      <c r="F3003" s="1"/>
      <c r="G3003" s="1"/>
      <c r="H3003" s="3"/>
      <c r="I3003" s="1"/>
      <c r="J3003" s="4"/>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row>
    <row r="3004" spans="3:61">
      <c r="C3004" s="1"/>
      <c r="D3004" s="2"/>
      <c r="E3004" s="1"/>
      <c r="F3004" s="1"/>
      <c r="G3004" s="1"/>
      <c r="H3004" s="3"/>
      <c r="I3004" s="1"/>
      <c r="J3004" s="4"/>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row>
    <row r="3005" spans="3:61">
      <c r="C3005" s="1"/>
      <c r="D3005" s="2"/>
      <c r="E3005" s="1"/>
      <c r="F3005" s="1"/>
      <c r="G3005" s="1"/>
      <c r="H3005" s="3"/>
      <c r="I3005" s="1"/>
      <c r="J3005" s="4"/>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row>
    <row r="3006" spans="3:61">
      <c r="C3006" s="1"/>
      <c r="D3006" s="2"/>
      <c r="E3006" s="1"/>
      <c r="F3006" s="1"/>
      <c r="G3006" s="1"/>
      <c r="H3006" s="3"/>
      <c r="I3006" s="1"/>
      <c r="J3006" s="4"/>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row>
    <row r="3007" spans="3:61">
      <c r="C3007" s="1"/>
      <c r="D3007" s="2"/>
      <c r="E3007" s="1"/>
      <c r="F3007" s="1"/>
      <c r="G3007" s="1"/>
      <c r="H3007" s="3"/>
      <c r="I3007" s="1"/>
      <c r="J3007" s="4"/>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row>
    <row r="3008" spans="3:61">
      <c r="C3008" s="1"/>
      <c r="D3008" s="2"/>
      <c r="E3008" s="1"/>
      <c r="F3008" s="1"/>
      <c r="G3008" s="1"/>
      <c r="H3008" s="3"/>
      <c r="I3008" s="1"/>
      <c r="J3008" s="4"/>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row>
    <row r="3009" spans="3:61">
      <c r="C3009" s="1"/>
      <c r="D3009" s="2"/>
      <c r="E3009" s="1"/>
      <c r="F3009" s="1"/>
      <c r="G3009" s="1"/>
      <c r="H3009" s="3"/>
      <c r="I3009" s="1"/>
      <c r="J3009" s="4"/>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row>
    <row r="3010" spans="3:61">
      <c r="C3010" s="1"/>
      <c r="D3010" s="2"/>
      <c r="E3010" s="1"/>
      <c r="F3010" s="1"/>
      <c r="G3010" s="1"/>
      <c r="H3010" s="3"/>
      <c r="I3010" s="1"/>
      <c r="J3010" s="4"/>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row>
    <row r="3011" spans="3:61">
      <c r="C3011" s="1"/>
      <c r="D3011" s="2"/>
      <c r="E3011" s="1"/>
      <c r="F3011" s="1"/>
      <c r="G3011" s="1"/>
      <c r="H3011" s="3"/>
      <c r="I3011" s="1"/>
      <c r="J3011" s="4"/>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row>
    <row r="3012" spans="3:61">
      <c r="C3012" s="1"/>
      <c r="D3012" s="2"/>
      <c r="E3012" s="1"/>
      <c r="F3012" s="1"/>
      <c r="G3012" s="1"/>
      <c r="H3012" s="3"/>
      <c r="I3012" s="1"/>
      <c r="J3012" s="4"/>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row>
    <row r="3013" spans="3:61">
      <c r="C3013" s="1"/>
      <c r="D3013" s="2"/>
      <c r="E3013" s="1"/>
      <c r="F3013" s="1"/>
      <c r="G3013" s="1"/>
      <c r="H3013" s="3"/>
      <c r="I3013" s="1"/>
      <c r="J3013" s="4"/>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row>
    <row r="3014" spans="3:61">
      <c r="C3014" s="1"/>
      <c r="D3014" s="2"/>
      <c r="E3014" s="1"/>
      <c r="F3014" s="1"/>
      <c r="G3014" s="1"/>
      <c r="H3014" s="3"/>
      <c r="I3014" s="1"/>
      <c r="J3014" s="4"/>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row>
    <row r="3015" spans="3:61">
      <c r="C3015" s="1"/>
      <c r="D3015" s="2"/>
      <c r="E3015" s="1"/>
      <c r="F3015" s="1"/>
      <c r="G3015" s="1"/>
      <c r="H3015" s="3"/>
      <c r="I3015" s="1"/>
      <c r="J3015" s="4"/>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row>
    <row r="3016" spans="3:61">
      <c r="C3016" s="1"/>
      <c r="D3016" s="2"/>
      <c r="E3016" s="1"/>
      <c r="F3016" s="1"/>
      <c r="G3016" s="1"/>
      <c r="H3016" s="3"/>
      <c r="I3016" s="1"/>
      <c r="J3016" s="4"/>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row>
    <row r="3017" spans="3:61">
      <c r="C3017" s="1"/>
      <c r="D3017" s="2"/>
      <c r="E3017" s="1"/>
      <c r="F3017" s="1"/>
      <c r="G3017" s="1"/>
      <c r="H3017" s="3"/>
      <c r="I3017" s="1"/>
      <c r="J3017" s="4"/>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row>
    <row r="3018" spans="3:61">
      <c r="C3018" s="1"/>
      <c r="D3018" s="2"/>
      <c r="E3018" s="1"/>
      <c r="F3018" s="1"/>
      <c r="G3018" s="1"/>
      <c r="H3018" s="3"/>
      <c r="I3018" s="1"/>
      <c r="J3018" s="4"/>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row>
    <row r="3019" spans="3:61">
      <c r="C3019" s="1"/>
      <c r="D3019" s="2"/>
      <c r="E3019" s="1"/>
      <c r="F3019" s="1"/>
      <c r="G3019" s="1"/>
      <c r="H3019" s="3"/>
      <c r="I3019" s="1"/>
      <c r="J3019" s="4"/>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row>
    <row r="3020" spans="3:61">
      <c r="C3020" s="1"/>
      <c r="D3020" s="2"/>
      <c r="E3020" s="1"/>
      <c r="F3020" s="1"/>
      <c r="G3020" s="1"/>
      <c r="H3020" s="3"/>
      <c r="I3020" s="1"/>
      <c r="J3020" s="4"/>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row>
    <row r="3021" spans="3:61">
      <c r="C3021" s="1"/>
      <c r="D3021" s="2"/>
      <c r="E3021" s="1"/>
      <c r="F3021" s="1"/>
      <c r="G3021" s="1"/>
      <c r="H3021" s="3"/>
      <c r="I3021" s="1"/>
      <c r="J3021" s="4"/>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row>
    <row r="3022" spans="3:61">
      <c r="C3022" s="1"/>
      <c r="D3022" s="2"/>
      <c r="E3022" s="1"/>
      <c r="F3022" s="1"/>
      <c r="G3022" s="1"/>
      <c r="H3022" s="3"/>
      <c r="I3022" s="1"/>
      <c r="J3022" s="4"/>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row>
    <row r="3023" spans="3:61">
      <c r="C3023" s="1"/>
      <c r="D3023" s="2"/>
      <c r="E3023" s="1"/>
      <c r="F3023" s="1"/>
      <c r="G3023" s="1"/>
      <c r="H3023" s="3"/>
      <c r="I3023" s="1"/>
      <c r="J3023" s="4"/>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row>
    <row r="3024" spans="3:61">
      <c r="C3024" s="1"/>
      <c r="D3024" s="2"/>
      <c r="E3024" s="1"/>
      <c r="F3024" s="1"/>
      <c r="G3024" s="1"/>
      <c r="H3024" s="3"/>
      <c r="I3024" s="1"/>
      <c r="J3024" s="4"/>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row>
    <row r="3025" spans="3:61">
      <c r="C3025" s="1"/>
      <c r="D3025" s="2"/>
      <c r="E3025" s="1"/>
      <c r="F3025" s="1"/>
      <c r="G3025" s="1"/>
      <c r="H3025" s="3"/>
      <c r="I3025" s="1"/>
      <c r="J3025" s="4"/>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row>
    <row r="3026" spans="3:61">
      <c r="C3026" s="1"/>
      <c r="D3026" s="2"/>
      <c r="E3026" s="1"/>
      <c r="F3026" s="1"/>
      <c r="G3026" s="1"/>
      <c r="H3026" s="3"/>
      <c r="I3026" s="1"/>
      <c r="J3026" s="4"/>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row>
    <row r="3027" spans="3:61">
      <c r="C3027" s="1"/>
      <c r="D3027" s="2"/>
      <c r="E3027" s="1"/>
      <c r="F3027" s="1"/>
      <c r="G3027" s="1"/>
      <c r="H3027" s="3"/>
      <c r="I3027" s="1"/>
      <c r="J3027" s="4"/>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row>
    <row r="3028" spans="3:61">
      <c r="C3028" s="1"/>
      <c r="D3028" s="2"/>
      <c r="E3028" s="1"/>
      <c r="F3028" s="1"/>
      <c r="G3028" s="1"/>
      <c r="H3028" s="3"/>
      <c r="I3028" s="1"/>
      <c r="J3028" s="4"/>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row>
    <row r="3029" spans="3:61">
      <c r="C3029" s="1"/>
      <c r="D3029" s="2"/>
      <c r="E3029" s="1"/>
      <c r="F3029" s="1"/>
      <c r="G3029" s="1"/>
      <c r="H3029" s="3"/>
      <c r="I3029" s="1"/>
      <c r="J3029" s="4"/>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row>
    <row r="3030" spans="3:61">
      <c r="C3030" s="1"/>
      <c r="D3030" s="2"/>
      <c r="E3030" s="1"/>
      <c r="F3030" s="1"/>
      <c r="G3030" s="1"/>
      <c r="H3030" s="3"/>
      <c r="I3030" s="1"/>
      <c r="J3030" s="4"/>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row>
    <row r="3031" spans="3:61">
      <c r="C3031" s="1"/>
      <c r="D3031" s="2"/>
      <c r="E3031" s="1"/>
      <c r="F3031" s="1"/>
      <c r="G3031" s="1"/>
      <c r="H3031" s="3"/>
      <c r="I3031" s="1"/>
      <c r="J3031" s="4"/>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row>
    <row r="3032" spans="3:61">
      <c r="C3032" s="1"/>
      <c r="D3032" s="2"/>
      <c r="E3032" s="1"/>
      <c r="F3032" s="1"/>
      <c r="G3032" s="1"/>
      <c r="H3032" s="3"/>
      <c r="I3032" s="1"/>
      <c r="J3032" s="4"/>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row>
    <row r="3033" spans="3:61">
      <c r="C3033" s="1"/>
      <c r="D3033" s="2"/>
      <c r="E3033" s="1"/>
      <c r="F3033" s="1"/>
      <c r="G3033" s="1"/>
      <c r="H3033" s="3"/>
      <c r="I3033" s="1"/>
      <c r="J3033" s="4"/>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row>
    <row r="3034" spans="3:61">
      <c r="C3034" s="1"/>
      <c r="D3034" s="2"/>
      <c r="E3034" s="1"/>
      <c r="F3034" s="1"/>
      <c r="G3034" s="1"/>
      <c r="H3034" s="3"/>
      <c r="I3034" s="1"/>
      <c r="J3034" s="4"/>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row>
    <row r="3035" spans="3:61">
      <c r="C3035" s="1"/>
      <c r="D3035" s="2"/>
      <c r="E3035" s="1"/>
      <c r="F3035" s="1"/>
      <c r="G3035" s="1"/>
      <c r="H3035" s="3"/>
      <c r="I3035" s="1"/>
      <c r="J3035" s="4"/>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row>
    <row r="3036" spans="3:61">
      <c r="C3036" s="1"/>
      <c r="D3036" s="2"/>
      <c r="E3036" s="1"/>
      <c r="F3036" s="1"/>
      <c r="G3036" s="1"/>
      <c r="H3036" s="3"/>
      <c r="I3036" s="1"/>
      <c r="J3036" s="4"/>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row>
    <row r="3037" spans="3:61">
      <c r="C3037" s="1"/>
      <c r="D3037" s="2"/>
      <c r="E3037" s="1"/>
      <c r="F3037" s="1"/>
      <c r="G3037" s="1"/>
      <c r="H3037" s="3"/>
      <c r="I3037" s="1"/>
      <c r="J3037" s="4"/>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row>
    <row r="3038" spans="3:61">
      <c r="C3038" s="1"/>
      <c r="D3038" s="2"/>
      <c r="E3038" s="1"/>
      <c r="F3038" s="1"/>
      <c r="G3038" s="1"/>
      <c r="H3038" s="3"/>
      <c r="I3038" s="1"/>
      <c r="J3038" s="4"/>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row>
    <row r="3039" spans="3:61">
      <c r="C3039" s="1"/>
      <c r="D3039" s="2"/>
      <c r="E3039" s="1"/>
      <c r="F3039" s="1"/>
      <c r="G3039" s="1"/>
      <c r="H3039" s="3"/>
      <c r="I3039" s="1"/>
      <c r="J3039" s="4"/>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row>
    <row r="3040" spans="3:61">
      <c r="C3040" s="1"/>
      <c r="D3040" s="2"/>
      <c r="E3040" s="1"/>
      <c r="F3040" s="1"/>
      <c r="G3040" s="1"/>
      <c r="H3040" s="3"/>
      <c r="I3040" s="1"/>
      <c r="J3040" s="4"/>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row>
    <row r="3041" spans="3:61">
      <c r="C3041" s="1"/>
      <c r="D3041" s="2"/>
      <c r="E3041" s="1"/>
      <c r="F3041" s="1"/>
      <c r="G3041" s="1"/>
      <c r="H3041" s="3"/>
      <c r="I3041" s="1"/>
      <c r="J3041" s="4"/>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row>
    <row r="3042" spans="3:61">
      <c r="C3042" s="1"/>
      <c r="D3042" s="2"/>
      <c r="E3042" s="1"/>
      <c r="F3042" s="1"/>
      <c r="G3042" s="1"/>
      <c r="H3042" s="3"/>
      <c r="I3042" s="1"/>
      <c r="J3042" s="4"/>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row>
    <row r="3043" spans="3:61">
      <c r="C3043" s="1"/>
      <c r="D3043" s="2"/>
      <c r="E3043" s="1"/>
      <c r="F3043" s="1"/>
      <c r="G3043" s="1"/>
      <c r="H3043" s="3"/>
      <c r="I3043" s="1"/>
      <c r="J3043" s="4"/>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row>
    <row r="3044" spans="3:61">
      <c r="C3044" s="1"/>
      <c r="D3044" s="2"/>
      <c r="E3044" s="1"/>
      <c r="F3044" s="1"/>
      <c r="G3044" s="1"/>
      <c r="H3044" s="3"/>
      <c r="I3044" s="1"/>
      <c r="J3044" s="4"/>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row>
    <row r="3045" spans="3:61">
      <c r="C3045" s="1"/>
      <c r="D3045" s="2"/>
      <c r="E3045" s="1"/>
      <c r="F3045" s="1"/>
      <c r="G3045" s="1"/>
      <c r="H3045" s="3"/>
      <c r="I3045" s="1"/>
      <c r="J3045" s="4"/>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row>
    <row r="3046" spans="3:61">
      <c r="C3046" s="1"/>
      <c r="D3046" s="2"/>
      <c r="E3046" s="1"/>
      <c r="F3046" s="1"/>
      <c r="G3046" s="1"/>
      <c r="H3046" s="3"/>
      <c r="I3046" s="1"/>
      <c r="J3046" s="4"/>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row>
    <row r="3047" spans="3:61">
      <c r="C3047" s="1"/>
      <c r="D3047" s="2"/>
      <c r="E3047" s="1"/>
      <c r="F3047" s="1"/>
      <c r="G3047" s="1"/>
      <c r="H3047" s="3"/>
      <c r="I3047" s="1"/>
      <c r="J3047" s="4"/>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row>
    <row r="3048" spans="3:61">
      <c r="C3048" s="1"/>
      <c r="D3048" s="2"/>
      <c r="E3048" s="1"/>
      <c r="F3048" s="1"/>
      <c r="G3048" s="1"/>
      <c r="H3048" s="3"/>
      <c r="I3048" s="1"/>
      <c r="J3048" s="4"/>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row>
    <row r="3049" spans="3:61">
      <c r="C3049" s="1"/>
      <c r="D3049" s="2"/>
      <c r="E3049" s="1"/>
      <c r="F3049" s="1"/>
      <c r="G3049" s="1"/>
      <c r="H3049" s="3"/>
      <c r="I3049" s="1"/>
      <c r="J3049" s="4"/>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row>
    <row r="3050" spans="3:61">
      <c r="C3050" s="1"/>
      <c r="D3050" s="2"/>
      <c r="E3050" s="1"/>
      <c r="F3050" s="1"/>
      <c r="G3050" s="1"/>
      <c r="H3050" s="3"/>
      <c r="I3050" s="1"/>
      <c r="J3050" s="4"/>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row>
    <row r="3051" spans="3:61">
      <c r="C3051" s="1"/>
      <c r="D3051" s="2"/>
      <c r="E3051" s="1"/>
      <c r="F3051" s="1"/>
      <c r="G3051" s="1"/>
      <c r="H3051" s="3"/>
      <c r="I3051" s="1"/>
      <c r="J3051" s="4"/>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row>
    <row r="3052" spans="3:61">
      <c r="C3052" s="1"/>
      <c r="D3052" s="2"/>
      <c r="E3052" s="1"/>
      <c r="F3052" s="1"/>
      <c r="G3052" s="1"/>
      <c r="H3052" s="3"/>
      <c r="I3052" s="1"/>
      <c r="J3052" s="4"/>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row>
    <row r="3053" spans="3:61">
      <c r="C3053" s="1"/>
      <c r="D3053" s="2"/>
      <c r="E3053" s="1"/>
      <c r="F3053" s="1"/>
      <c r="G3053" s="1"/>
      <c r="H3053" s="3"/>
      <c r="I3053" s="1"/>
      <c r="J3053" s="4"/>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row>
    <row r="3054" spans="3:61">
      <c r="C3054" s="1"/>
      <c r="D3054" s="2"/>
      <c r="E3054" s="1"/>
      <c r="F3054" s="1"/>
      <c r="G3054" s="1"/>
      <c r="H3054" s="3"/>
      <c r="I3054" s="1"/>
      <c r="J3054" s="4"/>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row>
    <row r="3055" spans="3:61">
      <c r="C3055" s="1"/>
      <c r="D3055" s="2"/>
      <c r="E3055" s="1"/>
      <c r="F3055" s="1"/>
      <c r="G3055" s="1"/>
      <c r="H3055" s="3"/>
      <c r="I3055" s="1"/>
      <c r="J3055" s="4"/>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row>
    <row r="3056" spans="3:61">
      <c r="C3056" s="1"/>
      <c r="D3056" s="2"/>
      <c r="E3056" s="1"/>
      <c r="F3056" s="1"/>
      <c r="G3056" s="1"/>
      <c r="H3056" s="3"/>
      <c r="I3056" s="1"/>
      <c r="J3056" s="4"/>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row>
    <row r="3057" spans="3:61">
      <c r="C3057" s="1"/>
      <c r="D3057" s="2"/>
      <c r="E3057" s="1"/>
      <c r="F3057" s="1"/>
      <c r="G3057" s="1"/>
      <c r="H3057" s="3"/>
      <c r="I3057" s="1"/>
      <c r="J3057" s="4"/>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row>
    <row r="3058" spans="3:61">
      <c r="C3058" s="1"/>
      <c r="D3058" s="2"/>
      <c r="E3058" s="1"/>
      <c r="F3058" s="1"/>
      <c r="G3058" s="1"/>
      <c r="H3058" s="3"/>
      <c r="I3058" s="1"/>
      <c r="J3058" s="4"/>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row>
    <row r="3059" spans="3:61">
      <c r="C3059" s="1"/>
      <c r="D3059" s="2"/>
      <c r="E3059" s="1"/>
      <c r="F3059" s="1"/>
      <c r="G3059" s="1"/>
      <c r="H3059" s="3"/>
      <c r="I3059" s="1"/>
      <c r="J3059" s="4"/>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row>
    <row r="3060" spans="3:61">
      <c r="C3060" s="1"/>
      <c r="D3060" s="2"/>
      <c r="E3060" s="1"/>
      <c r="F3060" s="1"/>
      <c r="G3060" s="1"/>
      <c r="H3060" s="3"/>
      <c r="I3060" s="1"/>
      <c r="J3060" s="4"/>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row>
    <row r="3061" spans="3:61">
      <c r="C3061" s="1"/>
      <c r="D3061" s="2"/>
      <c r="E3061" s="1"/>
      <c r="F3061" s="1"/>
      <c r="G3061" s="1"/>
      <c r="H3061" s="3"/>
      <c r="I3061" s="1"/>
      <c r="J3061" s="4"/>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row>
    <row r="3062" spans="3:61">
      <c r="C3062" s="1"/>
      <c r="D3062" s="2"/>
      <c r="E3062" s="1"/>
      <c r="F3062" s="1"/>
      <c r="G3062" s="1"/>
      <c r="H3062" s="3"/>
      <c r="I3062" s="1"/>
      <c r="J3062" s="4"/>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row>
    <row r="3063" spans="3:61">
      <c r="C3063" s="1"/>
      <c r="D3063" s="2"/>
      <c r="E3063" s="1"/>
      <c r="F3063" s="1"/>
      <c r="G3063" s="1"/>
      <c r="H3063" s="3"/>
      <c r="I3063" s="1"/>
      <c r="J3063" s="4"/>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row>
    <row r="3064" spans="3:61">
      <c r="C3064" s="1"/>
      <c r="D3064" s="2"/>
      <c r="E3064" s="1"/>
      <c r="F3064" s="1"/>
      <c r="G3064" s="1"/>
      <c r="H3064" s="3"/>
      <c r="I3064" s="1"/>
      <c r="J3064" s="4"/>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row>
    <row r="3065" spans="3:61">
      <c r="C3065" s="1"/>
      <c r="D3065" s="2"/>
      <c r="E3065" s="1"/>
      <c r="F3065" s="1"/>
      <c r="G3065" s="1"/>
      <c r="H3065" s="3"/>
      <c r="I3065" s="1"/>
      <c r="J3065" s="4"/>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row>
    <row r="3066" spans="3:61">
      <c r="C3066" s="1"/>
      <c r="D3066" s="2"/>
      <c r="E3066" s="1"/>
      <c r="F3066" s="1"/>
      <c r="G3066" s="1"/>
      <c r="H3066" s="3"/>
      <c r="I3066" s="1"/>
      <c r="J3066" s="4"/>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row>
    <row r="3067" spans="3:61">
      <c r="C3067" s="1"/>
      <c r="D3067" s="2"/>
      <c r="E3067" s="1"/>
      <c r="F3067" s="1"/>
      <c r="G3067" s="1"/>
      <c r="H3067" s="3"/>
      <c r="I3067" s="1"/>
      <c r="J3067" s="4"/>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row>
    <row r="3068" spans="3:61">
      <c r="C3068" s="1"/>
      <c r="D3068" s="2"/>
      <c r="E3068" s="1"/>
      <c r="F3068" s="1"/>
      <c r="G3068" s="1"/>
      <c r="H3068" s="3"/>
      <c r="I3068" s="1"/>
      <c r="J3068" s="4"/>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row>
    <row r="3069" spans="3:61">
      <c r="C3069" s="1"/>
      <c r="D3069" s="2"/>
      <c r="E3069" s="1"/>
      <c r="F3069" s="1"/>
      <c r="G3069" s="1"/>
      <c r="H3069" s="3"/>
      <c r="I3069" s="1"/>
      <c r="J3069" s="4"/>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row>
    <row r="3070" spans="3:61">
      <c r="C3070" s="1"/>
      <c r="D3070" s="2"/>
      <c r="E3070" s="1"/>
      <c r="F3070" s="1"/>
      <c r="G3070" s="1"/>
      <c r="H3070" s="3"/>
      <c r="I3070" s="1"/>
      <c r="J3070" s="4"/>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row>
    <row r="3071" spans="3:61">
      <c r="C3071" s="1"/>
      <c r="D3071" s="2"/>
      <c r="E3071" s="1"/>
      <c r="F3071" s="1"/>
      <c r="G3071" s="1"/>
      <c r="H3071" s="3"/>
      <c r="I3071" s="1"/>
      <c r="J3071" s="4"/>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row>
    <row r="3072" spans="3:61">
      <c r="C3072" s="1"/>
      <c r="D3072" s="2"/>
      <c r="E3072" s="1"/>
      <c r="F3072" s="1"/>
      <c r="G3072" s="1"/>
      <c r="H3072" s="3"/>
      <c r="I3072" s="1"/>
      <c r="J3072" s="4"/>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row>
    <row r="3073" spans="3:61">
      <c r="C3073" s="1"/>
      <c r="D3073" s="2"/>
      <c r="E3073" s="1"/>
      <c r="F3073" s="1"/>
      <c r="G3073" s="1"/>
      <c r="H3073" s="3"/>
      <c r="I3073" s="1"/>
      <c r="J3073" s="4"/>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row>
    <row r="3074" spans="3:61">
      <c r="C3074" s="1"/>
      <c r="D3074" s="2"/>
      <c r="E3074" s="1"/>
      <c r="F3074" s="1"/>
      <c r="G3074" s="1"/>
      <c r="H3074" s="3"/>
      <c r="I3074" s="1"/>
      <c r="J3074" s="4"/>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row>
    <row r="3075" spans="3:61">
      <c r="C3075" s="1"/>
      <c r="D3075" s="2"/>
      <c r="E3075" s="1"/>
      <c r="F3075" s="1"/>
      <c r="G3075" s="1"/>
      <c r="H3075" s="3"/>
      <c r="I3075" s="1"/>
      <c r="J3075" s="4"/>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row>
    <row r="3076" spans="3:61">
      <c r="C3076" s="1"/>
      <c r="D3076" s="2"/>
      <c r="E3076" s="1"/>
      <c r="F3076" s="1"/>
      <c r="G3076" s="1"/>
      <c r="H3076" s="3"/>
      <c r="I3076" s="1"/>
      <c r="J3076" s="4"/>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row>
    <row r="3077" spans="3:61">
      <c r="C3077" s="1"/>
      <c r="D3077" s="2"/>
      <c r="E3077" s="1"/>
      <c r="F3077" s="1"/>
      <c r="G3077" s="1"/>
      <c r="H3077" s="3"/>
      <c r="I3077" s="1"/>
      <c r="J3077" s="4"/>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row>
    <row r="3078" spans="3:61">
      <c r="C3078" s="1"/>
      <c r="D3078" s="2"/>
      <c r="E3078" s="1"/>
      <c r="F3078" s="1"/>
      <c r="G3078" s="1"/>
      <c r="H3078" s="3"/>
      <c r="I3078" s="1"/>
      <c r="J3078" s="4"/>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row>
    <row r="3079" spans="3:61">
      <c r="C3079" s="1"/>
      <c r="D3079" s="2"/>
      <c r="E3079" s="1"/>
      <c r="F3079" s="1"/>
      <c r="G3079" s="1"/>
      <c r="H3079" s="3"/>
      <c r="I3079" s="1"/>
      <c r="J3079" s="4"/>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row>
    <row r="3080" spans="3:61">
      <c r="C3080" s="1"/>
      <c r="D3080" s="2"/>
      <c r="E3080" s="1"/>
      <c r="F3080" s="1"/>
      <c r="G3080" s="1"/>
      <c r="H3080" s="3"/>
      <c r="I3080" s="1"/>
      <c r="J3080" s="4"/>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row>
    <row r="3081" spans="3:61">
      <c r="C3081" s="1"/>
      <c r="D3081" s="2"/>
      <c r="E3081" s="1"/>
      <c r="F3081" s="1"/>
      <c r="G3081" s="1"/>
      <c r="H3081" s="3"/>
      <c r="I3081" s="1"/>
      <c r="J3081" s="4"/>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row>
    <row r="3082" spans="3:61">
      <c r="C3082" s="1"/>
      <c r="D3082" s="2"/>
      <c r="E3082" s="1"/>
      <c r="F3082" s="1"/>
      <c r="G3082" s="1"/>
      <c r="H3082" s="3"/>
      <c r="I3082" s="1"/>
      <c r="J3082" s="4"/>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row>
    <row r="3083" spans="3:61">
      <c r="C3083" s="1"/>
      <c r="D3083" s="2"/>
      <c r="E3083" s="1"/>
      <c r="F3083" s="1"/>
      <c r="G3083" s="1"/>
      <c r="H3083" s="3"/>
      <c r="I3083" s="1"/>
      <c r="J3083" s="4"/>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row>
    <row r="3084" spans="3:61">
      <c r="C3084" s="1"/>
      <c r="D3084" s="2"/>
      <c r="E3084" s="1"/>
      <c r="F3084" s="1"/>
      <c r="G3084" s="1"/>
      <c r="H3084" s="3"/>
      <c r="I3084" s="1"/>
      <c r="J3084" s="4"/>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row>
    <row r="3085" spans="3:61">
      <c r="C3085" s="1"/>
      <c r="D3085" s="2"/>
      <c r="E3085" s="1"/>
      <c r="F3085" s="1"/>
      <c r="G3085" s="1"/>
      <c r="H3085" s="3"/>
      <c r="I3085" s="1"/>
      <c r="J3085" s="4"/>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row>
    <row r="3086" spans="3:61">
      <c r="C3086" s="1"/>
      <c r="D3086" s="2"/>
      <c r="E3086" s="1"/>
      <c r="F3086" s="1"/>
      <c r="G3086" s="1"/>
      <c r="H3086" s="3"/>
      <c r="I3086" s="1"/>
      <c r="J3086" s="4"/>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row>
    <row r="3087" spans="3:61">
      <c r="C3087" s="1"/>
      <c r="D3087" s="2"/>
      <c r="E3087" s="1"/>
      <c r="F3087" s="1"/>
      <c r="G3087" s="1"/>
      <c r="H3087" s="3"/>
      <c r="I3087" s="1"/>
      <c r="J3087" s="4"/>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row>
    <row r="3088" spans="3:61">
      <c r="C3088" s="1"/>
      <c r="D3088" s="2"/>
      <c r="E3088" s="1"/>
      <c r="F3088" s="1"/>
      <c r="G3088" s="1"/>
      <c r="H3088" s="3"/>
      <c r="I3088" s="1"/>
      <c r="J3088" s="4"/>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row>
    <row r="3089" spans="3:61">
      <c r="C3089" s="1"/>
      <c r="D3089" s="2"/>
      <c r="E3089" s="1"/>
      <c r="F3089" s="1"/>
      <c r="G3089" s="1"/>
      <c r="H3089" s="3"/>
      <c r="I3089" s="1"/>
      <c r="J3089" s="4"/>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row>
    <row r="3090" spans="3:61">
      <c r="C3090" s="1"/>
      <c r="D3090" s="2"/>
      <c r="E3090" s="1"/>
      <c r="F3090" s="1"/>
      <c r="G3090" s="1"/>
      <c r="H3090" s="3"/>
      <c r="I3090" s="1"/>
      <c r="J3090" s="4"/>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row>
    <row r="3091" spans="3:61">
      <c r="C3091" s="1"/>
      <c r="D3091" s="2"/>
      <c r="E3091" s="1"/>
      <c r="F3091" s="1"/>
      <c r="G3091" s="1"/>
      <c r="H3091" s="3"/>
      <c r="I3091" s="1"/>
      <c r="J3091" s="4"/>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row>
    <row r="3092" spans="3:61">
      <c r="C3092" s="1"/>
      <c r="D3092" s="2"/>
      <c r="E3092" s="1"/>
      <c r="F3092" s="1"/>
      <c r="G3092" s="1"/>
      <c r="H3092" s="3"/>
      <c r="I3092" s="1"/>
      <c r="J3092" s="4"/>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row>
    <row r="3093" spans="3:61">
      <c r="C3093" s="1"/>
      <c r="D3093" s="2"/>
      <c r="E3093" s="1"/>
      <c r="F3093" s="1"/>
      <c r="G3093" s="1"/>
      <c r="H3093" s="3"/>
      <c r="I3093" s="1"/>
      <c r="J3093" s="4"/>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row>
    <row r="3094" spans="3:61">
      <c r="C3094" s="1"/>
      <c r="D3094" s="2"/>
      <c r="E3094" s="1"/>
      <c r="F3094" s="1"/>
      <c r="G3094" s="1"/>
      <c r="H3094" s="3"/>
      <c r="I3094" s="1"/>
      <c r="J3094" s="4"/>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row>
    <row r="3095" spans="3:61">
      <c r="C3095" s="1"/>
      <c r="D3095" s="2"/>
      <c r="E3095" s="1"/>
      <c r="F3095" s="1"/>
      <c r="G3095" s="1"/>
      <c r="H3095" s="3"/>
      <c r="I3095" s="1"/>
      <c r="J3095" s="4"/>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row>
    <row r="3096" spans="3:61">
      <c r="C3096" s="1"/>
      <c r="D3096" s="2"/>
      <c r="E3096" s="1"/>
      <c r="F3096" s="1"/>
      <c r="G3096" s="1"/>
      <c r="H3096" s="3"/>
      <c r="I3096" s="1"/>
      <c r="J3096" s="4"/>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row>
    <row r="3097" spans="3:61">
      <c r="C3097" s="1"/>
      <c r="D3097" s="2"/>
      <c r="E3097" s="1"/>
      <c r="F3097" s="1"/>
      <c r="G3097" s="1"/>
      <c r="H3097" s="3"/>
      <c r="I3097" s="1"/>
      <c r="J3097" s="4"/>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row>
    <row r="3098" spans="3:61">
      <c r="C3098" s="1"/>
      <c r="D3098" s="2"/>
      <c r="E3098" s="1"/>
      <c r="F3098" s="1"/>
      <c r="G3098" s="1"/>
      <c r="H3098" s="3"/>
      <c r="I3098" s="1"/>
      <c r="J3098" s="4"/>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row>
    <row r="3099" spans="3:61">
      <c r="C3099" s="1"/>
      <c r="D3099" s="2"/>
      <c r="E3099" s="1"/>
      <c r="F3099" s="1"/>
      <c r="G3099" s="1"/>
      <c r="H3099" s="3"/>
      <c r="I3099" s="1"/>
      <c r="J3099" s="4"/>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row>
    <row r="3100" spans="3:61">
      <c r="C3100" s="1"/>
      <c r="D3100" s="2"/>
      <c r="E3100" s="1"/>
      <c r="F3100" s="1"/>
      <c r="G3100" s="1"/>
      <c r="H3100" s="3"/>
      <c r="I3100" s="1"/>
      <c r="J3100" s="4"/>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row>
    <row r="3101" spans="3:61">
      <c r="C3101" s="1"/>
      <c r="D3101" s="2"/>
      <c r="E3101" s="1"/>
      <c r="F3101" s="1"/>
      <c r="G3101" s="1"/>
      <c r="H3101" s="3"/>
      <c r="I3101" s="1"/>
      <c r="J3101" s="4"/>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row>
    <row r="3102" spans="3:61">
      <c r="C3102" s="1"/>
      <c r="D3102" s="2"/>
      <c r="E3102" s="1"/>
      <c r="F3102" s="1"/>
      <c r="G3102" s="1"/>
      <c r="H3102" s="3"/>
      <c r="I3102" s="1"/>
      <c r="J3102" s="4"/>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row>
    <row r="3103" spans="3:61">
      <c r="C3103" s="1"/>
      <c r="D3103" s="2"/>
      <c r="E3103" s="1"/>
      <c r="F3103" s="1"/>
      <c r="G3103" s="1"/>
      <c r="H3103" s="3"/>
      <c r="I3103" s="1"/>
      <c r="J3103" s="4"/>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row>
    <row r="3104" spans="3:61">
      <c r="C3104" s="1"/>
      <c r="D3104" s="2"/>
      <c r="E3104" s="1"/>
      <c r="F3104" s="1"/>
      <c r="G3104" s="1"/>
      <c r="H3104" s="3"/>
      <c r="I3104" s="1"/>
      <c r="J3104" s="4"/>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row>
    <row r="3105" spans="3:61">
      <c r="C3105" s="1"/>
      <c r="D3105" s="2"/>
      <c r="E3105" s="1"/>
      <c r="F3105" s="1"/>
      <c r="G3105" s="1"/>
      <c r="H3105" s="3"/>
      <c r="I3105" s="1"/>
      <c r="J3105" s="4"/>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row>
    <row r="3106" spans="3:61">
      <c r="C3106" s="1"/>
      <c r="D3106" s="2"/>
      <c r="E3106" s="1"/>
      <c r="F3106" s="1"/>
      <c r="G3106" s="1"/>
      <c r="H3106" s="3"/>
      <c r="I3106" s="1"/>
      <c r="J3106" s="4"/>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row>
    <row r="3107" spans="3:61">
      <c r="C3107" s="1"/>
      <c r="D3107" s="2"/>
      <c r="E3107" s="1"/>
      <c r="F3107" s="1"/>
      <c r="G3107" s="1"/>
      <c r="H3107" s="3"/>
      <c r="I3107" s="1"/>
      <c r="J3107" s="4"/>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row>
    <row r="3108" spans="3:61">
      <c r="C3108" s="1"/>
      <c r="D3108" s="2"/>
      <c r="E3108" s="1"/>
      <c r="F3108" s="1"/>
      <c r="G3108" s="1"/>
      <c r="H3108" s="3"/>
      <c r="I3108" s="1"/>
      <c r="J3108" s="4"/>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row>
    <row r="3109" spans="3:61">
      <c r="C3109" s="1"/>
      <c r="D3109" s="2"/>
      <c r="E3109" s="1"/>
      <c r="F3109" s="1"/>
      <c r="G3109" s="1"/>
      <c r="H3109" s="3"/>
      <c r="I3109" s="1"/>
      <c r="J3109" s="4"/>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row>
    <row r="3110" spans="3:61">
      <c r="C3110" s="1"/>
      <c r="D3110" s="2"/>
      <c r="E3110" s="1"/>
      <c r="F3110" s="1"/>
      <c r="G3110" s="1"/>
      <c r="H3110" s="3"/>
      <c r="I3110" s="1"/>
      <c r="J3110" s="4"/>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row>
    <row r="3111" spans="3:61">
      <c r="C3111" s="1"/>
      <c r="D3111" s="2"/>
      <c r="E3111" s="1"/>
      <c r="F3111" s="1"/>
      <c r="G3111" s="1"/>
      <c r="H3111" s="3"/>
      <c r="I3111" s="1"/>
      <c r="J3111" s="4"/>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row>
    <row r="3112" spans="3:61">
      <c r="C3112" s="1"/>
      <c r="D3112" s="2"/>
      <c r="E3112" s="1"/>
      <c r="F3112" s="1"/>
      <c r="G3112" s="1"/>
      <c r="H3112" s="3"/>
      <c r="I3112" s="1"/>
      <c r="J3112" s="4"/>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row>
    <row r="3113" spans="3:61">
      <c r="C3113" s="1"/>
      <c r="D3113" s="2"/>
      <c r="E3113" s="1"/>
      <c r="F3113" s="1"/>
      <c r="G3113" s="1"/>
      <c r="H3113" s="3"/>
      <c r="I3113" s="1"/>
      <c r="J3113" s="4"/>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row>
    <row r="3114" spans="3:61">
      <c r="C3114" s="1"/>
      <c r="D3114" s="2"/>
      <c r="E3114" s="1"/>
      <c r="F3114" s="1"/>
      <c r="G3114" s="1"/>
      <c r="H3114" s="3"/>
      <c r="I3114" s="1"/>
      <c r="J3114" s="4"/>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row>
    <row r="3115" spans="3:61">
      <c r="C3115" s="1"/>
      <c r="D3115" s="2"/>
      <c r="E3115" s="1"/>
      <c r="F3115" s="1"/>
      <c r="G3115" s="1"/>
      <c r="H3115" s="3"/>
      <c r="I3115" s="1"/>
      <c r="J3115" s="4"/>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row>
    <row r="3116" spans="3:61">
      <c r="C3116" s="1"/>
      <c r="D3116" s="2"/>
      <c r="E3116" s="1"/>
      <c r="F3116" s="1"/>
      <c r="G3116" s="1"/>
      <c r="H3116" s="3"/>
      <c r="I3116" s="1"/>
      <c r="J3116" s="4"/>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row>
    <row r="3117" spans="3:61">
      <c r="C3117" s="1"/>
      <c r="D3117" s="2"/>
      <c r="E3117" s="1"/>
      <c r="F3117" s="1"/>
      <c r="G3117" s="1"/>
      <c r="H3117" s="3"/>
      <c r="I3117" s="1"/>
      <c r="J3117" s="4"/>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row>
    <row r="3118" spans="3:61">
      <c r="C3118" s="1"/>
      <c r="D3118" s="2"/>
      <c r="E3118" s="1"/>
      <c r="F3118" s="1"/>
      <c r="G3118" s="1"/>
      <c r="H3118" s="3"/>
      <c r="I3118" s="1"/>
      <c r="J3118" s="4"/>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row>
    <row r="3119" spans="3:61">
      <c r="C3119" s="1"/>
      <c r="D3119" s="2"/>
      <c r="E3119" s="1"/>
      <c r="F3119" s="1"/>
      <c r="G3119" s="1"/>
      <c r="H3119" s="3"/>
      <c r="I3119" s="1"/>
      <c r="J3119" s="4"/>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row>
    <row r="3120" spans="3:61">
      <c r="C3120" s="1"/>
      <c r="D3120" s="2"/>
      <c r="E3120" s="1"/>
      <c r="F3120" s="1"/>
      <c r="G3120" s="1"/>
      <c r="H3120" s="3"/>
      <c r="I3120" s="1"/>
      <c r="J3120" s="4"/>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row>
    <row r="3121" spans="3:61">
      <c r="C3121" s="1"/>
      <c r="D3121" s="2"/>
      <c r="E3121" s="1"/>
      <c r="F3121" s="1"/>
      <c r="G3121" s="1"/>
      <c r="H3121" s="3"/>
      <c r="I3121" s="1"/>
      <c r="J3121" s="4"/>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row>
    <row r="3122" spans="3:61">
      <c r="C3122" s="1"/>
      <c r="D3122" s="2"/>
      <c r="E3122" s="1"/>
      <c r="F3122" s="1"/>
      <c r="G3122" s="1"/>
      <c r="H3122" s="3"/>
      <c r="I3122" s="1"/>
      <c r="J3122" s="4"/>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row>
    <row r="3123" spans="3:61">
      <c r="C3123" s="1"/>
      <c r="D3123" s="2"/>
      <c r="E3123" s="1"/>
      <c r="F3123" s="1"/>
      <c r="G3123" s="1"/>
      <c r="H3123" s="3"/>
      <c r="I3123" s="1"/>
      <c r="J3123" s="4"/>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row>
    <row r="3124" spans="3:61">
      <c r="C3124" s="1"/>
      <c r="D3124" s="2"/>
      <c r="E3124" s="1"/>
      <c r="F3124" s="1"/>
      <c r="G3124" s="1"/>
      <c r="H3124" s="3"/>
      <c r="I3124" s="1"/>
      <c r="J3124" s="4"/>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row>
    <row r="3125" spans="3:61">
      <c r="C3125" s="1"/>
      <c r="D3125" s="2"/>
      <c r="E3125" s="1"/>
      <c r="F3125" s="1"/>
      <c r="G3125" s="1"/>
      <c r="H3125" s="3"/>
      <c r="I3125" s="1"/>
      <c r="J3125" s="4"/>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row>
    <row r="3126" spans="3:61">
      <c r="C3126" s="1"/>
      <c r="D3126" s="2"/>
      <c r="E3126" s="1"/>
      <c r="F3126" s="1"/>
      <c r="G3126" s="1"/>
      <c r="H3126" s="3"/>
      <c r="I3126" s="1"/>
      <c r="J3126" s="4"/>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row>
    <row r="3127" spans="3:61">
      <c r="C3127" s="1"/>
      <c r="D3127" s="2"/>
      <c r="E3127" s="1"/>
      <c r="F3127" s="1"/>
      <c r="G3127" s="1"/>
      <c r="H3127" s="3"/>
      <c r="I3127" s="1"/>
      <c r="J3127" s="4"/>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row>
    <row r="3128" spans="3:61">
      <c r="C3128" s="1"/>
      <c r="D3128" s="2"/>
      <c r="E3128" s="1"/>
      <c r="F3128" s="1"/>
      <c r="G3128" s="1"/>
      <c r="H3128" s="3"/>
      <c r="I3128" s="1"/>
      <c r="J3128" s="4"/>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row>
    <row r="3129" spans="3:61">
      <c r="C3129" s="1"/>
      <c r="D3129" s="2"/>
      <c r="E3129" s="1"/>
      <c r="F3129" s="1"/>
      <c r="G3129" s="1"/>
      <c r="H3129" s="3"/>
      <c r="I3129" s="1"/>
      <c r="J3129" s="4"/>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row>
    <row r="3130" spans="3:61">
      <c r="C3130" s="1"/>
      <c r="D3130" s="2"/>
      <c r="E3130" s="1"/>
      <c r="F3130" s="1"/>
      <c r="G3130" s="1"/>
      <c r="H3130" s="3"/>
      <c r="I3130" s="1"/>
      <c r="J3130" s="4"/>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row>
    <row r="3131" spans="3:61">
      <c r="C3131" s="1"/>
      <c r="D3131" s="2"/>
      <c r="E3131" s="1"/>
      <c r="F3131" s="1"/>
      <c r="G3131" s="1"/>
      <c r="H3131" s="3"/>
      <c r="I3131" s="1"/>
      <c r="J3131" s="4"/>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row>
    <row r="3132" spans="3:61">
      <c r="C3132" s="1"/>
      <c r="D3132" s="2"/>
      <c r="E3132" s="1"/>
      <c r="F3132" s="1"/>
      <c r="G3132" s="1"/>
      <c r="H3132" s="3"/>
      <c r="I3132" s="1"/>
      <c r="J3132" s="4"/>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row>
    <row r="3133" spans="3:61">
      <c r="C3133" s="1"/>
      <c r="D3133" s="2"/>
      <c r="E3133" s="1"/>
      <c r="F3133" s="1"/>
      <c r="G3133" s="1"/>
      <c r="H3133" s="3"/>
      <c r="I3133" s="1"/>
      <c r="J3133" s="4"/>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row>
    <row r="3134" spans="3:61">
      <c r="C3134" s="1"/>
      <c r="D3134" s="2"/>
      <c r="E3134" s="1"/>
      <c r="F3134" s="1"/>
      <c r="G3134" s="1"/>
      <c r="H3134" s="3"/>
      <c r="I3134" s="1"/>
      <c r="J3134" s="4"/>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row>
    <row r="3135" spans="3:61">
      <c r="C3135" s="1"/>
      <c r="D3135" s="2"/>
      <c r="E3135" s="1"/>
      <c r="F3135" s="1"/>
      <c r="G3135" s="1"/>
      <c r="H3135" s="3"/>
      <c r="I3135" s="1"/>
      <c r="J3135" s="4"/>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row>
    <row r="3136" spans="3:61">
      <c r="C3136" s="1"/>
      <c r="D3136" s="2"/>
      <c r="E3136" s="1"/>
      <c r="F3136" s="1"/>
      <c r="G3136" s="1"/>
      <c r="H3136" s="3"/>
      <c r="I3136" s="1"/>
      <c r="J3136" s="4"/>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row>
    <row r="3137" spans="3:61">
      <c r="C3137" s="1"/>
      <c r="D3137" s="2"/>
      <c r="E3137" s="1"/>
      <c r="F3137" s="1"/>
      <c r="G3137" s="1"/>
      <c r="H3137" s="3"/>
      <c r="I3137" s="1"/>
      <c r="J3137" s="4"/>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row>
    <row r="3138" spans="3:61">
      <c r="C3138" s="1"/>
      <c r="D3138" s="2"/>
      <c r="E3138" s="1"/>
      <c r="F3138" s="1"/>
      <c r="G3138" s="1"/>
      <c r="H3138" s="3"/>
      <c r="I3138" s="1"/>
      <c r="J3138" s="4"/>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row>
    <row r="3139" spans="3:61">
      <c r="C3139" s="1"/>
      <c r="D3139" s="2"/>
      <c r="E3139" s="1"/>
      <c r="F3139" s="1"/>
      <c r="G3139" s="1"/>
      <c r="H3139" s="3"/>
      <c r="I3139" s="1"/>
      <c r="J3139" s="4"/>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row>
    <row r="3140" spans="3:61">
      <c r="C3140" s="1"/>
      <c r="D3140" s="2"/>
      <c r="E3140" s="1"/>
      <c r="F3140" s="1"/>
      <c r="G3140" s="1"/>
      <c r="H3140" s="3"/>
      <c r="I3140" s="1"/>
      <c r="J3140" s="4"/>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row>
    <row r="3141" spans="3:61">
      <c r="C3141" s="1"/>
      <c r="D3141" s="2"/>
      <c r="E3141" s="1"/>
      <c r="F3141" s="1"/>
      <c r="G3141" s="1"/>
      <c r="H3141" s="3"/>
      <c r="I3141" s="1"/>
      <c r="J3141" s="4"/>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row>
    <row r="3142" spans="3:61">
      <c r="C3142" s="1"/>
      <c r="D3142" s="2"/>
      <c r="E3142" s="1"/>
      <c r="F3142" s="1"/>
      <c r="G3142" s="1"/>
      <c r="H3142" s="3"/>
      <c r="I3142" s="1"/>
      <c r="J3142" s="4"/>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row>
    <row r="3143" spans="3:61">
      <c r="C3143" s="1"/>
      <c r="D3143" s="2"/>
      <c r="E3143" s="1"/>
      <c r="F3143" s="1"/>
      <c r="G3143" s="1"/>
      <c r="H3143" s="3"/>
      <c r="I3143" s="1"/>
      <c r="J3143" s="4"/>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row>
    <row r="3144" spans="3:61">
      <c r="C3144" s="1"/>
      <c r="D3144" s="2"/>
      <c r="E3144" s="1"/>
      <c r="F3144" s="1"/>
      <c r="G3144" s="1"/>
      <c r="H3144" s="3"/>
      <c r="I3144" s="1"/>
      <c r="J3144" s="4"/>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row>
    <row r="3145" spans="3:61">
      <c r="C3145" s="1"/>
      <c r="D3145" s="2"/>
      <c r="E3145" s="1"/>
      <c r="F3145" s="1"/>
      <c r="G3145" s="1"/>
      <c r="H3145" s="3"/>
      <c r="I3145" s="1"/>
      <c r="J3145" s="4"/>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row>
    <row r="3146" spans="3:61">
      <c r="C3146" s="1"/>
      <c r="D3146" s="2"/>
      <c r="E3146" s="1"/>
      <c r="F3146" s="1"/>
      <c r="G3146" s="1"/>
      <c r="H3146" s="3"/>
      <c r="I3146" s="1"/>
      <c r="J3146" s="4"/>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row>
    <row r="3147" spans="3:61">
      <c r="C3147" s="1"/>
      <c r="D3147" s="2"/>
      <c r="E3147" s="1"/>
      <c r="F3147" s="1"/>
      <c r="G3147" s="1"/>
      <c r="H3147" s="3"/>
      <c r="I3147" s="1"/>
      <c r="J3147" s="4"/>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row>
    <row r="3148" spans="3:61">
      <c r="C3148" s="1"/>
      <c r="D3148" s="2"/>
      <c r="E3148" s="1"/>
      <c r="F3148" s="1"/>
      <c r="G3148" s="1"/>
      <c r="H3148" s="3"/>
      <c r="I3148" s="1"/>
      <c r="J3148" s="4"/>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row>
    <row r="3149" spans="3:61">
      <c r="C3149" s="1"/>
      <c r="D3149" s="2"/>
      <c r="E3149" s="1"/>
      <c r="F3149" s="1"/>
      <c r="G3149" s="1"/>
      <c r="H3149" s="3"/>
      <c r="I3149" s="1"/>
      <c r="J3149" s="4"/>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row>
    <row r="3150" spans="3:61">
      <c r="C3150" s="1"/>
      <c r="D3150" s="2"/>
      <c r="E3150" s="1"/>
      <c r="F3150" s="1"/>
      <c r="G3150" s="1"/>
      <c r="H3150" s="3"/>
      <c r="I3150" s="1"/>
      <c r="J3150" s="4"/>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row>
    <row r="3151" spans="3:61">
      <c r="C3151" s="1"/>
      <c r="D3151" s="2"/>
      <c r="E3151" s="1"/>
      <c r="F3151" s="1"/>
      <c r="G3151" s="1"/>
      <c r="H3151" s="3"/>
      <c r="I3151" s="1"/>
      <c r="J3151" s="4"/>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row>
    <row r="3152" spans="3:61">
      <c r="C3152" s="1"/>
      <c r="D3152" s="2"/>
      <c r="E3152" s="1"/>
      <c r="F3152" s="1"/>
      <c r="G3152" s="1"/>
      <c r="H3152" s="3"/>
      <c r="I3152" s="1"/>
      <c r="J3152" s="4"/>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row>
    <row r="3153" spans="3:61">
      <c r="C3153" s="1"/>
      <c r="D3153" s="2"/>
      <c r="E3153" s="1"/>
      <c r="F3153" s="1"/>
      <c r="G3153" s="1"/>
      <c r="H3153" s="3"/>
      <c r="I3153" s="1"/>
      <c r="J3153" s="4"/>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row>
    <row r="3154" spans="3:61">
      <c r="C3154" s="1"/>
      <c r="D3154" s="2"/>
      <c r="E3154" s="1"/>
      <c r="F3154" s="1"/>
      <c r="G3154" s="1"/>
      <c r="H3154" s="3"/>
      <c r="I3154" s="1"/>
      <c r="J3154" s="4"/>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row>
    <row r="3155" spans="3:61">
      <c r="C3155" s="1"/>
      <c r="D3155" s="2"/>
      <c r="E3155" s="1"/>
      <c r="F3155" s="1"/>
      <c r="G3155" s="1"/>
      <c r="H3155" s="3"/>
      <c r="I3155" s="1"/>
      <c r="J3155" s="4"/>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row>
    <row r="3156" spans="3:61">
      <c r="C3156" s="1"/>
      <c r="D3156" s="2"/>
      <c r="E3156" s="1"/>
      <c r="F3156" s="1"/>
      <c r="G3156" s="1"/>
      <c r="H3156" s="3"/>
      <c r="I3156" s="1"/>
      <c r="J3156" s="4"/>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row>
    <row r="3157" spans="3:61">
      <c r="C3157" s="1"/>
      <c r="D3157" s="2"/>
      <c r="E3157" s="1"/>
      <c r="F3157" s="1"/>
      <c r="G3157" s="1"/>
      <c r="H3157" s="3"/>
      <c r="I3157" s="1"/>
      <c r="J3157" s="4"/>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row>
    <row r="3158" spans="3:61">
      <c r="C3158" s="1"/>
      <c r="D3158" s="2"/>
      <c r="E3158" s="1"/>
      <c r="F3158" s="1"/>
      <c r="G3158" s="1"/>
      <c r="H3158" s="3"/>
      <c r="I3158" s="1"/>
      <c r="J3158" s="4"/>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row>
    <row r="3159" spans="3:61">
      <c r="C3159" s="1"/>
      <c r="D3159" s="2"/>
      <c r="E3159" s="1"/>
      <c r="F3159" s="1"/>
      <c r="G3159" s="1"/>
      <c r="H3159" s="3"/>
      <c r="I3159" s="1"/>
      <c r="J3159" s="4"/>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row>
    <row r="3160" spans="3:61">
      <c r="C3160" s="1"/>
      <c r="D3160" s="2"/>
      <c r="E3160" s="1"/>
      <c r="F3160" s="1"/>
      <c r="G3160" s="1"/>
      <c r="H3160" s="3"/>
      <c r="I3160" s="1"/>
      <c r="J3160" s="4"/>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row>
    <row r="3161" spans="3:61">
      <c r="C3161" s="1"/>
      <c r="D3161" s="2"/>
      <c r="E3161" s="1"/>
      <c r="F3161" s="1"/>
      <c r="G3161" s="1"/>
      <c r="H3161" s="3"/>
      <c r="I3161" s="1"/>
      <c r="J3161" s="4"/>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row>
    <row r="3162" spans="3:61">
      <c r="C3162" s="1"/>
      <c r="D3162" s="2"/>
      <c r="E3162" s="1"/>
      <c r="F3162" s="1"/>
      <c r="G3162" s="1"/>
      <c r="H3162" s="3"/>
      <c r="I3162" s="1"/>
      <c r="J3162" s="4"/>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row>
    <row r="3163" spans="3:61">
      <c r="C3163" s="1"/>
      <c r="D3163" s="2"/>
      <c r="E3163" s="1"/>
      <c r="F3163" s="1"/>
      <c r="G3163" s="1"/>
      <c r="H3163" s="3"/>
      <c r="I3163" s="1"/>
      <c r="J3163" s="4"/>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row>
    <row r="3164" spans="3:61">
      <c r="C3164" s="1"/>
      <c r="D3164" s="2"/>
      <c r="E3164" s="1"/>
      <c r="F3164" s="1"/>
      <c r="G3164" s="1"/>
      <c r="H3164" s="3"/>
      <c r="I3164" s="1"/>
      <c r="J3164" s="4"/>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row>
    <row r="3165" spans="3:61">
      <c r="C3165" s="1"/>
      <c r="D3165" s="2"/>
      <c r="E3165" s="1"/>
      <c r="F3165" s="1"/>
      <c r="G3165" s="1"/>
      <c r="H3165" s="3"/>
      <c r="I3165" s="1"/>
      <c r="J3165" s="4"/>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row>
    <row r="3166" spans="3:61">
      <c r="C3166" s="1"/>
      <c r="D3166" s="2"/>
      <c r="E3166" s="1"/>
      <c r="F3166" s="1"/>
      <c r="G3166" s="1"/>
      <c r="H3166" s="3"/>
      <c r="I3166" s="1"/>
      <c r="J3166" s="4"/>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row>
    <row r="3167" spans="3:61">
      <c r="C3167" s="1"/>
      <c r="D3167" s="2"/>
      <c r="E3167" s="1"/>
      <c r="F3167" s="1"/>
      <c r="G3167" s="1"/>
      <c r="H3167" s="3"/>
      <c r="I3167" s="1"/>
      <c r="J3167" s="4"/>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row>
    <row r="3168" spans="3:61">
      <c r="C3168" s="1"/>
      <c r="D3168" s="2"/>
      <c r="E3168" s="1"/>
      <c r="F3168" s="1"/>
      <c r="G3168" s="1"/>
      <c r="H3168" s="3"/>
      <c r="I3168" s="1"/>
      <c r="J3168" s="4"/>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row>
    <row r="3169" spans="3:61">
      <c r="C3169" s="1"/>
      <c r="D3169" s="2"/>
      <c r="E3169" s="1"/>
      <c r="F3169" s="1"/>
      <c r="G3169" s="1"/>
      <c r="H3169" s="3"/>
      <c r="I3169" s="1"/>
      <c r="J3169" s="4"/>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row>
    <row r="3170" spans="3:61">
      <c r="C3170" s="1"/>
      <c r="D3170" s="2"/>
      <c r="E3170" s="1"/>
      <c r="F3170" s="1"/>
      <c r="G3170" s="1"/>
      <c r="H3170" s="3"/>
      <c r="I3170" s="1"/>
      <c r="J3170" s="4"/>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row>
    <row r="3171" spans="3:61">
      <c r="C3171" s="1"/>
      <c r="D3171" s="2"/>
      <c r="E3171" s="1"/>
      <c r="F3171" s="1"/>
      <c r="G3171" s="1"/>
      <c r="H3171" s="3"/>
      <c r="I3171" s="1"/>
      <c r="J3171" s="4"/>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row>
    <row r="3172" spans="3:61">
      <c r="C3172" s="1"/>
      <c r="D3172" s="2"/>
      <c r="E3172" s="1"/>
      <c r="F3172" s="1"/>
      <c r="G3172" s="1"/>
      <c r="H3172" s="3"/>
      <c r="I3172" s="1"/>
      <c r="J3172" s="4"/>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row>
    <row r="3173" spans="3:61">
      <c r="C3173" s="1"/>
      <c r="D3173" s="2"/>
      <c r="E3173" s="1"/>
      <c r="F3173" s="1"/>
      <c r="G3173" s="1"/>
      <c r="H3173" s="3"/>
      <c r="I3173" s="1"/>
      <c r="J3173" s="4"/>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row>
    <row r="3174" spans="3:61">
      <c r="C3174" s="1"/>
      <c r="D3174" s="2"/>
      <c r="E3174" s="1"/>
      <c r="F3174" s="1"/>
      <c r="G3174" s="1"/>
      <c r="H3174" s="3"/>
      <c r="I3174" s="1"/>
      <c r="J3174" s="4"/>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row>
    <row r="3175" spans="3:61">
      <c r="C3175" s="1"/>
      <c r="D3175" s="2"/>
      <c r="E3175" s="1"/>
      <c r="F3175" s="1"/>
      <c r="G3175" s="1"/>
      <c r="H3175" s="3"/>
      <c r="I3175" s="1"/>
      <c r="J3175" s="4"/>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row>
    <row r="3176" spans="3:61">
      <c r="C3176" s="1"/>
      <c r="D3176" s="2"/>
      <c r="E3176" s="1"/>
      <c r="F3176" s="1"/>
      <c r="G3176" s="1"/>
      <c r="H3176" s="3"/>
      <c r="I3176" s="1"/>
      <c r="J3176" s="4"/>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row>
    <row r="3177" spans="3:61">
      <c r="C3177" s="1"/>
      <c r="D3177" s="2"/>
      <c r="E3177" s="1"/>
      <c r="F3177" s="1"/>
      <c r="G3177" s="1"/>
      <c r="H3177" s="3"/>
      <c r="I3177" s="1"/>
      <c r="J3177" s="4"/>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row>
    <row r="3178" spans="3:61">
      <c r="C3178" s="1"/>
      <c r="D3178" s="2"/>
      <c r="E3178" s="1"/>
      <c r="F3178" s="1"/>
      <c r="G3178" s="1"/>
      <c r="H3178" s="3"/>
      <c r="I3178" s="1"/>
      <c r="J3178" s="4"/>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row>
    <row r="3179" spans="3:61">
      <c r="C3179" s="1"/>
      <c r="D3179" s="2"/>
      <c r="E3179" s="1"/>
      <c r="F3179" s="1"/>
      <c r="G3179" s="1"/>
      <c r="H3179" s="3"/>
      <c r="I3179" s="1"/>
      <c r="J3179" s="4"/>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row>
    <row r="3180" spans="3:61">
      <c r="C3180" s="1"/>
      <c r="D3180" s="2"/>
      <c r="E3180" s="1"/>
      <c r="F3180" s="1"/>
      <c r="G3180" s="1"/>
      <c r="H3180" s="3"/>
      <c r="I3180" s="1"/>
      <c r="J3180" s="4"/>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row>
    <row r="3181" spans="3:61">
      <c r="C3181" s="1"/>
      <c r="D3181" s="2"/>
      <c r="E3181" s="1"/>
      <c r="F3181" s="1"/>
      <c r="G3181" s="1"/>
      <c r="H3181" s="3"/>
      <c r="I3181" s="1"/>
      <c r="J3181" s="4"/>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row>
    <row r="3182" spans="3:61">
      <c r="C3182" s="1"/>
      <c r="D3182" s="2"/>
      <c r="E3182" s="1"/>
      <c r="F3182" s="1"/>
      <c r="G3182" s="1"/>
      <c r="H3182" s="3"/>
      <c r="I3182" s="1"/>
      <c r="J3182" s="4"/>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row>
    <row r="3183" spans="3:61">
      <c r="C3183" s="1"/>
      <c r="D3183" s="2"/>
      <c r="E3183" s="1"/>
      <c r="F3183" s="1"/>
      <c r="G3183" s="1"/>
      <c r="H3183" s="3"/>
      <c r="I3183" s="1"/>
      <c r="J3183" s="4"/>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row>
    <row r="3184" spans="3:61">
      <c r="C3184" s="1"/>
      <c r="D3184" s="2"/>
      <c r="E3184" s="1"/>
      <c r="F3184" s="1"/>
      <c r="G3184" s="1"/>
      <c r="H3184" s="3"/>
      <c r="I3184" s="1"/>
      <c r="J3184" s="4"/>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row>
    <row r="3185" spans="3:61">
      <c r="C3185" s="1"/>
      <c r="D3185" s="2"/>
      <c r="E3185" s="1"/>
      <c r="F3185" s="1"/>
      <c r="G3185" s="1"/>
      <c r="H3185" s="3"/>
      <c r="I3185" s="1"/>
      <c r="J3185" s="4"/>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row>
    <row r="3186" spans="3:61">
      <c r="C3186" s="1"/>
      <c r="D3186" s="2"/>
      <c r="E3186" s="1"/>
      <c r="F3186" s="1"/>
      <c r="G3186" s="1"/>
      <c r="H3186" s="3"/>
      <c r="I3186" s="1"/>
      <c r="J3186" s="4"/>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row>
    <row r="3187" spans="3:61">
      <c r="C3187" s="1"/>
      <c r="D3187" s="2"/>
      <c r="E3187" s="1"/>
      <c r="F3187" s="1"/>
      <c r="G3187" s="1"/>
      <c r="H3187" s="3"/>
      <c r="I3187" s="1"/>
      <c r="J3187" s="4"/>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row>
    <row r="3188" spans="3:61">
      <c r="C3188" s="1"/>
      <c r="D3188" s="2"/>
      <c r="E3188" s="1"/>
      <c r="F3188" s="1"/>
      <c r="G3188" s="1"/>
      <c r="H3188" s="3"/>
      <c r="I3188" s="1"/>
      <c r="J3188" s="4"/>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row>
    <row r="3189" spans="3:61">
      <c r="C3189" s="1"/>
      <c r="D3189" s="2"/>
      <c r="E3189" s="1"/>
      <c r="F3189" s="1"/>
      <c r="G3189" s="1"/>
      <c r="H3189" s="3"/>
      <c r="I3189" s="1"/>
      <c r="J3189" s="4"/>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row>
    <row r="3190" spans="3:61">
      <c r="C3190" s="1"/>
      <c r="D3190" s="2"/>
      <c r="E3190" s="1"/>
      <c r="F3190" s="1"/>
      <c r="G3190" s="1"/>
      <c r="H3190" s="3"/>
      <c r="I3190" s="1"/>
      <c r="J3190" s="4"/>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row>
    <row r="3191" spans="3:61">
      <c r="C3191" s="1"/>
      <c r="D3191" s="2"/>
      <c r="E3191" s="1"/>
      <c r="F3191" s="1"/>
      <c r="G3191" s="1"/>
      <c r="H3191" s="3"/>
      <c r="I3191" s="1"/>
      <c r="J3191" s="4"/>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row>
    <row r="3192" spans="3:61">
      <c r="C3192" s="1"/>
      <c r="D3192" s="2"/>
      <c r="E3192" s="1"/>
      <c r="F3192" s="1"/>
      <c r="G3192" s="1"/>
      <c r="H3192" s="3"/>
      <c r="I3192" s="1"/>
      <c r="J3192" s="4"/>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row>
    <row r="3193" spans="3:61">
      <c r="C3193" s="1"/>
      <c r="D3193" s="2"/>
      <c r="E3193" s="1"/>
      <c r="F3193" s="1"/>
      <c r="G3193" s="1"/>
      <c r="H3193" s="3"/>
      <c r="I3193" s="1"/>
      <c r="J3193" s="4"/>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row>
    <row r="3194" spans="3:61">
      <c r="C3194" s="1"/>
      <c r="D3194" s="2"/>
      <c r="E3194" s="1"/>
      <c r="F3194" s="1"/>
      <c r="G3194" s="1"/>
      <c r="H3194" s="3"/>
      <c r="I3194" s="1"/>
      <c r="J3194" s="4"/>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row>
    <row r="3195" spans="3:61">
      <c r="C3195" s="1"/>
      <c r="D3195" s="2"/>
      <c r="E3195" s="1"/>
      <c r="F3195" s="1"/>
      <c r="G3195" s="1"/>
      <c r="H3195" s="3"/>
      <c r="I3195" s="1"/>
      <c r="J3195" s="4"/>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row>
    <row r="3196" spans="3:61">
      <c r="C3196" s="1"/>
      <c r="D3196" s="2"/>
      <c r="E3196" s="1"/>
      <c r="F3196" s="1"/>
      <c r="G3196" s="1"/>
      <c r="H3196" s="3"/>
      <c r="I3196" s="1"/>
      <c r="J3196" s="4"/>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row>
    <row r="3197" spans="3:61">
      <c r="C3197" s="1"/>
      <c r="D3197" s="2"/>
      <c r="E3197" s="1"/>
      <c r="F3197" s="1"/>
      <c r="G3197" s="1"/>
      <c r="H3197" s="3"/>
      <c r="I3197" s="1"/>
      <c r="J3197" s="4"/>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row>
    <row r="3198" spans="3:61">
      <c r="C3198" s="1"/>
      <c r="D3198" s="2"/>
      <c r="E3198" s="1"/>
      <c r="F3198" s="1"/>
      <c r="G3198" s="1"/>
      <c r="H3198" s="3"/>
      <c r="I3198" s="1"/>
      <c r="J3198" s="4"/>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row>
    <row r="3199" spans="3:61">
      <c r="C3199" s="1"/>
      <c r="D3199" s="2"/>
      <c r="E3199" s="1"/>
      <c r="F3199" s="1"/>
      <c r="G3199" s="1"/>
      <c r="H3199" s="3"/>
      <c r="I3199" s="1"/>
      <c r="J3199" s="4"/>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row>
    <row r="3200" spans="3:61">
      <c r="C3200" s="1"/>
      <c r="D3200" s="2"/>
      <c r="E3200" s="1"/>
      <c r="F3200" s="1"/>
      <c r="G3200" s="1"/>
      <c r="H3200" s="3"/>
      <c r="I3200" s="1"/>
      <c r="J3200" s="4"/>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row>
    <row r="3201" spans="3:61">
      <c r="C3201" s="1"/>
      <c r="D3201" s="2"/>
      <c r="E3201" s="1"/>
      <c r="F3201" s="1"/>
      <c r="G3201" s="1"/>
      <c r="H3201" s="3"/>
      <c r="I3201" s="1"/>
      <c r="J3201" s="4"/>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row>
    <row r="3202" spans="3:61">
      <c r="C3202" s="1"/>
      <c r="D3202" s="2"/>
      <c r="E3202" s="1"/>
      <c r="F3202" s="1"/>
      <c r="G3202" s="1"/>
      <c r="H3202" s="3"/>
      <c r="I3202" s="1"/>
      <c r="J3202" s="4"/>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row>
    <row r="3203" spans="3:61">
      <c r="C3203" s="1"/>
      <c r="D3203" s="2"/>
      <c r="E3203" s="1"/>
      <c r="F3203" s="1"/>
      <c r="G3203" s="1"/>
      <c r="H3203" s="3"/>
      <c r="I3203" s="1"/>
      <c r="J3203" s="4"/>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row>
    <row r="3204" spans="3:61">
      <c r="C3204" s="1"/>
      <c r="D3204" s="2"/>
      <c r="E3204" s="1"/>
      <c r="F3204" s="1"/>
      <c r="G3204" s="1"/>
      <c r="H3204" s="3"/>
      <c r="I3204" s="1"/>
      <c r="J3204" s="4"/>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row>
    <row r="3205" spans="3:61">
      <c r="C3205" s="1"/>
      <c r="D3205" s="2"/>
      <c r="E3205" s="1"/>
      <c r="F3205" s="1"/>
      <c r="G3205" s="1"/>
      <c r="H3205" s="3"/>
      <c r="I3205" s="1"/>
      <c r="J3205" s="4"/>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row>
    <row r="3206" spans="3:61">
      <c r="C3206" s="1"/>
      <c r="D3206" s="2"/>
      <c r="E3206" s="1"/>
      <c r="F3206" s="1"/>
      <c r="G3206" s="1"/>
      <c r="H3206" s="3"/>
      <c r="I3206" s="1"/>
      <c r="J3206" s="4"/>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row>
    <row r="3207" spans="3:61">
      <c r="C3207" s="1"/>
      <c r="D3207" s="2"/>
      <c r="E3207" s="1"/>
      <c r="F3207" s="1"/>
      <c r="G3207" s="1"/>
      <c r="H3207" s="3"/>
      <c r="I3207" s="1"/>
      <c r="J3207" s="4"/>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row>
    <row r="3208" spans="3:61">
      <c r="C3208" s="1"/>
      <c r="D3208" s="2"/>
      <c r="E3208" s="1"/>
      <c r="F3208" s="1"/>
      <c r="G3208" s="1"/>
      <c r="H3208" s="3"/>
      <c r="I3208" s="1"/>
      <c r="J3208" s="4"/>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row>
    <row r="3209" spans="3:61">
      <c r="C3209" s="1"/>
      <c r="D3209" s="2"/>
      <c r="E3209" s="1"/>
      <c r="F3209" s="1"/>
      <c r="G3209" s="1"/>
      <c r="H3209" s="3"/>
      <c r="I3209" s="1"/>
      <c r="J3209" s="4"/>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row>
    <row r="3210" spans="3:61">
      <c r="C3210" s="1"/>
      <c r="D3210" s="2"/>
      <c r="E3210" s="1"/>
      <c r="F3210" s="1"/>
      <c r="G3210" s="1"/>
      <c r="H3210" s="3"/>
      <c r="I3210" s="1"/>
      <c r="J3210" s="4"/>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row>
    <row r="3211" spans="3:61">
      <c r="C3211" s="1"/>
      <c r="D3211" s="2"/>
      <c r="E3211" s="1"/>
      <c r="F3211" s="1"/>
      <c r="G3211" s="1"/>
      <c r="H3211" s="3"/>
      <c r="I3211" s="1"/>
      <c r="J3211" s="4"/>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row>
    <row r="3212" spans="3:61">
      <c r="C3212" s="1"/>
      <c r="D3212" s="2"/>
      <c r="E3212" s="1"/>
      <c r="F3212" s="1"/>
      <c r="G3212" s="1"/>
      <c r="H3212" s="3"/>
      <c r="I3212" s="1"/>
      <c r="J3212" s="4"/>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row>
    <row r="3213" spans="3:61">
      <c r="C3213" s="1"/>
      <c r="D3213" s="2"/>
      <c r="E3213" s="1"/>
      <c r="F3213" s="1"/>
      <c r="G3213" s="1"/>
      <c r="H3213" s="3"/>
      <c r="I3213" s="1"/>
      <c r="J3213" s="4"/>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row>
    <row r="3214" spans="3:61">
      <c r="C3214" s="1"/>
      <c r="D3214" s="2"/>
      <c r="E3214" s="1"/>
      <c r="F3214" s="1"/>
      <c r="G3214" s="1"/>
      <c r="H3214" s="3"/>
      <c r="I3214" s="1"/>
      <c r="J3214" s="4"/>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row>
    <row r="3215" spans="3:61">
      <c r="C3215" s="1"/>
      <c r="D3215" s="2"/>
      <c r="E3215" s="1"/>
      <c r="F3215" s="1"/>
      <c r="G3215" s="1"/>
      <c r="H3215" s="3"/>
      <c r="I3215" s="1"/>
      <c r="J3215" s="4"/>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row>
    <row r="3216" spans="3:61">
      <c r="C3216" s="1"/>
      <c r="D3216" s="2"/>
      <c r="E3216" s="1"/>
      <c r="F3216" s="1"/>
      <c r="G3216" s="1"/>
      <c r="H3216" s="3"/>
      <c r="I3216" s="1"/>
      <c r="J3216" s="4"/>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row>
    <row r="3217" spans="3:61">
      <c r="C3217" s="1"/>
      <c r="D3217" s="2"/>
      <c r="E3217" s="1"/>
      <c r="F3217" s="1"/>
      <c r="G3217" s="1"/>
      <c r="H3217" s="3"/>
      <c r="I3217" s="1"/>
      <c r="J3217" s="4"/>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row>
    <row r="3218" spans="3:61">
      <c r="C3218" s="1"/>
      <c r="D3218" s="2"/>
      <c r="E3218" s="1"/>
      <c r="F3218" s="1"/>
      <c r="G3218" s="1"/>
      <c r="H3218" s="3"/>
      <c r="I3218" s="1"/>
      <c r="J3218" s="4"/>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row>
    <row r="3219" spans="3:61">
      <c r="C3219" s="1"/>
      <c r="D3219" s="2"/>
      <c r="E3219" s="1"/>
      <c r="F3219" s="1"/>
      <c r="G3219" s="1"/>
      <c r="H3219" s="3"/>
      <c r="I3219" s="1"/>
      <c r="J3219" s="4"/>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row>
    <row r="3220" spans="3:61">
      <c r="C3220" s="1"/>
      <c r="D3220" s="2"/>
      <c r="E3220" s="1"/>
      <c r="F3220" s="1"/>
      <c r="G3220" s="1"/>
      <c r="H3220" s="3"/>
      <c r="I3220" s="1"/>
      <c r="J3220" s="4"/>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row>
    <row r="3221" spans="3:61">
      <c r="C3221" s="1"/>
      <c r="D3221" s="2"/>
      <c r="E3221" s="1"/>
      <c r="F3221" s="1"/>
      <c r="G3221" s="1"/>
      <c r="H3221" s="3"/>
      <c r="I3221" s="1"/>
      <c r="J3221" s="4"/>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row>
    <row r="3222" spans="3:61">
      <c r="C3222" s="1"/>
      <c r="D3222" s="2"/>
      <c r="E3222" s="1"/>
      <c r="F3222" s="1"/>
      <c r="G3222" s="1"/>
      <c r="H3222" s="3"/>
      <c r="I3222" s="1"/>
      <c r="J3222" s="4"/>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row>
    <row r="3223" spans="3:61">
      <c r="C3223" s="1"/>
      <c r="D3223" s="2"/>
      <c r="E3223" s="1"/>
      <c r="F3223" s="1"/>
      <c r="G3223" s="1"/>
      <c r="H3223" s="3"/>
      <c r="I3223" s="1"/>
      <c r="J3223" s="4"/>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row>
    <row r="3224" spans="3:61">
      <c r="C3224" s="1"/>
      <c r="D3224" s="2"/>
      <c r="E3224" s="1"/>
      <c r="F3224" s="1"/>
      <c r="G3224" s="1"/>
      <c r="H3224" s="3"/>
      <c r="I3224" s="1"/>
      <c r="J3224" s="4"/>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row>
    <row r="3225" spans="3:61">
      <c r="C3225" s="1"/>
      <c r="D3225" s="2"/>
      <c r="E3225" s="1"/>
      <c r="F3225" s="1"/>
      <c r="G3225" s="1"/>
      <c r="H3225" s="3"/>
      <c r="I3225" s="1"/>
      <c r="J3225" s="4"/>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row>
    <row r="3226" spans="3:61">
      <c r="C3226" s="1"/>
      <c r="D3226" s="2"/>
      <c r="E3226" s="1"/>
      <c r="F3226" s="1"/>
      <c r="G3226" s="1"/>
      <c r="H3226" s="3"/>
      <c r="I3226" s="1"/>
      <c r="J3226" s="4"/>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row>
    <row r="3227" spans="3:61">
      <c r="C3227" s="1"/>
      <c r="D3227" s="2"/>
      <c r="E3227" s="1"/>
      <c r="F3227" s="1"/>
      <c r="G3227" s="1"/>
      <c r="H3227" s="3"/>
      <c r="I3227" s="1"/>
      <c r="J3227" s="4"/>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row>
    <row r="3228" spans="3:61">
      <c r="C3228" s="1"/>
      <c r="D3228" s="2"/>
      <c r="E3228" s="1"/>
      <c r="F3228" s="1"/>
      <c r="G3228" s="1"/>
      <c r="H3228" s="3"/>
      <c r="I3228" s="1"/>
      <c r="J3228" s="4"/>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row>
    <row r="3229" spans="3:61">
      <c r="C3229" s="1"/>
      <c r="D3229" s="2"/>
      <c r="E3229" s="1"/>
      <c r="F3229" s="1"/>
      <c r="G3229" s="1"/>
      <c r="H3229" s="3"/>
      <c r="I3229" s="1"/>
      <c r="J3229" s="4"/>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row>
    <row r="3230" spans="3:61">
      <c r="C3230" s="1"/>
      <c r="D3230" s="2"/>
      <c r="E3230" s="1"/>
      <c r="F3230" s="1"/>
      <c r="G3230" s="1"/>
      <c r="H3230" s="3"/>
      <c r="I3230" s="1"/>
      <c r="J3230" s="4"/>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row>
    <row r="3231" spans="3:61">
      <c r="C3231" s="1"/>
      <c r="D3231" s="2"/>
      <c r="E3231" s="1"/>
      <c r="F3231" s="1"/>
      <c r="G3231" s="1"/>
      <c r="H3231" s="3"/>
      <c r="I3231" s="1"/>
      <c r="J3231" s="4"/>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row>
    <row r="3232" spans="3:61">
      <c r="C3232" s="1"/>
      <c r="D3232" s="2"/>
      <c r="E3232" s="1"/>
      <c r="F3232" s="1"/>
      <c r="G3232" s="1"/>
      <c r="H3232" s="3"/>
      <c r="I3232" s="1"/>
      <c r="J3232" s="4"/>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row>
    <row r="3233" spans="3:61">
      <c r="C3233" s="1"/>
      <c r="D3233" s="2"/>
      <c r="E3233" s="1"/>
      <c r="F3233" s="1"/>
      <c r="G3233" s="1"/>
      <c r="H3233" s="3"/>
      <c r="I3233" s="1"/>
      <c r="J3233" s="4"/>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row>
    <row r="3234" spans="3:61">
      <c r="C3234" s="1"/>
      <c r="D3234" s="2"/>
      <c r="E3234" s="1"/>
      <c r="F3234" s="1"/>
      <c r="G3234" s="1"/>
      <c r="H3234" s="3"/>
      <c r="I3234" s="1"/>
      <c r="J3234" s="4"/>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row>
    <row r="3235" spans="3:61">
      <c r="C3235" s="1"/>
      <c r="D3235" s="2"/>
      <c r="E3235" s="1"/>
      <c r="F3235" s="1"/>
      <c r="G3235" s="1"/>
      <c r="H3235" s="3"/>
      <c r="I3235" s="1"/>
      <c r="J3235" s="4"/>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row>
    <row r="3236" spans="3:61">
      <c r="C3236" s="1"/>
      <c r="D3236" s="2"/>
      <c r="E3236" s="1"/>
      <c r="F3236" s="1"/>
      <c r="G3236" s="1"/>
      <c r="H3236" s="3"/>
      <c r="I3236" s="1"/>
      <c r="J3236" s="4"/>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row>
    <row r="3237" spans="3:61">
      <c r="C3237" s="1"/>
      <c r="D3237" s="2"/>
      <c r="E3237" s="1"/>
      <c r="F3237" s="1"/>
      <c r="G3237" s="1"/>
      <c r="H3237" s="3"/>
      <c r="I3237" s="1"/>
      <c r="J3237" s="4"/>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row>
    <row r="3238" spans="3:61">
      <c r="C3238" s="1"/>
      <c r="D3238" s="2"/>
      <c r="E3238" s="1"/>
      <c r="F3238" s="1"/>
      <c r="G3238" s="1"/>
      <c r="H3238" s="3"/>
      <c r="I3238" s="1"/>
      <c r="J3238" s="4"/>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row>
    <row r="3239" spans="3:61">
      <c r="C3239" s="1"/>
      <c r="D3239" s="2"/>
      <c r="E3239" s="1"/>
      <c r="F3239" s="1"/>
      <c r="G3239" s="1"/>
      <c r="H3239" s="3"/>
      <c r="I3239" s="1"/>
      <c r="J3239" s="4"/>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row>
    <row r="3240" spans="3:61">
      <c r="C3240" s="1"/>
      <c r="D3240" s="2"/>
      <c r="E3240" s="1"/>
      <c r="F3240" s="1"/>
      <c r="G3240" s="1"/>
      <c r="H3240" s="3"/>
      <c r="I3240" s="1"/>
      <c r="J3240" s="4"/>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row>
    <row r="3241" spans="3:61">
      <c r="C3241" s="1"/>
      <c r="D3241" s="2"/>
      <c r="E3241" s="1"/>
      <c r="F3241" s="1"/>
      <c r="G3241" s="1"/>
      <c r="H3241" s="3"/>
      <c r="I3241" s="1"/>
      <c r="J3241" s="4"/>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row>
    <row r="3242" spans="3:61">
      <c r="C3242" s="1"/>
      <c r="D3242" s="2"/>
      <c r="E3242" s="1"/>
      <c r="F3242" s="1"/>
      <c r="G3242" s="1"/>
      <c r="H3242" s="3"/>
      <c r="I3242" s="1"/>
      <c r="J3242" s="4"/>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row>
    <row r="3243" spans="3:61">
      <c r="C3243" s="1"/>
      <c r="D3243" s="2"/>
      <c r="E3243" s="1"/>
      <c r="F3243" s="1"/>
      <c r="G3243" s="1"/>
      <c r="H3243" s="3"/>
      <c r="I3243" s="1"/>
      <c r="J3243" s="4"/>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row>
    <row r="3244" spans="3:61">
      <c r="C3244" s="1"/>
      <c r="D3244" s="2"/>
      <c r="E3244" s="1"/>
      <c r="F3244" s="1"/>
      <c r="G3244" s="1"/>
      <c r="H3244" s="3"/>
      <c r="I3244" s="1"/>
      <c r="J3244" s="4"/>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row>
    <row r="3245" spans="3:61">
      <c r="C3245" s="1"/>
      <c r="D3245" s="2"/>
      <c r="E3245" s="1"/>
      <c r="F3245" s="1"/>
      <c r="G3245" s="1"/>
      <c r="H3245" s="3"/>
      <c r="I3245" s="1"/>
      <c r="J3245" s="4"/>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row>
    <row r="3246" spans="3:61">
      <c r="C3246" s="1"/>
      <c r="D3246" s="2"/>
      <c r="E3246" s="1"/>
      <c r="F3246" s="1"/>
      <c r="G3246" s="1"/>
      <c r="H3246" s="3"/>
      <c r="I3246" s="1"/>
      <c r="J3246" s="4"/>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row>
    <row r="3247" spans="3:61">
      <c r="C3247" s="1"/>
      <c r="D3247" s="2"/>
      <c r="E3247" s="1"/>
      <c r="F3247" s="1"/>
      <c r="G3247" s="1"/>
      <c r="H3247" s="3"/>
      <c r="I3247" s="1"/>
      <c r="J3247" s="4"/>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row>
    <row r="3248" spans="3:61">
      <c r="C3248" s="1"/>
      <c r="D3248" s="2"/>
      <c r="E3248" s="1"/>
      <c r="F3248" s="1"/>
      <c r="G3248" s="1"/>
      <c r="H3248" s="3"/>
      <c r="I3248" s="1"/>
      <c r="J3248" s="4"/>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row>
    <row r="3249" spans="3:61">
      <c r="C3249" s="1"/>
      <c r="D3249" s="2"/>
      <c r="E3249" s="1"/>
      <c r="F3249" s="1"/>
      <c r="G3249" s="1"/>
      <c r="H3249" s="3"/>
      <c r="I3249" s="1"/>
      <c r="J3249" s="4"/>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row>
    <row r="3250" spans="3:61">
      <c r="C3250" s="1"/>
      <c r="D3250" s="2"/>
      <c r="E3250" s="1"/>
      <c r="F3250" s="1"/>
      <c r="G3250" s="1"/>
      <c r="H3250" s="3"/>
      <c r="I3250" s="1"/>
      <c r="J3250" s="4"/>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row>
    <row r="3251" spans="3:61">
      <c r="C3251" s="1"/>
      <c r="D3251" s="2"/>
      <c r="E3251" s="1"/>
      <c r="F3251" s="1"/>
      <c r="G3251" s="1"/>
      <c r="H3251" s="3"/>
      <c r="I3251" s="1"/>
      <c r="J3251" s="4"/>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row>
    <row r="3252" spans="3:61">
      <c r="C3252" s="1"/>
      <c r="D3252" s="2"/>
      <c r="E3252" s="1"/>
      <c r="F3252" s="1"/>
      <c r="G3252" s="1"/>
      <c r="H3252" s="3"/>
      <c r="I3252" s="1"/>
      <c r="J3252" s="4"/>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row>
    <row r="3253" spans="3:61">
      <c r="C3253" s="1"/>
      <c r="D3253" s="2"/>
      <c r="E3253" s="1"/>
      <c r="F3253" s="1"/>
      <c r="G3253" s="1"/>
      <c r="H3253" s="3"/>
      <c r="I3253" s="1"/>
      <c r="J3253" s="4"/>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row>
    <row r="3254" spans="3:61">
      <c r="C3254" s="1"/>
      <c r="D3254" s="2"/>
      <c r="E3254" s="1"/>
      <c r="F3254" s="1"/>
      <c r="G3254" s="1"/>
      <c r="H3254" s="3"/>
      <c r="I3254" s="1"/>
      <c r="J3254" s="4"/>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row>
    <row r="3255" spans="3:61">
      <c r="C3255" s="1"/>
      <c r="D3255" s="2"/>
      <c r="E3255" s="1"/>
      <c r="F3255" s="1"/>
      <c r="G3255" s="1"/>
      <c r="H3255" s="3"/>
      <c r="I3255" s="1"/>
      <c r="J3255" s="4"/>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row>
    <row r="3256" spans="3:61">
      <c r="C3256" s="1"/>
      <c r="D3256" s="2"/>
      <c r="E3256" s="1"/>
      <c r="F3256" s="1"/>
      <c r="G3256" s="1"/>
      <c r="H3256" s="3"/>
      <c r="I3256" s="1"/>
      <c r="J3256" s="4"/>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row>
    <row r="3257" spans="3:61">
      <c r="C3257" s="1"/>
      <c r="D3257" s="2"/>
      <c r="E3257" s="1"/>
      <c r="F3257" s="1"/>
      <c r="G3257" s="1"/>
      <c r="H3257" s="3"/>
      <c r="I3257" s="1"/>
      <c r="J3257" s="4"/>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row>
    <row r="3258" spans="3:61">
      <c r="C3258" s="1"/>
      <c r="D3258" s="2"/>
      <c r="E3258" s="1"/>
      <c r="F3258" s="1"/>
      <c r="G3258" s="1"/>
      <c r="H3258" s="3"/>
      <c r="I3258" s="1"/>
      <c r="J3258" s="4"/>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row>
    <row r="3259" spans="3:61">
      <c r="C3259" s="1"/>
      <c r="D3259" s="2"/>
      <c r="E3259" s="1"/>
      <c r="F3259" s="1"/>
      <c r="G3259" s="1"/>
      <c r="H3259" s="3"/>
      <c r="I3259" s="1"/>
      <c r="J3259" s="4"/>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row>
    <row r="3260" spans="3:61">
      <c r="C3260" s="1"/>
      <c r="D3260" s="2"/>
      <c r="E3260" s="1"/>
      <c r="F3260" s="1"/>
      <c r="G3260" s="1"/>
      <c r="H3260" s="3"/>
      <c r="I3260" s="1"/>
      <c r="J3260" s="4"/>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row>
    <row r="3261" spans="3:61">
      <c r="C3261" s="1"/>
      <c r="D3261" s="2"/>
      <c r="E3261" s="1"/>
      <c r="F3261" s="1"/>
      <c r="G3261" s="1"/>
      <c r="H3261" s="3"/>
      <c r="I3261" s="1"/>
      <c r="J3261" s="4"/>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row>
    <row r="3262" spans="3:61">
      <c r="C3262" s="1"/>
      <c r="D3262" s="2"/>
      <c r="E3262" s="1"/>
      <c r="F3262" s="1"/>
      <c r="G3262" s="1"/>
      <c r="H3262" s="3"/>
      <c r="I3262" s="1"/>
      <c r="J3262" s="4"/>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row>
    <row r="3263" spans="3:61">
      <c r="C3263" s="1"/>
      <c r="D3263" s="2"/>
      <c r="E3263" s="1"/>
      <c r="F3263" s="1"/>
      <c r="G3263" s="1"/>
      <c r="H3263" s="3"/>
      <c r="I3263" s="1"/>
      <c r="J3263" s="4"/>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row>
    <row r="3264" spans="3:61">
      <c r="C3264" s="1"/>
      <c r="D3264" s="2"/>
      <c r="E3264" s="1"/>
      <c r="F3264" s="1"/>
      <c r="G3264" s="1"/>
      <c r="H3264" s="3"/>
      <c r="I3264" s="1"/>
      <c r="J3264" s="4"/>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row>
    <row r="3265" spans="3:61">
      <c r="C3265" s="1"/>
      <c r="D3265" s="2"/>
      <c r="E3265" s="1"/>
      <c r="F3265" s="1"/>
      <c r="G3265" s="1"/>
      <c r="H3265" s="3"/>
      <c r="I3265" s="1"/>
      <c r="J3265" s="4"/>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row>
    <row r="3266" spans="3:61">
      <c r="C3266" s="1"/>
      <c r="D3266" s="2"/>
      <c r="E3266" s="1"/>
      <c r="F3266" s="1"/>
      <c r="G3266" s="1"/>
      <c r="H3266" s="3"/>
      <c r="I3266" s="1"/>
      <c r="J3266" s="4"/>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row>
    <row r="3267" spans="3:61">
      <c r="C3267" s="1"/>
      <c r="D3267" s="2"/>
      <c r="E3267" s="1"/>
      <c r="F3267" s="1"/>
      <c r="G3267" s="1"/>
      <c r="H3267" s="3"/>
      <c r="I3267" s="1"/>
      <c r="J3267" s="4"/>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row>
    <row r="3268" spans="3:61">
      <c r="C3268" s="1"/>
      <c r="D3268" s="2"/>
      <c r="E3268" s="1"/>
      <c r="F3268" s="1"/>
      <c r="G3268" s="1"/>
      <c r="H3268" s="3"/>
      <c r="I3268" s="1"/>
      <c r="J3268" s="4"/>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row>
    <row r="3269" spans="3:61">
      <c r="C3269" s="1"/>
      <c r="D3269" s="2"/>
      <c r="E3269" s="1"/>
      <c r="F3269" s="1"/>
      <c r="G3269" s="1"/>
      <c r="H3269" s="3"/>
      <c r="I3269" s="1"/>
      <c r="J3269" s="4"/>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row>
    <row r="3270" spans="3:61">
      <c r="C3270" s="1"/>
      <c r="D3270" s="2"/>
      <c r="E3270" s="1"/>
      <c r="F3270" s="1"/>
      <c r="G3270" s="1"/>
      <c r="H3270" s="3"/>
      <c r="I3270" s="1"/>
      <c r="J3270" s="4"/>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row>
    <row r="3271" spans="3:61">
      <c r="C3271" s="1"/>
      <c r="D3271" s="2"/>
      <c r="E3271" s="1"/>
      <c r="F3271" s="1"/>
      <c r="G3271" s="1"/>
      <c r="H3271" s="3"/>
      <c r="I3271" s="1"/>
      <c r="J3271" s="4"/>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row>
    <row r="3272" spans="3:61">
      <c r="C3272" s="1"/>
      <c r="D3272" s="2"/>
      <c r="E3272" s="1"/>
      <c r="F3272" s="1"/>
      <c r="G3272" s="1"/>
      <c r="H3272" s="3"/>
      <c r="I3272" s="1"/>
      <c r="J3272" s="4"/>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row>
    <row r="3273" spans="3:61">
      <c r="C3273" s="1"/>
      <c r="D3273" s="2"/>
      <c r="E3273" s="1"/>
      <c r="F3273" s="1"/>
      <c r="G3273" s="1"/>
      <c r="H3273" s="3"/>
      <c r="I3273" s="1"/>
      <c r="J3273" s="4"/>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row>
    <row r="3274" spans="3:61">
      <c r="C3274" s="1"/>
      <c r="D3274" s="2"/>
      <c r="E3274" s="1"/>
      <c r="F3274" s="1"/>
      <c r="G3274" s="1"/>
      <c r="H3274" s="3"/>
      <c r="I3274" s="1"/>
      <c r="J3274" s="4"/>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row>
    <row r="3275" spans="3:61">
      <c r="C3275" s="1"/>
      <c r="D3275" s="2"/>
      <c r="E3275" s="1"/>
      <c r="F3275" s="1"/>
      <c r="G3275" s="1"/>
      <c r="H3275" s="3"/>
      <c r="I3275" s="1"/>
      <c r="J3275" s="4"/>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row>
    <row r="3276" spans="3:61">
      <c r="C3276" s="1"/>
      <c r="D3276" s="2"/>
      <c r="E3276" s="1"/>
      <c r="F3276" s="1"/>
      <c r="G3276" s="1"/>
      <c r="H3276" s="3"/>
      <c r="I3276" s="1"/>
      <c r="J3276" s="4"/>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row>
    <row r="3277" spans="3:61">
      <c r="C3277" s="1"/>
      <c r="D3277" s="2"/>
      <c r="E3277" s="1"/>
      <c r="F3277" s="1"/>
      <c r="G3277" s="1"/>
      <c r="H3277" s="3"/>
      <c r="I3277" s="1"/>
      <c r="J3277" s="4"/>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row>
    <row r="3278" spans="3:61">
      <c r="C3278" s="1"/>
      <c r="D3278" s="2"/>
      <c r="E3278" s="1"/>
      <c r="F3278" s="1"/>
      <c r="G3278" s="1"/>
      <c r="H3278" s="3"/>
      <c r="I3278" s="1"/>
      <c r="J3278" s="4"/>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row>
    <row r="3279" spans="3:61">
      <c r="C3279" s="1"/>
      <c r="D3279" s="2"/>
      <c r="E3279" s="1"/>
      <c r="F3279" s="1"/>
      <c r="G3279" s="1"/>
      <c r="H3279" s="3"/>
      <c r="I3279" s="1"/>
      <c r="J3279" s="4"/>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row>
    <row r="3280" spans="3:61">
      <c r="C3280" s="1"/>
      <c r="D3280" s="2"/>
      <c r="E3280" s="1"/>
      <c r="F3280" s="1"/>
      <c r="G3280" s="1"/>
      <c r="H3280" s="3"/>
      <c r="I3280" s="1"/>
      <c r="J3280" s="4"/>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row>
    <row r="3281" spans="3:61">
      <c r="C3281" s="1"/>
      <c r="D3281" s="2"/>
      <c r="E3281" s="1"/>
      <c r="F3281" s="1"/>
      <c r="G3281" s="1"/>
      <c r="H3281" s="3"/>
      <c r="I3281" s="1"/>
      <c r="J3281" s="4"/>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row>
    <row r="3282" spans="3:61">
      <c r="C3282" s="1"/>
      <c r="D3282" s="2"/>
      <c r="E3282" s="1"/>
      <c r="F3282" s="1"/>
      <c r="G3282" s="1"/>
      <c r="H3282" s="3"/>
      <c r="I3282" s="1"/>
      <c r="J3282" s="4"/>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row>
    <row r="3283" spans="3:61">
      <c r="C3283" s="1"/>
      <c r="D3283" s="2"/>
      <c r="E3283" s="1"/>
      <c r="F3283" s="1"/>
      <c r="G3283" s="1"/>
      <c r="H3283" s="3"/>
      <c r="I3283" s="1"/>
      <c r="J3283" s="4"/>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row>
    <row r="3284" spans="3:61">
      <c r="C3284" s="1"/>
      <c r="D3284" s="2"/>
      <c r="E3284" s="1"/>
      <c r="F3284" s="1"/>
      <c r="G3284" s="1"/>
      <c r="H3284" s="3"/>
      <c r="I3284" s="1"/>
      <c r="J3284" s="4"/>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row>
    <row r="3285" spans="3:61">
      <c r="C3285" s="1"/>
      <c r="D3285" s="2"/>
      <c r="E3285" s="1"/>
      <c r="F3285" s="1"/>
      <c r="G3285" s="1"/>
      <c r="H3285" s="3"/>
      <c r="I3285" s="1"/>
      <c r="J3285" s="4"/>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row>
    <row r="3286" spans="3:61">
      <c r="C3286" s="1"/>
      <c r="D3286" s="2"/>
      <c r="E3286" s="1"/>
      <c r="F3286" s="1"/>
      <c r="G3286" s="1"/>
      <c r="H3286" s="3"/>
      <c r="I3286" s="1"/>
      <c r="J3286" s="4"/>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row>
    <row r="3287" spans="3:61">
      <c r="C3287" s="1"/>
      <c r="D3287" s="2"/>
      <c r="E3287" s="1"/>
      <c r="F3287" s="1"/>
      <c r="G3287" s="1"/>
      <c r="H3287" s="3"/>
      <c r="I3287" s="1"/>
      <c r="J3287" s="4"/>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row>
    <row r="3288" spans="3:61">
      <c r="C3288" s="1"/>
      <c r="D3288" s="2"/>
      <c r="E3288" s="1"/>
      <c r="F3288" s="1"/>
      <c r="G3288" s="1"/>
      <c r="H3288" s="3"/>
      <c r="I3288" s="1"/>
      <c r="J3288" s="4"/>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row>
    <row r="3289" spans="3:61">
      <c r="C3289" s="1"/>
      <c r="D3289" s="2"/>
      <c r="E3289" s="1"/>
      <c r="F3289" s="1"/>
      <c r="G3289" s="1"/>
      <c r="H3289" s="3"/>
      <c r="I3289" s="1"/>
      <c r="J3289" s="4"/>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row>
    <row r="3290" spans="3:61">
      <c r="C3290" s="1"/>
      <c r="D3290" s="2"/>
      <c r="E3290" s="1"/>
      <c r="F3290" s="1"/>
      <c r="G3290" s="1"/>
      <c r="H3290" s="3"/>
      <c r="I3290" s="1"/>
      <c r="J3290" s="4"/>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row>
    <row r="3291" spans="3:61">
      <c r="C3291" s="1"/>
      <c r="D3291" s="2"/>
      <c r="E3291" s="1"/>
      <c r="F3291" s="1"/>
      <c r="G3291" s="1"/>
      <c r="H3291" s="3"/>
      <c r="I3291" s="1"/>
      <c r="J3291" s="4"/>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row>
    <row r="3292" spans="3:61">
      <c r="C3292" s="1"/>
      <c r="D3292" s="2"/>
      <c r="E3292" s="1"/>
      <c r="F3292" s="1"/>
      <c r="G3292" s="1"/>
      <c r="H3292" s="3"/>
      <c r="I3292" s="1"/>
      <c r="J3292" s="4"/>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row>
    <row r="3293" spans="3:61">
      <c r="C3293" s="1"/>
      <c r="D3293" s="2"/>
      <c r="E3293" s="1"/>
      <c r="F3293" s="1"/>
      <c r="G3293" s="1"/>
      <c r="H3293" s="3"/>
      <c r="I3293" s="1"/>
      <c r="J3293" s="4"/>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row>
    <row r="3294" spans="3:61">
      <c r="C3294" s="1"/>
      <c r="D3294" s="2"/>
      <c r="E3294" s="1"/>
      <c r="F3294" s="1"/>
      <c r="G3294" s="1"/>
      <c r="H3294" s="3"/>
      <c r="I3294" s="1"/>
      <c r="J3294" s="4"/>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row>
    <row r="3295" spans="3:61">
      <c r="C3295" s="1"/>
      <c r="D3295" s="2"/>
      <c r="E3295" s="1"/>
      <c r="F3295" s="1"/>
      <c r="G3295" s="1"/>
      <c r="H3295" s="3"/>
      <c r="I3295" s="1"/>
      <c r="J3295" s="4"/>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row>
    <row r="3296" spans="3:61">
      <c r="C3296" s="1"/>
      <c r="D3296" s="2"/>
      <c r="E3296" s="1"/>
      <c r="F3296" s="1"/>
      <c r="G3296" s="1"/>
      <c r="H3296" s="3"/>
      <c r="I3296" s="1"/>
      <c r="J3296" s="4"/>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row>
    <row r="3297" spans="3:61">
      <c r="C3297" s="1"/>
      <c r="D3297" s="2"/>
      <c r="E3297" s="1"/>
      <c r="F3297" s="1"/>
      <c r="G3297" s="1"/>
      <c r="H3297" s="3"/>
      <c r="I3297" s="1"/>
      <c r="J3297" s="4"/>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row>
    <row r="3298" spans="3:61">
      <c r="C3298" s="1"/>
      <c r="D3298" s="2"/>
      <c r="E3298" s="1"/>
      <c r="F3298" s="1"/>
      <c r="G3298" s="1"/>
      <c r="H3298" s="3"/>
      <c r="I3298" s="1"/>
      <c r="J3298" s="4"/>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row>
    <row r="3299" spans="3:61">
      <c r="C3299" s="1"/>
      <c r="D3299" s="2"/>
      <c r="E3299" s="1"/>
      <c r="F3299" s="1"/>
      <c r="G3299" s="1"/>
      <c r="H3299" s="3"/>
      <c r="I3299" s="1"/>
      <c r="J3299" s="4"/>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row>
    <row r="3300" spans="3:61">
      <c r="C3300" s="1"/>
      <c r="D3300" s="2"/>
      <c r="E3300" s="1"/>
      <c r="F3300" s="1"/>
      <c r="G3300" s="1"/>
      <c r="H3300" s="3"/>
      <c r="I3300" s="1"/>
      <c r="J3300" s="4"/>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row>
    <row r="3301" spans="3:61">
      <c r="C3301" s="1"/>
      <c r="D3301" s="2"/>
      <c r="E3301" s="1"/>
      <c r="F3301" s="1"/>
      <c r="G3301" s="1"/>
      <c r="H3301" s="3"/>
      <c r="I3301" s="1"/>
      <c r="J3301" s="4"/>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row>
    <row r="3302" spans="3:61">
      <c r="C3302" s="1"/>
      <c r="D3302" s="2"/>
      <c r="E3302" s="1"/>
      <c r="F3302" s="1"/>
      <c r="G3302" s="1"/>
      <c r="H3302" s="3"/>
      <c r="I3302" s="1"/>
      <c r="J3302" s="4"/>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row>
    <row r="3303" spans="3:61">
      <c r="C3303" s="1"/>
      <c r="D3303" s="2"/>
      <c r="E3303" s="1"/>
      <c r="F3303" s="1"/>
      <c r="G3303" s="1"/>
      <c r="H3303" s="3"/>
      <c r="I3303" s="1"/>
      <c r="J3303" s="4"/>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row>
    <row r="3304" spans="3:61">
      <c r="C3304" s="1"/>
      <c r="D3304" s="2"/>
      <c r="E3304" s="1"/>
      <c r="F3304" s="1"/>
      <c r="G3304" s="1"/>
      <c r="H3304" s="3"/>
      <c r="I3304" s="1"/>
      <c r="J3304" s="4"/>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row>
    <row r="3305" spans="3:61">
      <c r="C3305" s="1"/>
      <c r="D3305" s="2"/>
      <c r="E3305" s="1"/>
      <c r="F3305" s="1"/>
      <c r="G3305" s="1"/>
      <c r="H3305" s="3"/>
      <c r="I3305" s="1"/>
      <c r="J3305" s="4"/>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row>
    <row r="3306" spans="3:61">
      <c r="C3306" s="1"/>
      <c r="D3306" s="2"/>
      <c r="E3306" s="1"/>
      <c r="F3306" s="1"/>
      <c r="G3306" s="1"/>
      <c r="H3306" s="3"/>
      <c r="I3306" s="1"/>
      <c r="J3306" s="4"/>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row>
    <row r="3307" spans="3:61">
      <c r="C3307" s="1"/>
      <c r="D3307" s="2"/>
      <c r="E3307" s="1"/>
      <c r="F3307" s="1"/>
      <c r="G3307" s="1"/>
      <c r="H3307" s="3"/>
      <c r="I3307" s="1"/>
      <c r="J3307" s="4"/>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row>
    <row r="3308" spans="3:61">
      <c r="C3308" s="1"/>
      <c r="D3308" s="2"/>
      <c r="E3308" s="1"/>
      <c r="F3308" s="1"/>
      <c r="G3308" s="1"/>
      <c r="H3308" s="3"/>
      <c r="I3308" s="1"/>
      <c r="J3308" s="4"/>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row>
    <row r="3309" spans="3:61">
      <c r="C3309" s="1"/>
      <c r="D3309" s="2"/>
      <c r="E3309" s="1"/>
      <c r="F3309" s="1"/>
      <c r="G3309" s="1"/>
      <c r="H3309" s="3"/>
      <c r="I3309" s="1"/>
      <c r="J3309" s="4"/>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row>
    <row r="3310" spans="3:61">
      <c r="C3310" s="1"/>
      <c r="D3310" s="2"/>
      <c r="E3310" s="1"/>
      <c r="F3310" s="1"/>
      <c r="G3310" s="1"/>
      <c r="H3310" s="3"/>
      <c r="I3310" s="1"/>
      <c r="J3310" s="4"/>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row>
    <row r="3311" spans="3:61">
      <c r="C3311" s="1"/>
      <c r="D3311" s="2"/>
      <c r="E3311" s="1"/>
      <c r="F3311" s="1"/>
      <c r="G3311" s="1"/>
      <c r="H3311" s="3"/>
      <c r="I3311" s="1"/>
      <c r="J3311" s="4"/>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row>
    <row r="3312" spans="3:61">
      <c r="C3312" s="1"/>
      <c r="D3312" s="2"/>
      <c r="E3312" s="1"/>
      <c r="F3312" s="1"/>
      <c r="G3312" s="1"/>
      <c r="H3312" s="3"/>
      <c r="I3312" s="1"/>
      <c r="J3312" s="4"/>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row>
    <row r="3313" spans="3:61">
      <c r="C3313" s="1"/>
      <c r="D3313" s="2"/>
      <c r="E3313" s="1"/>
      <c r="F3313" s="1"/>
      <c r="G3313" s="1"/>
      <c r="H3313" s="3"/>
      <c r="I3313" s="1"/>
      <c r="J3313" s="4"/>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row>
    <row r="3314" spans="3:61">
      <c r="C3314" s="1"/>
      <c r="D3314" s="2"/>
      <c r="E3314" s="1"/>
      <c r="F3314" s="1"/>
      <c r="G3314" s="1"/>
      <c r="H3314" s="3"/>
      <c r="I3314" s="1"/>
      <c r="J3314" s="4"/>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row>
    <row r="3315" spans="3:61">
      <c r="C3315" s="1"/>
      <c r="D3315" s="2"/>
      <c r="E3315" s="1"/>
      <c r="F3315" s="1"/>
      <c r="G3315" s="1"/>
      <c r="H3315" s="3"/>
      <c r="I3315" s="1"/>
      <c r="J3315" s="4"/>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row>
    <row r="3316" spans="3:61">
      <c r="C3316" s="1"/>
      <c r="D3316" s="2"/>
      <c r="E3316" s="1"/>
      <c r="F3316" s="1"/>
      <c r="G3316" s="1"/>
      <c r="H3316" s="3"/>
      <c r="I3316" s="1"/>
      <c r="J3316" s="4"/>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row>
    <row r="3317" spans="3:61">
      <c r="C3317" s="1"/>
      <c r="D3317" s="2"/>
      <c r="E3317" s="1"/>
      <c r="F3317" s="1"/>
      <c r="G3317" s="1"/>
      <c r="H3317" s="3"/>
      <c r="I3317" s="1"/>
      <c r="J3317" s="4"/>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row>
    <row r="3318" spans="3:61">
      <c r="C3318" s="1"/>
      <c r="D3318" s="2"/>
      <c r="E3318" s="1"/>
      <c r="F3318" s="1"/>
      <c r="G3318" s="1"/>
      <c r="H3318" s="3"/>
      <c r="I3318" s="1"/>
      <c r="J3318" s="4"/>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row>
    <row r="3319" spans="3:61">
      <c r="C3319" s="1"/>
      <c r="D3319" s="2"/>
      <c r="E3319" s="1"/>
      <c r="F3319" s="1"/>
      <c r="G3319" s="1"/>
      <c r="H3319" s="3"/>
      <c r="I3319" s="1"/>
      <c r="J3319" s="4"/>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row>
    <row r="3320" spans="3:61">
      <c r="C3320" s="1"/>
      <c r="D3320" s="2"/>
      <c r="E3320" s="1"/>
      <c r="F3320" s="1"/>
      <c r="G3320" s="1"/>
      <c r="H3320" s="3"/>
      <c r="I3320" s="1"/>
      <c r="J3320" s="4"/>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row>
    <row r="3321" spans="3:61">
      <c r="C3321" s="1"/>
      <c r="D3321" s="2"/>
      <c r="E3321" s="1"/>
      <c r="F3321" s="1"/>
      <c r="G3321" s="1"/>
      <c r="H3321" s="3"/>
      <c r="I3321" s="1"/>
      <c r="J3321" s="4"/>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row>
    <row r="3322" spans="3:61">
      <c r="C3322" s="1"/>
      <c r="D3322" s="2"/>
      <c r="E3322" s="1"/>
      <c r="F3322" s="1"/>
      <c r="G3322" s="1"/>
      <c r="H3322" s="3"/>
      <c r="I3322" s="1"/>
      <c r="J3322" s="4"/>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row>
    <row r="3323" spans="3:61">
      <c r="C3323" s="1"/>
      <c r="D3323" s="2"/>
      <c r="E3323" s="1"/>
      <c r="F3323" s="1"/>
      <c r="G3323" s="1"/>
      <c r="H3323" s="3"/>
      <c r="I3323" s="1"/>
      <c r="J3323" s="4"/>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row>
    <row r="3324" spans="3:61">
      <c r="C3324" s="1"/>
      <c r="D3324" s="2"/>
      <c r="E3324" s="1"/>
      <c r="F3324" s="1"/>
      <c r="G3324" s="1"/>
      <c r="H3324" s="3"/>
      <c r="I3324" s="1"/>
      <c r="J3324" s="4"/>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row>
    <row r="3325" spans="3:61">
      <c r="C3325" s="1"/>
      <c r="D3325" s="2"/>
      <c r="E3325" s="1"/>
      <c r="F3325" s="1"/>
      <c r="G3325" s="1"/>
      <c r="H3325" s="3"/>
      <c r="I3325" s="1"/>
      <c r="J3325" s="4"/>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row>
    <row r="3326" spans="3:61">
      <c r="C3326" s="1"/>
      <c r="D3326" s="2"/>
      <c r="E3326" s="1"/>
      <c r="F3326" s="1"/>
      <c r="G3326" s="1"/>
      <c r="H3326" s="3"/>
      <c r="I3326" s="1"/>
      <c r="J3326" s="4"/>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row>
    <row r="3327" spans="3:61">
      <c r="C3327" s="1"/>
      <c r="D3327" s="2"/>
      <c r="E3327" s="1"/>
      <c r="F3327" s="1"/>
      <c r="G3327" s="1"/>
      <c r="H3327" s="3"/>
      <c r="I3327" s="1"/>
      <c r="J3327" s="4"/>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row>
    <row r="3328" spans="3:61">
      <c r="C3328" s="1"/>
      <c r="D3328" s="2"/>
      <c r="E3328" s="1"/>
      <c r="F3328" s="1"/>
      <c r="G3328" s="1"/>
      <c r="H3328" s="3"/>
      <c r="I3328" s="1"/>
      <c r="J3328" s="4"/>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row>
    <row r="3329" spans="3:61">
      <c r="C3329" s="1"/>
      <c r="D3329" s="2"/>
      <c r="E3329" s="1"/>
      <c r="F3329" s="1"/>
      <c r="G3329" s="1"/>
      <c r="H3329" s="3"/>
      <c r="I3329" s="1"/>
      <c r="J3329" s="4"/>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row>
    <row r="3330" spans="3:61">
      <c r="C3330" s="1"/>
      <c r="D3330" s="2"/>
      <c r="E3330" s="1"/>
      <c r="F3330" s="1"/>
      <c r="G3330" s="1"/>
      <c r="H3330" s="3"/>
      <c r="I3330" s="1"/>
      <c r="J3330" s="4"/>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row>
    <row r="3331" spans="3:61">
      <c r="C3331" s="1"/>
      <c r="D3331" s="2"/>
      <c r="E3331" s="1"/>
      <c r="F3331" s="1"/>
      <c r="G3331" s="1"/>
      <c r="H3331" s="3"/>
      <c r="I3331" s="1"/>
      <c r="J3331" s="4"/>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row>
    <row r="3332" spans="3:61">
      <c r="C3332" s="1"/>
      <c r="D3332" s="2"/>
      <c r="E3332" s="1"/>
      <c r="F3332" s="1"/>
      <c r="G3332" s="1"/>
      <c r="H3332" s="3"/>
      <c r="I3332" s="1"/>
      <c r="J3332" s="4"/>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row>
    <row r="3333" spans="3:61">
      <c r="C3333" s="1"/>
      <c r="D3333" s="2"/>
      <c r="E3333" s="1"/>
      <c r="F3333" s="1"/>
      <c r="G3333" s="1"/>
      <c r="H3333" s="3"/>
      <c r="I3333" s="1"/>
      <c r="J3333" s="4"/>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row>
    <row r="3334" spans="3:61">
      <c r="C3334" s="1"/>
      <c r="D3334" s="2"/>
      <c r="E3334" s="1"/>
      <c r="F3334" s="1"/>
      <c r="G3334" s="1"/>
      <c r="H3334" s="3"/>
      <c r="I3334" s="1"/>
      <c r="J3334" s="4"/>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row>
    <row r="3335" spans="3:61">
      <c r="C3335" s="1"/>
      <c r="D3335" s="2"/>
      <c r="E3335" s="1"/>
      <c r="F3335" s="1"/>
      <c r="G3335" s="1"/>
      <c r="H3335" s="3"/>
      <c r="I3335" s="1"/>
      <c r="J3335" s="4"/>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row>
    <row r="3336" spans="3:61">
      <c r="C3336" s="1"/>
      <c r="D3336" s="2"/>
      <c r="E3336" s="1"/>
      <c r="F3336" s="1"/>
      <c r="G3336" s="1"/>
      <c r="H3336" s="3"/>
      <c r="I3336" s="1"/>
      <c r="J3336" s="4"/>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row>
    <row r="3337" spans="3:61">
      <c r="C3337" s="1"/>
      <c r="D3337" s="2"/>
      <c r="E3337" s="1"/>
      <c r="F3337" s="1"/>
      <c r="G3337" s="1"/>
      <c r="H3337" s="3"/>
      <c r="I3337" s="1"/>
      <c r="J3337" s="4"/>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row>
    <row r="3338" spans="3:61">
      <c r="C3338" s="1"/>
      <c r="D3338" s="2"/>
      <c r="E3338" s="1"/>
      <c r="F3338" s="1"/>
      <c r="G3338" s="1"/>
      <c r="H3338" s="3"/>
      <c r="I3338" s="1"/>
      <c r="J3338" s="4"/>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row>
    <row r="3339" spans="3:61">
      <c r="C3339" s="1"/>
      <c r="D3339" s="2"/>
      <c r="E3339" s="1"/>
      <c r="F3339" s="1"/>
      <c r="G3339" s="1"/>
      <c r="H3339" s="3"/>
      <c r="I3339" s="1"/>
      <c r="J3339" s="4"/>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row>
    <row r="3340" spans="3:61">
      <c r="C3340" s="1"/>
      <c r="D3340" s="2"/>
      <c r="E3340" s="1"/>
      <c r="F3340" s="1"/>
      <c r="G3340" s="1"/>
      <c r="H3340" s="3"/>
      <c r="I3340" s="1"/>
      <c r="J3340" s="4"/>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row>
    <row r="3341" spans="3:61">
      <c r="C3341" s="1"/>
      <c r="D3341" s="2"/>
      <c r="E3341" s="1"/>
      <c r="F3341" s="1"/>
      <c r="G3341" s="1"/>
      <c r="H3341" s="3"/>
      <c r="I3341" s="1"/>
      <c r="J3341" s="4"/>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row>
    <row r="3342" spans="3:61">
      <c r="C3342" s="1"/>
      <c r="D3342" s="2"/>
      <c r="E3342" s="1"/>
      <c r="F3342" s="1"/>
      <c r="G3342" s="1"/>
      <c r="H3342" s="3"/>
      <c r="I3342" s="1"/>
      <c r="J3342" s="4"/>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row>
    <row r="3343" spans="3:61">
      <c r="C3343" s="1"/>
      <c r="D3343" s="2"/>
      <c r="E3343" s="1"/>
      <c r="F3343" s="1"/>
      <c r="G3343" s="1"/>
      <c r="H3343" s="3"/>
      <c r="I3343" s="1"/>
      <c r="J3343" s="4"/>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row>
    <row r="3344" spans="3:61">
      <c r="C3344" s="1"/>
      <c r="D3344" s="2"/>
      <c r="E3344" s="1"/>
      <c r="F3344" s="1"/>
      <c r="G3344" s="1"/>
      <c r="H3344" s="3"/>
      <c r="I3344" s="1"/>
      <c r="J3344" s="4"/>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row>
    <row r="3345" spans="3:61">
      <c r="C3345" s="1"/>
      <c r="D3345" s="2"/>
      <c r="E3345" s="1"/>
      <c r="F3345" s="1"/>
      <c r="G3345" s="1"/>
      <c r="H3345" s="3"/>
      <c r="I3345" s="1"/>
      <c r="J3345" s="4"/>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row>
    <row r="3346" spans="3:61">
      <c r="C3346" s="1"/>
      <c r="D3346" s="2"/>
      <c r="E3346" s="1"/>
      <c r="F3346" s="1"/>
      <c r="G3346" s="1"/>
      <c r="H3346" s="3"/>
      <c r="I3346" s="1"/>
      <c r="J3346" s="4"/>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row>
    <row r="3347" spans="3:61">
      <c r="C3347" s="1"/>
      <c r="D3347" s="2"/>
      <c r="E3347" s="1"/>
      <c r="F3347" s="1"/>
      <c r="G3347" s="1"/>
      <c r="H3347" s="3"/>
      <c r="I3347" s="1"/>
      <c r="J3347" s="4"/>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row>
    <row r="3348" spans="3:61">
      <c r="C3348" s="1"/>
      <c r="D3348" s="2"/>
      <c r="E3348" s="1"/>
      <c r="F3348" s="1"/>
      <c r="G3348" s="1"/>
      <c r="H3348" s="3"/>
      <c r="I3348" s="1"/>
      <c r="J3348" s="4"/>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row>
    <row r="3349" spans="3:61">
      <c r="C3349" s="1"/>
      <c r="D3349" s="2"/>
      <c r="E3349" s="1"/>
      <c r="F3349" s="1"/>
      <c r="G3349" s="1"/>
      <c r="H3349" s="3"/>
      <c r="I3349" s="1"/>
      <c r="J3349" s="4"/>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row>
    <row r="3350" spans="3:61">
      <c r="C3350" s="1"/>
      <c r="D3350" s="2"/>
      <c r="E3350" s="1"/>
      <c r="F3350" s="1"/>
      <c r="G3350" s="1"/>
      <c r="H3350" s="3"/>
      <c r="I3350" s="1"/>
      <c r="J3350" s="4"/>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row>
    <row r="3351" spans="3:61">
      <c r="C3351" s="1"/>
      <c r="D3351" s="2"/>
      <c r="E3351" s="1"/>
      <c r="F3351" s="1"/>
      <c r="G3351" s="1"/>
      <c r="H3351" s="3"/>
      <c r="I3351" s="1"/>
      <c r="J3351" s="4"/>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row>
    <row r="3352" spans="3:61">
      <c r="C3352" s="1"/>
      <c r="D3352" s="2"/>
      <c r="E3352" s="1"/>
      <c r="F3352" s="1"/>
      <c r="G3352" s="1"/>
      <c r="H3352" s="3"/>
      <c r="I3352" s="1"/>
      <c r="J3352" s="4"/>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row>
    <row r="3353" spans="3:61">
      <c r="C3353" s="1"/>
      <c r="D3353" s="2"/>
      <c r="E3353" s="1"/>
      <c r="F3353" s="1"/>
      <c r="G3353" s="1"/>
      <c r="H3353" s="3"/>
      <c r="I3353" s="1"/>
      <c r="J3353" s="4"/>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row>
    <row r="3354" spans="3:61">
      <c r="C3354" s="1"/>
      <c r="D3354" s="2"/>
      <c r="E3354" s="1"/>
      <c r="F3354" s="1"/>
      <c r="G3354" s="1"/>
      <c r="H3354" s="3"/>
      <c r="I3354" s="1"/>
      <c r="J3354" s="4"/>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row>
    <row r="3355" spans="3:61">
      <c r="C3355" s="1"/>
      <c r="D3355" s="2"/>
      <c r="E3355" s="1"/>
      <c r="F3355" s="1"/>
      <c r="G3355" s="1"/>
      <c r="H3355" s="3"/>
      <c r="I3355" s="1"/>
      <c r="J3355" s="4"/>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row>
    <row r="3356" spans="3:61">
      <c r="C3356" s="1"/>
      <c r="D3356" s="2"/>
      <c r="E3356" s="1"/>
      <c r="F3356" s="1"/>
      <c r="G3356" s="1"/>
      <c r="H3356" s="3"/>
      <c r="I3356" s="1"/>
      <c r="J3356" s="4"/>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row>
    <row r="3357" spans="3:61">
      <c r="C3357" s="1"/>
      <c r="D3357" s="2"/>
      <c r="E3357" s="1"/>
      <c r="F3357" s="1"/>
      <c r="G3357" s="1"/>
      <c r="H3357" s="3"/>
      <c r="I3357" s="1"/>
      <c r="J3357" s="4"/>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row>
    <row r="3358" spans="3:61">
      <c r="C3358" s="1"/>
      <c r="D3358" s="2"/>
      <c r="E3358" s="1"/>
      <c r="F3358" s="1"/>
      <c r="G3358" s="1"/>
      <c r="H3358" s="3"/>
      <c r="I3358" s="1"/>
      <c r="J3358" s="4"/>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row>
    <row r="3359" spans="3:61">
      <c r="C3359" s="1"/>
      <c r="D3359" s="2"/>
      <c r="E3359" s="1"/>
      <c r="F3359" s="1"/>
      <c r="G3359" s="1"/>
      <c r="H3359" s="3"/>
      <c r="I3359" s="1"/>
      <c r="J3359" s="4"/>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row>
    <row r="3360" spans="3:61">
      <c r="C3360" s="1"/>
      <c r="D3360" s="2"/>
      <c r="E3360" s="1"/>
      <c r="F3360" s="1"/>
      <c r="G3360" s="1"/>
      <c r="H3360" s="3"/>
      <c r="I3360" s="1"/>
      <c r="J3360" s="4"/>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row>
    <row r="3361" spans="3:61">
      <c r="C3361" s="1"/>
      <c r="D3361" s="2"/>
      <c r="E3361" s="1"/>
      <c r="F3361" s="1"/>
      <c r="G3361" s="1"/>
      <c r="H3361" s="3"/>
      <c r="I3361" s="1"/>
      <c r="J3361" s="4"/>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row>
    <row r="3362" spans="3:61">
      <c r="C3362" s="1"/>
      <c r="D3362" s="2"/>
      <c r="E3362" s="1"/>
      <c r="F3362" s="1"/>
      <c r="G3362" s="1"/>
      <c r="H3362" s="3"/>
      <c r="I3362" s="1"/>
      <c r="J3362" s="4"/>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row>
    <row r="3363" spans="3:61">
      <c r="C3363" s="1"/>
      <c r="D3363" s="2"/>
      <c r="E3363" s="1"/>
      <c r="F3363" s="1"/>
      <c r="G3363" s="1"/>
      <c r="H3363" s="3"/>
      <c r="I3363" s="1"/>
      <c r="J3363" s="4"/>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row>
    <row r="3364" spans="3:61">
      <c r="C3364" s="1"/>
      <c r="D3364" s="2"/>
      <c r="E3364" s="1"/>
      <c r="F3364" s="1"/>
      <c r="G3364" s="1"/>
      <c r="H3364" s="3"/>
      <c r="I3364" s="1"/>
      <c r="J3364" s="4"/>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row>
    <row r="3365" spans="3:61">
      <c r="C3365" s="1"/>
      <c r="D3365" s="2"/>
      <c r="E3365" s="1"/>
      <c r="F3365" s="1"/>
      <c r="G3365" s="1"/>
      <c r="H3365" s="3"/>
      <c r="I3365" s="1"/>
      <c r="J3365" s="4"/>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row>
    <row r="3366" spans="3:61">
      <c r="C3366" s="1"/>
      <c r="D3366" s="2"/>
      <c r="E3366" s="1"/>
      <c r="F3366" s="1"/>
      <c r="G3366" s="1"/>
      <c r="H3366" s="3"/>
      <c r="I3366" s="1"/>
      <c r="J3366" s="4"/>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row>
    <row r="3367" spans="3:61">
      <c r="C3367" s="1"/>
      <c r="D3367" s="2"/>
      <c r="E3367" s="1"/>
      <c r="F3367" s="1"/>
      <c r="G3367" s="1"/>
      <c r="H3367" s="3"/>
      <c r="I3367" s="1"/>
      <c r="J3367" s="4"/>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row>
    <row r="3368" spans="3:61">
      <c r="C3368" s="1"/>
      <c r="D3368" s="2"/>
      <c r="E3368" s="1"/>
      <c r="F3368" s="1"/>
      <c r="G3368" s="1"/>
      <c r="H3368" s="3"/>
      <c r="I3368" s="1"/>
      <c r="J3368" s="4"/>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row>
    <row r="3369" spans="3:61">
      <c r="C3369" s="1"/>
      <c r="D3369" s="2"/>
      <c r="E3369" s="1"/>
      <c r="F3369" s="1"/>
      <c r="G3369" s="1"/>
      <c r="H3369" s="3"/>
      <c r="I3369" s="1"/>
      <c r="J3369" s="4"/>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row>
    <row r="3370" spans="3:61">
      <c r="C3370" s="1"/>
      <c r="D3370" s="2"/>
      <c r="E3370" s="1"/>
      <c r="F3370" s="1"/>
      <c r="G3370" s="1"/>
      <c r="H3370" s="3"/>
      <c r="I3370" s="1"/>
      <c r="J3370" s="4"/>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row>
    <row r="3371" spans="3:61">
      <c r="C3371" s="1"/>
      <c r="D3371" s="2"/>
      <c r="E3371" s="1"/>
      <c r="F3371" s="1"/>
      <c r="G3371" s="1"/>
      <c r="H3371" s="3"/>
      <c r="I3371" s="1"/>
      <c r="J3371" s="4"/>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row>
    <row r="3372" spans="3:61">
      <c r="C3372" s="1"/>
      <c r="D3372" s="2"/>
      <c r="E3372" s="1"/>
      <c r="F3372" s="1"/>
      <c r="G3372" s="1"/>
      <c r="H3372" s="3"/>
      <c r="I3372" s="1"/>
      <c r="J3372" s="4"/>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row>
    <row r="3373" spans="3:61">
      <c r="C3373" s="1"/>
      <c r="D3373" s="2"/>
      <c r="E3373" s="1"/>
      <c r="F3373" s="1"/>
      <c r="G3373" s="1"/>
      <c r="H3373" s="3"/>
      <c r="I3373" s="1"/>
      <c r="J3373" s="4"/>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row>
    <row r="3374" spans="3:61">
      <c r="C3374" s="1"/>
      <c r="D3374" s="2"/>
      <c r="E3374" s="1"/>
      <c r="F3374" s="1"/>
      <c r="G3374" s="1"/>
      <c r="H3374" s="3"/>
      <c r="I3374" s="1"/>
      <c r="J3374" s="4"/>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row>
    <row r="3375" spans="3:61">
      <c r="C3375" s="1"/>
      <c r="D3375" s="2"/>
      <c r="E3375" s="1"/>
      <c r="F3375" s="1"/>
      <c r="G3375" s="1"/>
      <c r="H3375" s="3"/>
      <c r="I3375" s="1"/>
      <c r="J3375" s="4"/>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row>
    <row r="3376" spans="3:61">
      <c r="C3376" s="1"/>
      <c r="D3376" s="2"/>
      <c r="E3376" s="1"/>
      <c r="F3376" s="1"/>
      <c r="G3376" s="1"/>
      <c r="H3376" s="3"/>
      <c r="I3376" s="1"/>
      <c r="J3376" s="4"/>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row>
    <row r="3377" spans="3:61">
      <c r="C3377" s="1"/>
      <c r="D3377" s="2"/>
      <c r="E3377" s="1"/>
      <c r="F3377" s="1"/>
      <c r="G3377" s="1"/>
      <c r="H3377" s="3"/>
      <c r="I3377" s="1"/>
      <c r="J3377" s="4"/>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row>
    <row r="3378" spans="3:61">
      <c r="C3378" s="1"/>
      <c r="D3378" s="2"/>
      <c r="E3378" s="1"/>
      <c r="F3378" s="1"/>
      <c r="G3378" s="1"/>
      <c r="H3378" s="3"/>
      <c r="I3378" s="1"/>
      <c r="J3378" s="4"/>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row>
    <row r="3379" spans="3:61">
      <c r="C3379" s="1"/>
      <c r="D3379" s="2"/>
      <c r="E3379" s="1"/>
      <c r="F3379" s="1"/>
      <c r="G3379" s="1"/>
      <c r="H3379" s="3"/>
      <c r="I3379" s="1"/>
      <c r="J3379" s="4"/>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row>
    <row r="3380" spans="3:61">
      <c r="C3380" s="1"/>
      <c r="D3380" s="2"/>
      <c r="E3380" s="1"/>
      <c r="F3380" s="1"/>
      <c r="G3380" s="1"/>
      <c r="H3380" s="3"/>
      <c r="I3380" s="1"/>
      <c r="J3380" s="4"/>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row>
    <row r="3381" spans="3:61">
      <c r="C3381" s="1"/>
      <c r="D3381" s="2"/>
      <c r="E3381" s="1"/>
      <c r="F3381" s="1"/>
      <c r="G3381" s="1"/>
      <c r="H3381" s="3"/>
      <c r="I3381" s="1"/>
      <c r="J3381" s="4"/>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row>
    <row r="3382" spans="3:61">
      <c r="C3382" s="1"/>
      <c r="D3382" s="2"/>
      <c r="E3382" s="1"/>
      <c r="F3382" s="1"/>
      <c r="G3382" s="1"/>
      <c r="H3382" s="3"/>
      <c r="I3382" s="1"/>
      <c r="J3382" s="4"/>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row>
    <row r="3383" spans="3:61">
      <c r="C3383" s="1"/>
      <c r="D3383" s="2"/>
      <c r="E3383" s="1"/>
      <c r="F3383" s="1"/>
      <c r="G3383" s="1"/>
      <c r="H3383" s="3"/>
      <c r="I3383" s="1"/>
      <c r="J3383" s="4"/>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row>
    <row r="3384" spans="3:61">
      <c r="C3384" s="1"/>
      <c r="D3384" s="2"/>
      <c r="E3384" s="1"/>
      <c r="F3384" s="1"/>
      <c r="G3384" s="1"/>
      <c r="H3384" s="3"/>
      <c r="I3384" s="1"/>
      <c r="J3384" s="4"/>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row>
    <row r="3385" spans="3:61">
      <c r="C3385" s="1"/>
      <c r="D3385" s="2"/>
      <c r="E3385" s="1"/>
      <c r="F3385" s="1"/>
      <c r="G3385" s="1"/>
      <c r="H3385" s="3"/>
      <c r="I3385" s="1"/>
      <c r="J3385" s="4"/>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row>
    <row r="3386" spans="3:61">
      <c r="C3386" s="1"/>
      <c r="D3386" s="2"/>
      <c r="E3386" s="1"/>
      <c r="F3386" s="1"/>
      <c r="G3386" s="1"/>
      <c r="H3386" s="3"/>
      <c r="I3386" s="1"/>
      <c r="J3386" s="4"/>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row>
    <row r="3387" spans="3:61">
      <c r="C3387" s="1"/>
      <c r="D3387" s="2"/>
      <c r="E3387" s="1"/>
      <c r="F3387" s="1"/>
      <c r="G3387" s="1"/>
      <c r="H3387" s="3"/>
      <c r="I3387" s="1"/>
      <c r="J3387" s="4"/>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row>
    <row r="3388" spans="3:61">
      <c r="C3388" s="1"/>
      <c r="D3388" s="2"/>
      <c r="E3388" s="1"/>
      <c r="F3388" s="1"/>
      <c r="G3388" s="1"/>
      <c r="H3388" s="3"/>
      <c r="I3388" s="1"/>
      <c r="J3388" s="4"/>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row>
    <row r="3389" spans="3:61">
      <c r="C3389" s="1"/>
      <c r="D3389" s="2"/>
      <c r="E3389" s="1"/>
      <c r="F3389" s="1"/>
      <c r="G3389" s="1"/>
      <c r="H3389" s="3"/>
      <c r="I3389" s="1"/>
      <c r="J3389" s="4"/>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row>
    <row r="3390" spans="3:61">
      <c r="C3390" s="1"/>
      <c r="D3390" s="2"/>
      <c r="E3390" s="1"/>
      <c r="F3390" s="1"/>
      <c r="G3390" s="1"/>
      <c r="H3390" s="3"/>
      <c r="I3390" s="1"/>
      <c r="J3390" s="4"/>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row>
    <row r="3391" spans="3:61">
      <c r="C3391" s="1"/>
      <c r="D3391" s="2"/>
      <c r="E3391" s="1"/>
      <c r="F3391" s="1"/>
      <c r="G3391" s="1"/>
      <c r="H3391" s="3"/>
      <c r="I3391" s="1"/>
      <c r="J3391" s="4"/>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row>
    <row r="3392" spans="3:61">
      <c r="C3392" s="1"/>
      <c r="D3392" s="2"/>
      <c r="E3392" s="1"/>
      <c r="F3392" s="1"/>
      <c r="G3392" s="1"/>
      <c r="H3392" s="3"/>
      <c r="I3392" s="1"/>
      <c r="J3392" s="4"/>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row>
    <row r="3393" spans="3:61">
      <c r="C3393" s="1"/>
      <c r="D3393" s="2"/>
      <c r="E3393" s="1"/>
      <c r="F3393" s="1"/>
      <c r="G3393" s="1"/>
      <c r="H3393" s="3"/>
      <c r="I3393" s="1"/>
      <c r="J3393" s="4"/>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row>
    <row r="3394" spans="3:61">
      <c r="C3394" s="1"/>
      <c r="D3394" s="2"/>
      <c r="E3394" s="1"/>
      <c r="F3394" s="1"/>
      <c r="G3394" s="1"/>
      <c r="H3394" s="3"/>
      <c r="I3394" s="1"/>
      <c r="J3394" s="4"/>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row>
    <row r="3395" spans="3:61">
      <c r="C3395" s="1"/>
      <c r="D3395" s="2"/>
      <c r="E3395" s="1"/>
      <c r="F3395" s="1"/>
      <c r="G3395" s="1"/>
      <c r="H3395" s="3"/>
      <c r="I3395" s="1"/>
      <c r="J3395" s="4"/>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row>
    <row r="3396" spans="3:61">
      <c r="C3396" s="1"/>
      <c r="D3396" s="2"/>
      <c r="E3396" s="1"/>
      <c r="F3396" s="1"/>
      <c r="G3396" s="1"/>
      <c r="H3396" s="3"/>
      <c r="I3396" s="1"/>
      <c r="J3396" s="4"/>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row>
    <row r="3397" spans="3:61">
      <c r="C3397" s="1"/>
      <c r="D3397" s="2"/>
      <c r="E3397" s="1"/>
      <c r="F3397" s="1"/>
      <c r="G3397" s="1"/>
      <c r="H3397" s="3"/>
      <c r="I3397" s="1"/>
      <c r="J3397" s="4"/>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row>
    <row r="3398" spans="3:61">
      <c r="C3398" s="1"/>
      <c r="D3398" s="2"/>
      <c r="E3398" s="1"/>
      <c r="F3398" s="1"/>
      <c r="G3398" s="1"/>
      <c r="H3398" s="3"/>
      <c r="I3398" s="1"/>
      <c r="J3398" s="4"/>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row>
    <row r="3399" spans="3:61">
      <c r="C3399" s="1"/>
      <c r="D3399" s="2"/>
      <c r="E3399" s="1"/>
      <c r="F3399" s="1"/>
      <c r="G3399" s="1"/>
      <c r="H3399" s="3"/>
      <c r="I3399" s="1"/>
      <c r="J3399" s="4"/>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row>
    <row r="3400" spans="3:61">
      <c r="C3400" s="1"/>
      <c r="D3400" s="2"/>
      <c r="E3400" s="1"/>
      <c r="F3400" s="1"/>
      <c r="G3400" s="1"/>
      <c r="H3400" s="3"/>
      <c r="I3400" s="1"/>
      <c r="J3400" s="4"/>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row>
    <row r="3401" spans="3:61">
      <c r="C3401" s="1"/>
      <c r="D3401" s="2"/>
      <c r="E3401" s="1"/>
      <c r="F3401" s="1"/>
      <c r="G3401" s="1"/>
      <c r="H3401" s="3"/>
      <c r="I3401" s="1"/>
      <c r="J3401" s="4"/>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row>
    <row r="3402" spans="3:61">
      <c r="C3402" s="1"/>
      <c r="D3402" s="2"/>
      <c r="E3402" s="1"/>
      <c r="F3402" s="1"/>
      <c r="G3402" s="1"/>
      <c r="H3402" s="3"/>
      <c r="I3402" s="1"/>
      <c r="J3402" s="4"/>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row>
    <row r="3403" spans="3:61">
      <c r="C3403" s="1"/>
      <c r="D3403" s="2"/>
      <c r="E3403" s="1"/>
      <c r="F3403" s="1"/>
      <c r="G3403" s="1"/>
      <c r="H3403" s="3"/>
      <c r="I3403" s="1"/>
      <c r="J3403" s="4"/>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row>
    <row r="3404" spans="3:61">
      <c r="C3404" s="1"/>
      <c r="D3404" s="2"/>
      <c r="E3404" s="1"/>
      <c r="F3404" s="1"/>
      <c r="G3404" s="1"/>
      <c r="H3404" s="3"/>
      <c r="I3404" s="1"/>
      <c r="J3404" s="4"/>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row>
    <row r="3405" spans="3:61">
      <c r="C3405" s="1"/>
      <c r="D3405" s="2"/>
      <c r="E3405" s="1"/>
      <c r="F3405" s="1"/>
      <c r="G3405" s="1"/>
      <c r="H3405" s="3"/>
      <c r="I3405" s="1"/>
      <c r="J3405" s="4"/>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row>
    <row r="3406" spans="3:61">
      <c r="C3406" s="1"/>
      <c r="D3406" s="2"/>
      <c r="E3406" s="1"/>
      <c r="F3406" s="1"/>
      <c r="G3406" s="1"/>
      <c r="H3406" s="3"/>
      <c r="I3406" s="1"/>
      <c r="J3406" s="4"/>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row>
    <row r="3407" spans="3:61">
      <c r="C3407" s="1"/>
      <c r="D3407" s="2"/>
      <c r="E3407" s="1"/>
      <c r="F3407" s="1"/>
      <c r="G3407" s="1"/>
      <c r="H3407" s="3"/>
      <c r="I3407" s="1"/>
      <c r="J3407" s="4"/>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row>
    <row r="3408" spans="3:61">
      <c r="C3408" s="1"/>
      <c r="D3408" s="2"/>
      <c r="E3408" s="1"/>
      <c r="F3408" s="1"/>
      <c r="G3408" s="1"/>
      <c r="H3408" s="3"/>
      <c r="I3408" s="1"/>
      <c r="J3408" s="4"/>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row>
    <row r="3409" spans="3:61">
      <c r="C3409" s="1"/>
      <c r="D3409" s="2"/>
      <c r="E3409" s="1"/>
      <c r="F3409" s="1"/>
      <c r="G3409" s="1"/>
      <c r="H3409" s="3"/>
      <c r="I3409" s="1"/>
      <c r="J3409" s="4"/>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row>
    <row r="3410" spans="3:61">
      <c r="C3410" s="1"/>
      <c r="D3410" s="2"/>
      <c r="E3410" s="1"/>
      <c r="F3410" s="1"/>
      <c r="G3410" s="1"/>
      <c r="H3410" s="3"/>
      <c r="I3410" s="1"/>
      <c r="J3410" s="4"/>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row>
    <row r="3411" spans="3:61">
      <c r="C3411" s="1"/>
      <c r="D3411" s="2"/>
      <c r="E3411" s="1"/>
      <c r="F3411" s="1"/>
      <c r="G3411" s="1"/>
      <c r="H3411" s="3"/>
      <c r="I3411" s="1"/>
      <c r="J3411" s="4"/>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row>
    <row r="3412" spans="3:61">
      <c r="C3412" s="1"/>
      <c r="D3412" s="2"/>
      <c r="E3412" s="1"/>
      <c r="F3412" s="1"/>
      <c r="G3412" s="1"/>
      <c r="H3412" s="3"/>
      <c r="I3412" s="1"/>
      <c r="J3412" s="4"/>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row>
    <row r="3413" spans="3:61">
      <c r="C3413" s="1"/>
      <c r="D3413" s="2"/>
      <c r="E3413" s="1"/>
      <c r="F3413" s="1"/>
      <c r="G3413" s="1"/>
      <c r="H3413" s="3"/>
      <c r="I3413" s="1"/>
      <c r="J3413" s="4"/>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row>
    <row r="3414" spans="3:61">
      <c r="C3414" s="1"/>
      <c r="D3414" s="2"/>
      <c r="E3414" s="1"/>
      <c r="F3414" s="1"/>
      <c r="G3414" s="1"/>
      <c r="H3414" s="3"/>
      <c r="I3414" s="1"/>
      <c r="J3414" s="4"/>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row>
    <row r="3415" spans="3:61">
      <c r="C3415" s="1"/>
      <c r="D3415" s="2"/>
      <c r="E3415" s="1"/>
      <c r="F3415" s="1"/>
      <c r="G3415" s="1"/>
      <c r="H3415" s="3"/>
      <c r="I3415" s="1"/>
      <c r="J3415" s="4"/>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row>
    <row r="3416" spans="3:61">
      <c r="C3416" s="1"/>
      <c r="D3416" s="2"/>
      <c r="E3416" s="1"/>
      <c r="F3416" s="1"/>
      <c r="G3416" s="1"/>
      <c r="H3416" s="3"/>
      <c r="I3416" s="1"/>
      <c r="J3416" s="4"/>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row>
    <row r="3417" spans="3:61">
      <c r="C3417" s="1"/>
      <c r="D3417" s="2"/>
      <c r="E3417" s="1"/>
      <c r="F3417" s="1"/>
      <c r="G3417" s="1"/>
      <c r="H3417" s="3"/>
      <c r="I3417" s="1"/>
      <c r="J3417" s="4"/>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row>
    <row r="3418" spans="3:61">
      <c r="C3418" s="1"/>
      <c r="D3418" s="2"/>
      <c r="E3418" s="1"/>
      <c r="F3418" s="1"/>
      <c r="G3418" s="1"/>
      <c r="H3418" s="3"/>
      <c r="I3418" s="1"/>
      <c r="J3418" s="4"/>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row>
    <row r="3419" spans="3:61">
      <c r="C3419" s="1"/>
      <c r="D3419" s="2"/>
      <c r="E3419" s="1"/>
      <c r="F3419" s="1"/>
      <c r="G3419" s="1"/>
      <c r="H3419" s="3"/>
      <c r="I3419" s="1"/>
      <c r="J3419" s="4"/>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row>
    <row r="3420" spans="3:61">
      <c r="C3420" s="1"/>
      <c r="D3420" s="2"/>
      <c r="E3420" s="1"/>
      <c r="F3420" s="1"/>
      <c r="G3420" s="1"/>
      <c r="H3420" s="3"/>
      <c r="I3420" s="1"/>
      <c r="J3420" s="4"/>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row>
    <row r="3421" spans="3:61">
      <c r="C3421" s="1"/>
      <c r="D3421" s="2"/>
      <c r="E3421" s="1"/>
      <c r="F3421" s="1"/>
      <c r="G3421" s="1"/>
      <c r="H3421" s="3"/>
      <c r="I3421" s="1"/>
      <c r="J3421" s="4"/>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row>
    <row r="3422" spans="3:61">
      <c r="C3422" s="1"/>
      <c r="D3422" s="2"/>
      <c r="E3422" s="1"/>
      <c r="F3422" s="1"/>
      <c r="G3422" s="1"/>
      <c r="H3422" s="3"/>
      <c r="I3422" s="1"/>
      <c r="J3422" s="4"/>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row>
    <row r="3423" spans="3:61">
      <c r="C3423" s="1"/>
      <c r="D3423" s="2"/>
      <c r="E3423" s="1"/>
      <c r="F3423" s="1"/>
      <c r="G3423" s="1"/>
      <c r="H3423" s="3"/>
      <c r="I3423" s="1"/>
      <c r="J3423" s="4"/>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row>
    <row r="3424" spans="3:61">
      <c r="C3424" s="1"/>
      <c r="D3424" s="2"/>
      <c r="E3424" s="1"/>
      <c r="F3424" s="1"/>
      <c r="G3424" s="1"/>
      <c r="H3424" s="3"/>
      <c r="I3424" s="1"/>
      <c r="J3424" s="4"/>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row>
    <row r="3425" spans="3:61">
      <c r="C3425" s="1"/>
      <c r="D3425" s="2"/>
      <c r="E3425" s="1"/>
      <c r="F3425" s="1"/>
      <c r="G3425" s="1"/>
      <c r="H3425" s="3"/>
      <c r="I3425" s="1"/>
      <c r="J3425" s="4"/>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row>
    <row r="3426" spans="3:61">
      <c r="C3426" s="1"/>
      <c r="D3426" s="2"/>
      <c r="E3426" s="1"/>
      <c r="F3426" s="1"/>
      <c r="G3426" s="1"/>
      <c r="H3426" s="3"/>
      <c r="I3426" s="1"/>
      <c r="J3426" s="4"/>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row>
    <row r="3427" spans="3:61">
      <c r="C3427" s="1"/>
      <c r="D3427" s="2"/>
      <c r="E3427" s="1"/>
      <c r="F3427" s="1"/>
      <c r="G3427" s="1"/>
      <c r="H3427" s="3"/>
      <c r="I3427" s="1"/>
      <c r="J3427" s="4"/>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row>
    <row r="3428" spans="3:61">
      <c r="C3428" s="1"/>
      <c r="D3428" s="2"/>
      <c r="E3428" s="1"/>
      <c r="F3428" s="1"/>
      <c r="G3428" s="1"/>
      <c r="H3428" s="3"/>
      <c r="I3428" s="1"/>
      <c r="J3428" s="4"/>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row>
    <row r="3429" spans="3:61">
      <c r="C3429" s="1"/>
      <c r="D3429" s="2"/>
      <c r="E3429" s="1"/>
      <c r="F3429" s="1"/>
      <c r="G3429" s="1"/>
      <c r="H3429" s="3"/>
      <c r="I3429" s="1"/>
      <c r="J3429" s="4"/>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row>
    <row r="3430" spans="3:61">
      <c r="C3430" s="1"/>
      <c r="D3430" s="2"/>
      <c r="E3430" s="1"/>
      <c r="F3430" s="1"/>
      <c r="G3430" s="1"/>
      <c r="H3430" s="3"/>
      <c r="I3430" s="1"/>
      <c r="J3430" s="4"/>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row>
    <row r="3431" spans="3:61">
      <c r="C3431" s="1"/>
      <c r="D3431" s="2"/>
      <c r="E3431" s="1"/>
      <c r="F3431" s="1"/>
      <c r="G3431" s="1"/>
      <c r="H3431" s="3"/>
      <c r="I3431" s="1"/>
      <c r="J3431" s="4"/>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row>
    <row r="3432" spans="3:61">
      <c r="C3432" s="1"/>
      <c r="D3432" s="2"/>
      <c r="E3432" s="1"/>
      <c r="F3432" s="1"/>
      <c r="G3432" s="1"/>
      <c r="H3432" s="3"/>
      <c r="I3432" s="1"/>
      <c r="J3432" s="4"/>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row>
    <row r="3433" spans="3:61">
      <c r="C3433" s="1"/>
      <c r="D3433" s="2"/>
      <c r="E3433" s="1"/>
      <c r="F3433" s="1"/>
      <c r="G3433" s="1"/>
      <c r="H3433" s="3"/>
      <c r="I3433" s="1"/>
      <c r="J3433" s="4"/>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row>
    <row r="3434" spans="3:61">
      <c r="C3434" s="1"/>
      <c r="D3434" s="2"/>
      <c r="E3434" s="1"/>
      <c r="F3434" s="1"/>
      <c r="G3434" s="1"/>
      <c r="H3434" s="3"/>
      <c r="I3434" s="1"/>
      <c r="J3434" s="4"/>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row>
    <row r="3435" spans="3:61">
      <c r="C3435" s="1"/>
      <c r="D3435" s="2"/>
      <c r="E3435" s="1"/>
      <c r="F3435" s="1"/>
      <c r="G3435" s="1"/>
      <c r="H3435" s="3"/>
      <c r="I3435" s="1"/>
      <c r="J3435" s="4"/>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row>
    <row r="3436" spans="3:61">
      <c r="C3436" s="1"/>
      <c r="D3436" s="2"/>
      <c r="E3436" s="1"/>
      <c r="F3436" s="1"/>
      <c r="G3436" s="1"/>
      <c r="H3436" s="3"/>
      <c r="I3436" s="1"/>
      <c r="J3436" s="4"/>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row>
    <row r="3437" spans="3:61">
      <c r="C3437" s="1"/>
      <c r="D3437" s="2"/>
      <c r="E3437" s="1"/>
      <c r="F3437" s="1"/>
      <c r="G3437" s="1"/>
      <c r="H3437" s="3"/>
      <c r="I3437" s="1"/>
      <c r="J3437" s="4"/>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row>
    <row r="3438" spans="3:61">
      <c r="C3438" s="1"/>
      <c r="D3438" s="2"/>
      <c r="E3438" s="1"/>
      <c r="F3438" s="1"/>
      <c r="G3438" s="1"/>
      <c r="H3438" s="3"/>
      <c r="I3438" s="1"/>
      <c r="J3438" s="4"/>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row>
    <row r="3439" spans="3:61">
      <c r="C3439" s="1"/>
      <c r="D3439" s="2"/>
      <c r="E3439" s="1"/>
      <c r="F3439" s="1"/>
      <c r="G3439" s="1"/>
      <c r="H3439" s="3"/>
      <c r="I3439" s="1"/>
      <c r="J3439" s="4"/>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row>
    <row r="3440" spans="3:61">
      <c r="C3440" s="1"/>
      <c r="D3440" s="2"/>
      <c r="E3440" s="1"/>
      <c r="F3440" s="1"/>
      <c r="G3440" s="1"/>
      <c r="H3440" s="3"/>
      <c r="I3440" s="1"/>
      <c r="J3440" s="4"/>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row>
    <row r="3441" spans="3:61">
      <c r="C3441" s="1"/>
      <c r="D3441" s="2"/>
      <c r="E3441" s="1"/>
      <c r="F3441" s="1"/>
      <c r="G3441" s="1"/>
      <c r="H3441" s="3"/>
      <c r="I3441" s="1"/>
      <c r="J3441" s="4"/>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row>
    <row r="3442" spans="3:61">
      <c r="C3442" s="1"/>
      <c r="D3442" s="2"/>
      <c r="E3442" s="1"/>
      <c r="F3442" s="1"/>
      <c r="G3442" s="1"/>
      <c r="H3442" s="3"/>
      <c r="I3442" s="1"/>
      <c r="J3442" s="4"/>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row>
    <row r="3443" spans="3:61">
      <c r="C3443" s="1"/>
      <c r="D3443" s="2"/>
      <c r="E3443" s="1"/>
      <c r="F3443" s="1"/>
      <c r="G3443" s="1"/>
      <c r="H3443" s="3"/>
      <c r="I3443" s="1"/>
      <c r="J3443" s="4"/>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row>
    <row r="3444" spans="3:61">
      <c r="C3444" s="1"/>
      <c r="D3444" s="2"/>
      <c r="E3444" s="1"/>
      <c r="F3444" s="1"/>
      <c r="G3444" s="1"/>
      <c r="H3444" s="3"/>
      <c r="I3444" s="1"/>
      <c r="J3444" s="4"/>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row>
    <row r="3445" spans="3:61">
      <c r="C3445" s="1"/>
      <c r="D3445" s="2"/>
      <c r="E3445" s="1"/>
      <c r="F3445" s="1"/>
      <c r="G3445" s="1"/>
      <c r="H3445" s="3"/>
      <c r="I3445" s="1"/>
      <c r="J3445" s="4"/>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row>
    <row r="3446" spans="3:61">
      <c r="C3446" s="1"/>
      <c r="D3446" s="2"/>
      <c r="E3446" s="1"/>
      <c r="F3446" s="1"/>
      <c r="G3446" s="1"/>
      <c r="H3446" s="3"/>
      <c r="I3446" s="1"/>
      <c r="J3446" s="4"/>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row>
    <row r="3447" spans="3:61">
      <c r="C3447" s="1"/>
      <c r="D3447" s="2"/>
      <c r="E3447" s="1"/>
      <c r="F3447" s="1"/>
      <c r="G3447" s="1"/>
      <c r="H3447" s="3"/>
      <c r="I3447" s="1"/>
      <c r="J3447" s="4"/>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row>
    <row r="3448" spans="3:61">
      <c r="C3448" s="1"/>
      <c r="D3448" s="2"/>
      <c r="E3448" s="1"/>
      <c r="F3448" s="1"/>
      <c r="G3448" s="1"/>
      <c r="H3448" s="3"/>
      <c r="I3448" s="1"/>
      <c r="J3448" s="4"/>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row>
    <row r="3449" spans="3:61">
      <c r="C3449" s="1"/>
      <c r="D3449" s="2"/>
      <c r="E3449" s="1"/>
      <c r="F3449" s="1"/>
      <c r="G3449" s="1"/>
      <c r="H3449" s="3"/>
      <c r="I3449" s="1"/>
      <c r="J3449" s="4"/>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row>
    <row r="3450" spans="3:61">
      <c r="C3450" s="1"/>
      <c r="D3450" s="2"/>
      <c r="E3450" s="1"/>
      <c r="F3450" s="1"/>
      <c r="G3450" s="1"/>
      <c r="H3450" s="3"/>
      <c r="I3450" s="1"/>
      <c r="J3450" s="4"/>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row>
    <row r="3451" spans="3:61">
      <c r="C3451" s="1"/>
      <c r="D3451" s="2"/>
      <c r="E3451" s="1"/>
      <c r="F3451" s="1"/>
      <c r="G3451" s="1"/>
      <c r="H3451" s="3"/>
      <c r="I3451" s="1"/>
      <c r="J3451" s="4"/>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row>
    <row r="3452" spans="3:61">
      <c r="C3452" s="1"/>
      <c r="D3452" s="2"/>
      <c r="E3452" s="1"/>
      <c r="F3452" s="1"/>
      <c r="G3452" s="1"/>
      <c r="H3452" s="3"/>
      <c r="I3452" s="1"/>
      <c r="J3452" s="4"/>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row>
    <row r="3453" spans="3:61">
      <c r="C3453" s="1"/>
      <c r="D3453" s="2"/>
      <c r="E3453" s="1"/>
      <c r="F3453" s="1"/>
      <c r="G3453" s="1"/>
      <c r="H3453" s="3"/>
      <c r="I3453" s="1"/>
      <c r="J3453" s="4"/>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row>
    <row r="3454" spans="3:61">
      <c r="C3454" s="1"/>
      <c r="D3454" s="2"/>
      <c r="E3454" s="1"/>
      <c r="F3454" s="1"/>
      <c r="G3454" s="1"/>
      <c r="H3454" s="3"/>
      <c r="I3454" s="1"/>
      <c r="J3454" s="4"/>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row>
    <row r="3455" spans="3:61">
      <c r="C3455" s="1"/>
      <c r="D3455" s="2"/>
      <c r="E3455" s="1"/>
      <c r="F3455" s="1"/>
      <c r="G3455" s="1"/>
      <c r="H3455" s="3"/>
      <c r="I3455" s="1"/>
      <c r="J3455" s="4"/>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row>
    <row r="3456" spans="3:61">
      <c r="C3456" s="1"/>
      <c r="D3456" s="2"/>
      <c r="E3456" s="1"/>
      <c r="F3456" s="1"/>
      <c r="G3456" s="1"/>
      <c r="H3456" s="3"/>
      <c r="I3456" s="1"/>
      <c r="J3456" s="4"/>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row>
    <row r="3457" spans="3:61">
      <c r="C3457" s="1"/>
      <c r="D3457" s="2"/>
      <c r="E3457" s="1"/>
      <c r="F3457" s="1"/>
      <c r="G3457" s="1"/>
      <c r="H3457" s="3"/>
      <c r="I3457" s="1"/>
      <c r="J3457" s="4"/>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row>
    <row r="3458" spans="3:61">
      <c r="C3458" s="1"/>
      <c r="D3458" s="2"/>
      <c r="E3458" s="1"/>
      <c r="F3458" s="1"/>
      <c r="G3458" s="1"/>
      <c r="H3458" s="3"/>
      <c r="I3458" s="1"/>
      <c r="J3458" s="4"/>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row>
    <row r="3459" spans="3:61">
      <c r="C3459" s="1"/>
      <c r="D3459" s="2"/>
      <c r="E3459" s="1"/>
      <c r="F3459" s="1"/>
      <c r="G3459" s="1"/>
      <c r="H3459" s="3"/>
      <c r="I3459" s="1"/>
      <c r="J3459" s="4"/>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row>
    <row r="3460" spans="3:61">
      <c r="C3460" s="1"/>
      <c r="D3460" s="2"/>
      <c r="E3460" s="1"/>
      <c r="F3460" s="1"/>
      <c r="G3460" s="1"/>
      <c r="H3460" s="3"/>
      <c r="I3460" s="1"/>
      <c r="J3460" s="4"/>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row>
    <row r="3461" spans="3:61">
      <c r="C3461" s="1"/>
      <c r="D3461" s="2"/>
      <c r="E3461" s="1"/>
      <c r="F3461" s="1"/>
      <c r="G3461" s="1"/>
      <c r="H3461" s="3"/>
      <c r="I3461" s="1"/>
      <c r="J3461" s="4"/>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row>
    <row r="3462" spans="3:61">
      <c r="C3462" s="1"/>
      <c r="D3462" s="2"/>
      <c r="E3462" s="1"/>
      <c r="F3462" s="1"/>
      <c r="G3462" s="1"/>
      <c r="H3462" s="3"/>
      <c r="I3462" s="1"/>
      <c r="J3462" s="4"/>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row>
    <row r="3463" spans="3:61">
      <c r="C3463" s="1"/>
      <c r="D3463" s="2"/>
      <c r="E3463" s="1"/>
      <c r="F3463" s="1"/>
      <c r="G3463" s="1"/>
      <c r="H3463" s="3"/>
      <c r="I3463" s="1"/>
      <c r="J3463" s="4"/>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row>
    <row r="3464" spans="3:61">
      <c r="C3464" s="1"/>
      <c r="D3464" s="2"/>
      <c r="E3464" s="1"/>
      <c r="F3464" s="1"/>
      <c r="G3464" s="1"/>
      <c r="H3464" s="3"/>
      <c r="I3464" s="1"/>
      <c r="J3464" s="4"/>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row>
    <row r="3465" spans="3:61">
      <c r="C3465" s="1"/>
      <c r="D3465" s="2"/>
      <c r="E3465" s="1"/>
      <c r="F3465" s="1"/>
      <c r="G3465" s="1"/>
      <c r="H3465" s="3"/>
      <c r="I3465" s="1"/>
      <c r="J3465" s="4"/>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row>
    <row r="3466" spans="3:61">
      <c r="C3466" s="1"/>
      <c r="D3466" s="2"/>
      <c r="E3466" s="1"/>
      <c r="F3466" s="1"/>
      <c r="G3466" s="1"/>
      <c r="H3466" s="3"/>
      <c r="I3466" s="1"/>
      <c r="J3466" s="4"/>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row>
    <row r="3467" spans="3:61">
      <c r="C3467" s="1"/>
      <c r="D3467" s="2"/>
      <c r="E3467" s="1"/>
      <c r="F3467" s="1"/>
      <c r="G3467" s="1"/>
      <c r="H3467" s="3"/>
      <c r="I3467" s="1"/>
      <c r="J3467" s="4"/>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row>
    <row r="3468" spans="3:61">
      <c r="C3468" s="1"/>
      <c r="D3468" s="2"/>
      <c r="E3468" s="1"/>
      <c r="F3468" s="1"/>
      <c r="G3468" s="1"/>
      <c r="H3468" s="3"/>
      <c r="I3468" s="1"/>
      <c r="J3468" s="4"/>
      <c r="K3468" s="1"/>
      <c r="L3468" s="1"/>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row>
    <row r="3469" spans="3:61">
      <c r="C3469" s="1"/>
      <c r="D3469" s="2"/>
      <c r="E3469" s="1"/>
      <c r="F3469" s="1"/>
      <c r="G3469" s="1"/>
      <c r="H3469" s="3"/>
      <c r="I3469" s="1"/>
      <c r="J3469" s="4"/>
      <c r="K3469" s="1"/>
      <c r="L3469" s="1"/>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row>
    <row r="3470" spans="3:61">
      <c r="C3470" s="1"/>
      <c r="D3470" s="2"/>
      <c r="E3470" s="1"/>
      <c r="F3470" s="1"/>
      <c r="G3470" s="1"/>
      <c r="H3470" s="3"/>
      <c r="I3470" s="1"/>
      <c r="J3470" s="4"/>
      <c r="K3470" s="1"/>
      <c r="L3470" s="1"/>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row>
    <row r="3471" spans="3:61">
      <c r="C3471" s="1"/>
      <c r="D3471" s="2"/>
      <c r="E3471" s="1"/>
      <c r="F3471" s="1"/>
      <c r="G3471" s="1"/>
      <c r="H3471" s="3"/>
      <c r="I3471" s="1"/>
      <c r="J3471" s="4"/>
      <c r="K3471" s="1"/>
      <c r="L3471" s="1"/>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row>
    <row r="3472" spans="3:61">
      <c r="C3472" s="1"/>
      <c r="D3472" s="2"/>
      <c r="E3472" s="1"/>
      <c r="F3472" s="1"/>
      <c r="G3472" s="1"/>
      <c r="H3472" s="3"/>
      <c r="I3472" s="1"/>
      <c r="J3472" s="4"/>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row>
    <row r="3473" spans="3:61">
      <c r="C3473" s="1"/>
      <c r="D3473" s="2"/>
      <c r="E3473" s="1"/>
      <c r="F3473" s="1"/>
      <c r="G3473" s="1"/>
      <c r="H3473" s="3"/>
      <c r="I3473" s="1"/>
      <c r="J3473" s="4"/>
      <c r="K3473" s="1"/>
      <c r="L3473" s="1"/>
      <c r="M3473" s="1"/>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row>
    <row r="3474" spans="3:61">
      <c r="C3474" s="1"/>
      <c r="D3474" s="2"/>
      <c r="E3474" s="1"/>
      <c r="F3474" s="1"/>
      <c r="G3474" s="1"/>
      <c r="H3474" s="3"/>
      <c r="I3474" s="1"/>
      <c r="J3474" s="4"/>
      <c r="K3474" s="1"/>
      <c r="L3474" s="1"/>
      <c r="M3474" s="1"/>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row>
    <row r="3475" spans="3:61">
      <c r="C3475" s="1"/>
      <c r="D3475" s="2"/>
      <c r="E3475" s="1"/>
      <c r="F3475" s="1"/>
      <c r="G3475" s="1"/>
      <c r="H3475" s="3"/>
      <c r="I3475" s="1"/>
      <c r="J3475" s="4"/>
      <c r="K3475" s="1"/>
      <c r="L3475" s="1"/>
      <c r="M3475" s="1"/>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row>
    <row r="3476" spans="3:61">
      <c r="C3476" s="1"/>
      <c r="D3476" s="2"/>
      <c r="E3476" s="1"/>
      <c r="F3476" s="1"/>
      <c r="G3476" s="1"/>
      <c r="H3476" s="3"/>
      <c r="I3476" s="1"/>
      <c r="J3476" s="4"/>
      <c r="K3476" s="1"/>
      <c r="L3476" s="1"/>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row>
    <row r="3477" spans="3:61">
      <c r="C3477" s="1"/>
      <c r="D3477" s="2"/>
      <c r="E3477" s="1"/>
      <c r="F3477" s="1"/>
      <c r="G3477" s="1"/>
      <c r="H3477" s="3"/>
      <c r="I3477" s="1"/>
      <c r="J3477" s="4"/>
      <c r="K3477" s="1"/>
      <c r="L3477" s="1"/>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row>
    <row r="3478" spans="3:61">
      <c r="C3478" s="1"/>
      <c r="D3478" s="2"/>
      <c r="E3478" s="1"/>
      <c r="F3478" s="1"/>
      <c r="G3478" s="1"/>
      <c r="H3478" s="3"/>
      <c r="I3478" s="1"/>
      <c r="J3478" s="4"/>
      <c r="K3478" s="1"/>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row>
    <row r="3479" spans="3:61">
      <c r="C3479" s="1"/>
      <c r="D3479" s="2"/>
      <c r="E3479" s="1"/>
      <c r="F3479" s="1"/>
      <c r="G3479" s="1"/>
      <c r="H3479" s="3"/>
      <c r="I3479" s="1"/>
      <c r="J3479" s="4"/>
      <c r="K3479" s="1"/>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row>
    <row r="3480" spans="3:61">
      <c r="C3480" s="1"/>
      <c r="D3480" s="2"/>
      <c r="E3480" s="1"/>
      <c r="F3480" s="1"/>
      <c r="G3480" s="1"/>
      <c r="H3480" s="3"/>
      <c r="I3480" s="1"/>
      <c r="J3480" s="4"/>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row>
    <row r="3481" spans="3:61">
      <c r="C3481" s="1"/>
      <c r="D3481" s="2"/>
      <c r="E3481" s="1"/>
      <c r="F3481" s="1"/>
      <c r="G3481" s="1"/>
      <c r="H3481" s="3"/>
      <c r="I3481" s="1"/>
      <c r="J3481" s="4"/>
      <c r="K3481" s="1"/>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row>
    <row r="3482" spans="3:61">
      <c r="C3482" s="1"/>
      <c r="D3482" s="2"/>
      <c r="E3482" s="1"/>
      <c r="F3482" s="1"/>
      <c r="G3482" s="1"/>
      <c r="H3482" s="3"/>
      <c r="I3482" s="1"/>
      <c r="J3482" s="4"/>
      <c r="K3482" s="1"/>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row>
    <row r="3483" spans="3:61">
      <c r="C3483" s="1"/>
      <c r="D3483" s="2"/>
      <c r="E3483" s="1"/>
      <c r="F3483" s="1"/>
      <c r="G3483" s="1"/>
      <c r="H3483" s="3"/>
      <c r="I3483" s="1"/>
      <c r="J3483" s="4"/>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row>
    <row r="3484" spans="3:61">
      <c r="C3484" s="1"/>
      <c r="D3484" s="2"/>
      <c r="E3484" s="1"/>
      <c r="F3484" s="1"/>
      <c r="G3484" s="1"/>
      <c r="H3484" s="3"/>
      <c r="I3484" s="1"/>
      <c r="J3484" s="4"/>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row>
    <row r="3485" spans="3:61">
      <c r="C3485" s="1"/>
      <c r="D3485" s="2"/>
      <c r="E3485" s="1"/>
      <c r="F3485" s="1"/>
      <c r="G3485" s="1"/>
      <c r="H3485" s="3"/>
      <c r="I3485" s="1"/>
      <c r="J3485" s="4"/>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row>
    <row r="3486" spans="3:61">
      <c r="C3486" s="1"/>
      <c r="D3486" s="2"/>
      <c r="E3486" s="1"/>
      <c r="F3486" s="1"/>
      <c r="G3486" s="1"/>
      <c r="H3486" s="3"/>
      <c r="I3486" s="1"/>
      <c r="J3486" s="4"/>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row>
    <row r="3487" spans="3:61">
      <c r="C3487" s="1"/>
      <c r="D3487" s="2"/>
      <c r="E3487" s="1"/>
      <c r="F3487" s="1"/>
      <c r="G3487" s="1"/>
      <c r="H3487" s="3"/>
      <c r="I3487" s="1"/>
      <c r="J3487" s="4"/>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row>
    <row r="3488" spans="3:61">
      <c r="C3488" s="1"/>
      <c r="D3488" s="2"/>
      <c r="E3488" s="1"/>
      <c r="F3488" s="1"/>
      <c r="G3488" s="1"/>
      <c r="H3488" s="3"/>
      <c r="I3488" s="1"/>
      <c r="J3488" s="4"/>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row>
    <row r="3489" spans="3:61">
      <c r="C3489" s="1"/>
      <c r="D3489" s="2"/>
      <c r="E3489" s="1"/>
      <c r="F3489" s="1"/>
      <c r="G3489" s="1"/>
      <c r="H3489" s="3"/>
      <c r="I3489" s="1"/>
      <c r="J3489" s="4"/>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row>
    <row r="3490" spans="3:61">
      <c r="C3490" s="1"/>
      <c r="D3490" s="2"/>
      <c r="E3490" s="1"/>
      <c r="F3490" s="1"/>
      <c r="G3490" s="1"/>
      <c r="H3490" s="3"/>
      <c r="I3490" s="1"/>
      <c r="J3490" s="4"/>
      <c r="K3490" s="1"/>
      <c r="L3490" s="1"/>
      <c r="M3490" s="1"/>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row>
    <row r="3491" spans="3:61">
      <c r="C3491" s="1"/>
      <c r="D3491" s="2"/>
      <c r="E3491" s="1"/>
      <c r="F3491" s="1"/>
      <c r="G3491" s="1"/>
      <c r="H3491" s="3"/>
      <c r="I3491" s="1"/>
      <c r="J3491" s="4"/>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row>
    <row r="3492" spans="3:61">
      <c r="C3492" s="1"/>
      <c r="D3492" s="2"/>
      <c r="E3492" s="1"/>
      <c r="F3492" s="1"/>
      <c r="G3492" s="1"/>
      <c r="H3492" s="3"/>
      <c r="I3492" s="1"/>
      <c r="J3492" s="4"/>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row>
    <row r="3493" spans="3:61">
      <c r="C3493" s="1"/>
      <c r="D3493" s="2"/>
      <c r="E3493" s="1"/>
      <c r="F3493" s="1"/>
      <c r="G3493" s="1"/>
      <c r="H3493" s="3"/>
      <c r="I3493" s="1"/>
      <c r="J3493" s="4"/>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row>
    <row r="3494" spans="3:61">
      <c r="C3494" s="1"/>
      <c r="D3494" s="2"/>
      <c r="E3494" s="1"/>
      <c r="F3494" s="1"/>
      <c r="G3494" s="1"/>
      <c r="H3494" s="3"/>
      <c r="I3494" s="1"/>
      <c r="J3494" s="4"/>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row>
    <row r="3495" spans="3:61">
      <c r="C3495" s="1"/>
      <c r="D3495" s="2"/>
      <c r="E3495" s="1"/>
      <c r="F3495" s="1"/>
      <c r="G3495" s="1"/>
      <c r="H3495" s="3"/>
      <c r="I3495" s="1"/>
      <c r="J3495" s="4"/>
      <c r="K3495" s="1"/>
      <c r="L3495" s="1"/>
      <c r="M3495" s="1"/>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row>
    <row r="3496" spans="3:61">
      <c r="C3496" s="1"/>
      <c r="D3496" s="2"/>
      <c r="E3496" s="1"/>
      <c r="F3496" s="1"/>
      <c r="G3496" s="1"/>
      <c r="H3496" s="3"/>
      <c r="I3496" s="1"/>
      <c r="J3496" s="4"/>
      <c r="K3496" s="1"/>
      <c r="L3496" s="1"/>
      <c r="M3496" s="1"/>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row>
    <row r="3497" spans="3:61">
      <c r="C3497" s="1"/>
      <c r="D3497" s="2"/>
      <c r="E3497" s="1"/>
      <c r="F3497" s="1"/>
      <c r="G3497" s="1"/>
      <c r="H3497" s="3"/>
      <c r="I3497" s="1"/>
      <c r="J3497" s="4"/>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row>
    <row r="3498" spans="3:61">
      <c r="C3498" s="1"/>
      <c r="D3498" s="2"/>
      <c r="E3498" s="1"/>
      <c r="F3498" s="1"/>
      <c r="G3498" s="1"/>
      <c r="H3498" s="3"/>
      <c r="I3498" s="1"/>
      <c r="J3498" s="4"/>
      <c r="K3498" s="1"/>
      <c r="L3498" s="1"/>
      <c r="M3498" s="1"/>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row>
    <row r="3499" spans="3:61">
      <c r="C3499" s="1"/>
      <c r="D3499" s="2"/>
      <c r="E3499" s="1"/>
      <c r="F3499" s="1"/>
      <c r="G3499" s="1"/>
      <c r="H3499" s="3"/>
      <c r="I3499" s="1"/>
      <c r="J3499" s="4"/>
      <c r="K3499" s="1"/>
      <c r="L3499" s="1"/>
      <c r="M3499" s="1"/>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row>
    <row r="3500" spans="3:61">
      <c r="C3500" s="1"/>
      <c r="D3500" s="2"/>
      <c r="E3500" s="1"/>
      <c r="F3500" s="1"/>
      <c r="G3500" s="1"/>
      <c r="H3500" s="3"/>
      <c r="I3500" s="1"/>
      <c r="J3500" s="4"/>
      <c r="K3500" s="1"/>
      <c r="L3500" s="1"/>
      <c r="M3500" s="1"/>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row>
    <row r="3501" spans="3:61">
      <c r="C3501" s="1"/>
      <c r="D3501" s="2"/>
      <c r="E3501" s="1"/>
      <c r="F3501" s="1"/>
      <c r="G3501" s="1"/>
      <c r="H3501" s="3"/>
      <c r="I3501" s="1"/>
      <c r="J3501" s="4"/>
      <c r="K3501" s="1"/>
      <c r="L3501" s="1"/>
      <c r="M3501" s="1"/>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row>
    <row r="3502" spans="3:61">
      <c r="C3502" s="1"/>
      <c r="D3502" s="2"/>
      <c r="E3502" s="1"/>
      <c r="F3502" s="1"/>
      <c r="G3502" s="1"/>
      <c r="H3502" s="3"/>
      <c r="I3502" s="1"/>
      <c r="J3502" s="4"/>
      <c r="K3502" s="1"/>
      <c r="L3502" s="1"/>
      <c r="M3502" s="1"/>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row>
    <row r="3503" spans="3:61">
      <c r="C3503" s="1"/>
      <c r="D3503" s="2"/>
      <c r="E3503" s="1"/>
      <c r="F3503" s="1"/>
      <c r="G3503" s="1"/>
      <c r="H3503" s="3"/>
      <c r="I3503" s="1"/>
      <c r="J3503" s="4"/>
      <c r="K3503" s="1"/>
      <c r="L3503" s="1"/>
      <c r="M3503" s="1"/>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row>
    <row r="3504" spans="3:61">
      <c r="C3504" s="1"/>
      <c r="D3504" s="2"/>
      <c r="E3504" s="1"/>
      <c r="F3504" s="1"/>
      <c r="G3504" s="1"/>
      <c r="H3504" s="3"/>
      <c r="I3504" s="1"/>
      <c r="J3504" s="4"/>
      <c r="K3504" s="1"/>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row>
    <row r="3505" spans="3:61">
      <c r="C3505" s="1"/>
      <c r="D3505" s="2"/>
      <c r="E3505" s="1"/>
      <c r="F3505" s="1"/>
      <c r="G3505" s="1"/>
      <c r="H3505" s="3"/>
      <c r="I3505" s="1"/>
      <c r="J3505" s="4"/>
      <c r="K3505" s="1"/>
      <c r="L3505" s="1"/>
      <c r="M3505" s="1"/>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row>
    <row r="3506" spans="3:61">
      <c r="C3506" s="1"/>
      <c r="D3506" s="2"/>
      <c r="E3506" s="1"/>
      <c r="F3506" s="1"/>
      <c r="G3506" s="1"/>
      <c r="H3506" s="3"/>
      <c r="I3506" s="1"/>
      <c r="J3506" s="4"/>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row>
    <row r="3507" spans="3:61">
      <c r="C3507" s="1"/>
      <c r="D3507" s="2"/>
      <c r="E3507" s="1"/>
      <c r="F3507" s="1"/>
      <c r="G3507" s="1"/>
      <c r="H3507" s="3"/>
      <c r="I3507" s="1"/>
      <c r="J3507" s="4"/>
      <c r="K3507" s="1"/>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row>
    <row r="3508" spans="3:61">
      <c r="C3508" s="1"/>
      <c r="D3508" s="2"/>
      <c r="E3508" s="1"/>
      <c r="F3508" s="1"/>
      <c r="G3508" s="1"/>
      <c r="H3508" s="3"/>
      <c r="I3508" s="1"/>
      <c r="J3508" s="4"/>
      <c r="K3508" s="1"/>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row>
    <row r="3509" spans="3:61">
      <c r="C3509" s="1"/>
      <c r="D3509" s="2"/>
      <c r="E3509" s="1"/>
      <c r="F3509" s="1"/>
      <c r="G3509" s="1"/>
      <c r="H3509" s="3"/>
      <c r="I3509" s="1"/>
      <c r="J3509" s="4"/>
      <c r="K3509" s="1"/>
      <c r="L3509" s="1"/>
      <c r="M3509" s="1"/>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row>
    <row r="3510" spans="3:61">
      <c r="C3510" s="1"/>
      <c r="D3510" s="2"/>
      <c r="E3510" s="1"/>
      <c r="F3510" s="1"/>
      <c r="G3510" s="1"/>
      <c r="H3510" s="3"/>
      <c r="I3510" s="1"/>
      <c r="J3510" s="4"/>
      <c r="K3510" s="1"/>
      <c r="L3510" s="1"/>
      <c r="M3510" s="1"/>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row>
    <row r="3511" spans="3:61">
      <c r="C3511" s="1"/>
      <c r="D3511" s="2"/>
      <c r="E3511" s="1"/>
      <c r="F3511" s="1"/>
      <c r="G3511" s="1"/>
      <c r="H3511" s="3"/>
      <c r="I3511" s="1"/>
      <c r="J3511" s="4"/>
      <c r="K3511" s="1"/>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row>
    <row r="3512" spans="3:61">
      <c r="C3512" s="1"/>
      <c r="D3512" s="2"/>
      <c r="E3512" s="1"/>
      <c r="F3512" s="1"/>
      <c r="G3512" s="1"/>
      <c r="H3512" s="3"/>
      <c r="I3512" s="1"/>
      <c r="J3512" s="4"/>
      <c r="K3512" s="1"/>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row>
    <row r="3513" spans="3:61">
      <c r="C3513" s="1"/>
      <c r="D3513" s="2"/>
      <c r="E3513" s="1"/>
      <c r="F3513" s="1"/>
      <c r="G3513" s="1"/>
      <c r="H3513" s="3"/>
      <c r="I3513" s="1"/>
      <c r="J3513" s="4"/>
      <c r="K3513" s="1"/>
      <c r="L3513" s="1"/>
      <c r="M3513" s="1"/>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row>
    <row r="3514" spans="3:61">
      <c r="C3514" s="1"/>
      <c r="D3514" s="2"/>
      <c r="E3514" s="1"/>
      <c r="F3514" s="1"/>
      <c r="G3514" s="1"/>
      <c r="H3514" s="3"/>
      <c r="I3514" s="1"/>
      <c r="J3514" s="4"/>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row>
    <row r="3515" spans="3:61">
      <c r="C3515" s="1"/>
      <c r="D3515" s="2"/>
      <c r="E3515" s="1"/>
      <c r="F3515" s="1"/>
      <c r="G3515" s="1"/>
      <c r="H3515" s="3"/>
      <c r="I3515" s="1"/>
      <c r="J3515" s="4"/>
      <c r="K3515" s="1"/>
      <c r="L3515" s="1"/>
      <c r="M3515" s="1"/>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row>
    <row r="3516" spans="3:61">
      <c r="C3516" s="1"/>
      <c r="D3516" s="2"/>
      <c r="E3516" s="1"/>
      <c r="F3516" s="1"/>
      <c r="G3516" s="1"/>
      <c r="H3516" s="3"/>
      <c r="I3516" s="1"/>
      <c r="J3516" s="4"/>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row>
    <row r="3517" spans="3:61">
      <c r="C3517" s="1"/>
      <c r="D3517" s="2"/>
      <c r="E3517" s="1"/>
      <c r="F3517" s="1"/>
      <c r="G3517" s="1"/>
      <c r="H3517" s="3"/>
      <c r="I3517" s="1"/>
      <c r="J3517" s="4"/>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row>
    <row r="3518" spans="3:61">
      <c r="C3518" s="1"/>
      <c r="D3518" s="2"/>
      <c r="E3518" s="1"/>
      <c r="F3518" s="1"/>
      <c r="G3518" s="1"/>
      <c r="H3518" s="3"/>
      <c r="I3518" s="1"/>
      <c r="J3518" s="4"/>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row>
    <row r="3519" spans="3:61">
      <c r="C3519" s="1"/>
      <c r="D3519" s="2"/>
      <c r="E3519" s="1"/>
      <c r="F3519" s="1"/>
      <c r="G3519" s="1"/>
      <c r="H3519" s="3"/>
      <c r="I3519" s="1"/>
      <c r="J3519" s="4"/>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row>
    <row r="3520" spans="3:61">
      <c r="C3520" s="1"/>
      <c r="D3520" s="2"/>
      <c r="E3520" s="1"/>
      <c r="F3520" s="1"/>
      <c r="G3520" s="1"/>
      <c r="H3520" s="3"/>
      <c r="I3520" s="1"/>
      <c r="J3520" s="4"/>
      <c r="K3520" s="1"/>
      <c r="L3520" s="1"/>
      <c r="M3520" s="1"/>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row>
    <row r="3521" spans="3:61">
      <c r="C3521" s="1"/>
      <c r="D3521" s="2"/>
      <c r="E3521" s="1"/>
      <c r="F3521" s="1"/>
      <c r="G3521" s="1"/>
      <c r="H3521" s="3"/>
      <c r="I3521" s="1"/>
      <c r="J3521" s="4"/>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row>
    <row r="3522" spans="3:61">
      <c r="C3522" s="1"/>
      <c r="D3522" s="2"/>
      <c r="E3522" s="1"/>
      <c r="F3522" s="1"/>
      <c r="G3522" s="1"/>
      <c r="H3522" s="3"/>
      <c r="I3522" s="1"/>
      <c r="J3522" s="4"/>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row>
    <row r="3523" spans="3:61">
      <c r="C3523" s="1"/>
      <c r="D3523" s="2"/>
      <c r="E3523" s="1"/>
      <c r="F3523" s="1"/>
      <c r="G3523" s="1"/>
      <c r="H3523" s="3"/>
      <c r="I3523" s="1"/>
      <c r="J3523" s="4"/>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row>
    <row r="3524" spans="3:61">
      <c r="C3524" s="1"/>
      <c r="D3524" s="2"/>
      <c r="E3524" s="1"/>
      <c r="F3524" s="1"/>
      <c r="G3524" s="1"/>
      <c r="H3524" s="3"/>
      <c r="I3524" s="1"/>
      <c r="J3524" s="4"/>
      <c r="K3524" s="1"/>
      <c r="L3524" s="1"/>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row>
    <row r="3525" spans="3:61">
      <c r="C3525" s="1"/>
      <c r="D3525" s="2"/>
      <c r="E3525" s="1"/>
      <c r="F3525" s="1"/>
      <c r="G3525" s="1"/>
      <c r="H3525" s="3"/>
      <c r="I3525" s="1"/>
      <c r="J3525" s="4"/>
      <c r="K3525" s="1"/>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row>
    <row r="3526" spans="3:61">
      <c r="C3526" s="1"/>
      <c r="D3526" s="2"/>
      <c r="E3526" s="1"/>
      <c r="F3526" s="1"/>
      <c r="G3526" s="1"/>
      <c r="H3526" s="3"/>
      <c r="I3526" s="1"/>
      <c r="J3526" s="4"/>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row>
    <row r="3527" spans="3:61">
      <c r="C3527" s="1"/>
      <c r="D3527" s="2"/>
      <c r="E3527" s="1"/>
      <c r="F3527" s="1"/>
      <c r="G3527" s="1"/>
      <c r="H3527" s="3"/>
      <c r="I3527" s="1"/>
      <c r="J3527" s="4"/>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row>
    <row r="3528" spans="3:61">
      <c r="C3528" s="1"/>
      <c r="D3528" s="2"/>
      <c r="E3528" s="1"/>
      <c r="F3528" s="1"/>
      <c r="G3528" s="1"/>
      <c r="H3528" s="3"/>
      <c r="I3528" s="1"/>
      <c r="J3528" s="4"/>
      <c r="K3528" s="1"/>
      <c r="L3528" s="1"/>
      <c r="M3528" s="1"/>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row>
    <row r="3529" spans="3:61">
      <c r="C3529" s="1"/>
      <c r="D3529" s="2"/>
      <c r="E3529" s="1"/>
      <c r="F3529" s="1"/>
      <c r="G3529" s="1"/>
      <c r="H3529" s="3"/>
      <c r="I3529" s="1"/>
      <c r="J3529" s="4"/>
      <c r="K3529" s="1"/>
      <c r="L3529" s="1"/>
      <c r="M3529" s="1"/>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row>
    <row r="3530" spans="3:61">
      <c r="C3530" s="1"/>
      <c r="D3530" s="2"/>
      <c r="E3530" s="1"/>
      <c r="F3530" s="1"/>
      <c r="G3530" s="1"/>
      <c r="H3530" s="3"/>
      <c r="I3530" s="1"/>
      <c r="J3530" s="4"/>
      <c r="K3530" s="1"/>
      <c r="L3530" s="1"/>
      <c r="M3530" s="1"/>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row>
    <row r="3531" spans="3:61">
      <c r="C3531" s="1"/>
      <c r="D3531" s="2"/>
      <c r="E3531" s="1"/>
      <c r="F3531" s="1"/>
      <c r="G3531" s="1"/>
      <c r="H3531" s="3"/>
      <c r="I3531" s="1"/>
      <c r="J3531" s="4"/>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row>
    <row r="3532" spans="3:61">
      <c r="C3532" s="1"/>
      <c r="D3532" s="2"/>
      <c r="E3532" s="1"/>
      <c r="F3532" s="1"/>
      <c r="G3532" s="1"/>
      <c r="H3532" s="3"/>
      <c r="I3532" s="1"/>
      <c r="J3532" s="4"/>
      <c r="K3532" s="1"/>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row>
    <row r="3533" spans="3:61">
      <c r="C3533" s="1"/>
      <c r="D3533" s="2"/>
      <c r="E3533" s="1"/>
      <c r="F3533" s="1"/>
      <c r="G3533" s="1"/>
      <c r="H3533" s="3"/>
      <c r="I3533" s="1"/>
      <c r="J3533" s="4"/>
      <c r="K3533" s="1"/>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row>
    <row r="3534" spans="3:61">
      <c r="C3534" s="1"/>
      <c r="D3534" s="2"/>
      <c r="E3534" s="1"/>
      <c r="F3534" s="1"/>
      <c r="G3534" s="1"/>
      <c r="H3534" s="3"/>
      <c r="I3534" s="1"/>
      <c r="J3534" s="4"/>
      <c r="K3534" s="1"/>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row>
    <row r="3535" spans="3:61">
      <c r="C3535" s="1"/>
      <c r="D3535" s="2"/>
      <c r="E3535" s="1"/>
      <c r="F3535" s="1"/>
      <c r="G3535" s="1"/>
      <c r="H3535" s="3"/>
      <c r="I3535" s="1"/>
      <c r="J3535" s="4"/>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row>
    <row r="3536" spans="3:61">
      <c r="C3536" s="1"/>
      <c r="D3536" s="2"/>
      <c r="E3536" s="1"/>
      <c r="F3536" s="1"/>
      <c r="G3536" s="1"/>
      <c r="H3536" s="3"/>
      <c r="I3536" s="1"/>
      <c r="J3536" s="4"/>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row>
    <row r="3537" spans="3:61">
      <c r="C3537" s="1"/>
      <c r="D3537" s="2"/>
      <c r="E3537" s="1"/>
      <c r="F3537" s="1"/>
      <c r="G3537" s="1"/>
      <c r="H3537" s="3"/>
      <c r="I3537" s="1"/>
      <c r="J3537" s="4"/>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row>
    <row r="3538" spans="3:61">
      <c r="C3538" s="1"/>
      <c r="D3538" s="2"/>
      <c r="E3538" s="1"/>
      <c r="F3538" s="1"/>
      <c r="G3538" s="1"/>
      <c r="H3538" s="3"/>
      <c r="I3538" s="1"/>
      <c r="J3538" s="4"/>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row>
    <row r="3539" spans="3:61">
      <c r="C3539" s="1"/>
      <c r="D3539" s="2"/>
      <c r="E3539" s="1"/>
      <c r="F3539" s="1"/>
      <c r="G3539" s="1"/>
      <c r="H3539" s="3"/>
      <c r="I3539" s="1"/>
      <c r="J3539" s="4"/>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row>
    <row r="3540" spans="3:61">
      <c r="C3540" s="1"/>
      <c r="D3540" s="2"/>
      <c r="E3540" s="1"/>
      <c r="F3540" s="1"/>
      <c r="G3540" s="1"/>
      <c r="H3540" s="3"/>
      <c r="I3540" s="1"/>
      <c r="J3540" s="4"/>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row>
    <row r="3541" spans="3:61">
      <c r="C3541" s="1"/>
      <c r="D3541" s="2"/>
      <c r="E3541" s="1"/>
      <c r="F3541" s="1"/>
      <c r="G3541" s="1"/>
      <c r="H3541" s="3"/>
      <c r="I3541" s="1"/>
      <c r="J3541" s="4"/>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row>
    <row r="3542" spans="3:61">
      <c r="C3542" s="1"/>
      <c r="D3542" s="2"/>
      <c r="E3542" s="1"/>
      <c r="F3542" s="1"/>
      <c r="G3542" s="1"/>
      <c r="H3542" s="3"/>
      <c r="I3542" s="1"/>
      <c r="J3542" s="4"/>
      <c r="K3542" s="1"/>
      <c r="L3542" s="1"/>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row>
    <row r="3543" spans="3:61">
      <c r="C3543" s="1"/>
      <c r="D3543" s="2"/>
      <c r="E3543" s="1"/>
      <c r="F3543" s="1"/>
      <c r="G3543" s="1"/>
      <c r="H3543" s="3"/>
      <c r="I3543" s="1"/>
      <c r="J3543" s="4"/>
      <c r="K3543" s="1"/>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row>
    <row r="3544" spans="3:61">
      <c r="C3544" s="1"/>
      <c r="D3544" s="2"/>
      <c r="E3544" s="1"/>
      <c r="F3544" s="1"/>
      <c r="G3544" s="1"/>
      <c r="H3544" s="3"/>
      <c r="I3544" s="1"/>
      <c r="J3544" s="4"/>
      <c r="K3544" s="1"/>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row>
    <row r="3545" spans="3:61">
      <c r="C3545" s="1"/>
      <c r="D3545" s="2"/>
      <c r="E3545" s="1"/>
      <c r="F3545" s="1"/>
      <c r="G3545" s="1"/>
      <c r="H3545" s="3"/>
      <c r="I3545" s="1"/>
      <c r="J3545" s="4"/>
      <c r="K3545" s="1"/>
      <c r="L3545" s="1"/>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row>
    <row r="3546" spans="3:61">
      <c r="C3546" s="1"/>
      <c r="D3546" s="2"/>
      <c r="E3546" s="1"/>
      <c r="F3546" s="1"/>
      <c r="G3546" s="1"/>
      <c r="H3546" s="3"/>
      <c r="I3546" s="1"/>
      <c r="J3546" s="4"/>
      <c r="K3546" s="1"/>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row>
    <row r="3547" spans="3:61">
      <c r="C3547" s="1"/>
      <c r="D3547" s="2"/>
      <c r="E3547" s="1"/>
      <c r="F3547" s="1"/>
      <c r="G3547" s="1"/>
      <c r="H3547" s="3"/>
      <c r="I3547" s="1"/>
      <c r="J3547" s="4"/>
      <c r="K3547" s="1"/>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row>
    <row r="3548" spans="3:61">
      <c r="C3548" s="1"/>
      <c r="D3548" s="2"/>
      <c r="E3548" s="1"/>
      <c r="F3548" s="1"/>
      <c r="G3548" s="1"/>
      <c r="H3548" s="3"/>
      <c r="I3548" s="1"/>
      <c r="J3548" s="4"/>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row>
    <row r="3549" spans="3:61">
      <c r="C3549" s="1"/>
      <c r="D3549" s="2"/>
      <c r="E3549" s="1"/>
      <c r="F3549" s="1"/>
      <c r="G3549" s="1"/>
      <c r="H3549" s="3"/>
      <c r="I3549" s="1"/>
      <c r="J3549" s="4"/>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row>
    <row r="3550" spans="3:61">
      <c r="C3550" s="1"/>
      <c r="D3550" s="2"/>
      <c r="E3550" s="1"/>
      <c r="F3550" s="1"/>
      <c r="G3550" s="1"/>
      <c r="H3550" s="3"/>
      <c r="I3550" s="1"/>
      <c r="J3550" s="4"/>
      <c r="K3550" s="1"/>
      <c r="L3550" s="1"/>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row>
    <row r="3551" spans="3:61">
      <c r="C3551" s="1"/>
      <c r="D3551" s="2"/>
      <c r="E3551" s="1"/>
      <c r="F3551" s="1"/>
      <c r="G3551" s="1"/>
      <c r="H3551" s="3"/>
      <c r="I3551" s="1"/>
      <c r="J3551" s="4"/>
      <c r="K3551" s="1"/>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row>
    <row r="3552" spans="3:61">
      <c r="C3552" s="1"/>
      <c r="D3552" s="2"/>
      <c r="E3552" s="1"/>
      <c r="F3552" s="1"/>
      <c r="G3552" s="1"/>
      <c r="H3552" s="3"/>
      <c r="I3552" s="1"/>
      <c r="J3552" s="4"/>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row>
    <row r="3553" spans="3:61">
      <c r="C3553" s="1"/>
      <c r="D3553" s="2"/>
      <c r="E3553" s="1"/>
      <c r="F3553" s="1"/>
      <c r="G3553" s="1"/>
      <c r="H3553" s="3"/>
      <c r="I3553" s="1"/>
      <c r="J3553" s="4"/>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row>
    <row r="3554" spans="3:61">
      <c r="C3554" s="1"/>
      <c r="D3554" s="2"/>
      <c r="E3554" s="1"/>
      <c r="F3554" s="1"/>
      <c r="G3554" s="1"/>
      <c r="H3554" s="3"/>
      <c r="I3554" s="1"/>
      <c r="J3554" s="4"/>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row>
    <row r="3555" spans="3:61">
      <c r="C3555" s="1"/>
      <c r="D3555" s="2"/>
      <c r="E3555" s="1"/>
      <c r="F3555" s="1"/>
      <c r="G3555" s="1"/>
      <c r="H3555" s="3"/>
      <c r="I3555" s="1"/>
      <c r="J3555" s="4"/>
      <c r="K3555" s="1"/>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row>
    <row r="3556" spans="3:61">
      <c r="C3556" s="1"/>
      <c r="D3556" s="2"/>
      <c r="E3556" s="1"/>
      <c r="F3556" s="1"/>
      <c r="G3556" s="1"/>
      <c r="H3556" s="3"/>
      <c r="I3556" s="1"/>
      <c r="J3556" s="4"/>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row>
    <row r="3557" spans="3:61">
      <c r="C3557" s="1"/>
      <c r="D3557" s="2"/>
      <c r="E3557" s="1"/>
      <c r="F3557" s="1"/>
      <c r="G3557" s="1"/>
      <c r="H3557" s="3"/>
      <c r="I3557" s="1"/>
      <c r="J3557" s="4"/>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row>
    <row r="3558" spans="3:61">
      <c r="C3558" s="1"/>
      <c r="D3558" s="2"/>
      <c r="E3558" s="1"/>
      <c r="F3558" s="1"/>
      <c r="G3558" s="1"/>
      <c r="H3558" s="3"/>
      <c r="I3558" s="1"/>
      <c r="J3558" s="4"/>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row>
    <row r="3559" spans="3:61">
      <c r="C3559" s="1"/>
      <c r="D3559" s="2"/>
      <c r="E3559" s="1"/>
      <c r="F3559" s="1"/>
      <c r="G3559" s="1"/>
      <c r="H3559" s="3"/>
      <c r="I3559" s="1"/>
      <c r="J3559" s="4"/>
      <c r="K3559" s="1"/>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row>
    <row r="3560" spans="3:61">
      <c r="C3560" s="1"/>
      <c r="D3560" s="2"/>
      <c r="E3560" s="1"/>
      <c r="F3560" s="1"/>
      <c r="G3560" s="1"/>
      <c r="H3560" s="3"/>
      <c r="I3560" s="1"/>
      <c r="J3560" s="4"/>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row>
    <row r="3561" spans="3:61">
      <c r="C3561" s="1"/>
      <c r="D3561" s="2"/>
      <c r="E3561" s="1"/>
      <c r="F3561" s="1"/>
      <c r="G3561" s="1"/>
      <c r="H3561" s="3"/>
      <c r="I3561" s="1"/>
      <c r="J3561" s="4"/>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row>
    <row r="3562" spans="3:61">
      <c r="C3562" s="1"/>
      <c r="D3562" s="2"/>
      <c r="E3562" s="1"/>
      <c r="F3562" s="1"/>
      <c r="G3562" s="1"/>
      <c r="H3562" s="3"/>
      <c r="I3562" s="1"/>
      <c r="J3562" s="4"/>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row>
    <row r="3563" spans="3:61">
      <c r="C3563" s="1"/>
      <c r="D3563" s="2"/>
      <c r="E3563" s="1"/>
      <c r="F3563" s="1"/>
      <c r="G3563" s="1"/>
      <c r="H3563" s="3"/>
      <c r="I3563" s="1"/>
      <c r="J3563" s="4"/>
      <c r="K3563" s="1"/>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row>
    <row r="3564" spans="3:61">
      <c r="C3564" s="1"/>
      <c r="D3564" s="2"/>
      <c r="E3564" s="1"/>
      <c r="F3564" s="1"/>
      <c r="G3564" s="1"/>
      <c r="H3564" s="3"/>
      <c r="I3564" s="1"/>
      <c r="J3564" s="4"/>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row>
    <row r="3565" spans="3:61">
      <c r="C3565" s="1"/>
      <c r="D3565" s="2"/>
      <c r="E3565" s="1"/>
      <c r="F3565" s="1"/>
      <c r="G3565" s="1"/>
      <c r="H3565" s="3"/>
      <c r="I3565" s="1"/>
      <c r="J3565" s="4"/>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row>
    <row r="3566" spans="3:61">
      <c r="C3566" s="1"/>
      <c r="D3566" s="2"/>
      <c r="E3566" s="1"/>
      <c r="F3566" s="1"/>
      <c r="G3566" s="1"/>
      <c r="H3566" s="3"/>
      <c r="I3566" s="1"/>
      <c r="J3566" s="4"/>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row>
    <row r="3567" spans="3:61">
      <c r="C3567" s="1"/>
      <c r="D3567" s="2"/>
      <c r="E3567" s="1"/>
      <c r="F3567" s="1"/>
      <c r="G3567" s="1"/>
      <c r="H3567" s="3"/>
      <c r="I3567" s="1"/>
      <c r="J3567" s="4"/>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row>
    <row r="3568" spans="3:61">
      <c r="C3568" s="1"/>
      <c r="D3568" s="2"/>
      <c r="E3568" s="1"/>
      <c r="F3568" s="1"/>
      <c r="G3568" s="1"/>
      <c r="H3568" s="3"/>
      <c r="I3568" s="1"/>
      <c r="J3568" s="4"/>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row>
    <row r="3569" spans="3:61">
      <c r="C3569" s="1"/>
      <c r="D3569" s="2"/>
      <c r="E3569" s="1"/>
      <c r="F3569" s="1"/>
      <c r="G3569" s="1"/>
      <c r="H3569" s="3"/>
      <c r="I3569" s="1"/>
      <c r="J3569" s="4"/>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row>
    <row r="3570" spans="3:61">
      <c r="C3570" s="1"/>
      <c r="D3570" s="2"/>
      <c r="E3570" s="1"/>
      <c r="F3570" s="1"/>
      <c r="G3570" s="1"/>
      <c r="H3570" s="3"/>
      <c r="I3570" s="1"/>
      <c r="J3570" s="4"/>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row>
    <row r="3571" spans="3:61">
      <c r="C3571" s="1"/>
      <c r="D3571" s="2"/>
      <c r="E3571" s="1"/>
      <c r="F3571" s="1"/>
      <c r="G3571" s="1"/>
      <c r="H3571" s="3"/>
      <c r="I3571" s="1"/>
      <c r="J3571" s="4"/>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row>
    <row r="3572" spans="3:61">
      <c r="C3572" s="1"/>
      <c r="D3572" s="2"/>
      <c r="E3572" s="1"/>
      <c r="F3572" s="1"/>
      <c r="G3572" s="1"/>
      <c r="H3572" s="3"/>
      <c r="I3572" s="1"/>
      <c r="J3572" s="4"/>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row>
    <row r="3573" spans="3:61">
      <c r="C3573" s="1"/>
      <c r="D3573" s="2"/>
      <c r="E3573" s="1"/>
      <c r="F3573" s="1"/>
      <c r="G3573" s="1"/>
      <c r="H3573" s="3"/>
      <c r="I3573" s="1"/>
      <c r="J3573" s="4"/>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row>
    <row r="3574" spans="3:61">
      <c r="C3574" s="1"/>
      <c r="D3574" s="2"/>
      <c r="E3574" s="1"/>
      <c r="F3574" s="1"/>
      <c r="G3574" s="1"/>
      <c r="H3574" s="3"/>
      <c r="I3574" s="1"/>
      <c r="J3574" s="4"/>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row>
    <row r="3575" spans="3:61">
      <c r="C3575" s="1"/>
      <c r="D3575" s="2"/>
      <c r="E3575" s="1"/>
      <c r="F3575" s="1"/>
      <c r="G3575" s="1"/>
      <c r="H3575" s="3"/>
      <c r="I3575" s="1"/>
      <c r="J3575" s="4"/>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row>
    <row r="3576" spans="3:61">
      <c r="C3576" s="1"/>
      <c r="D3576" s="2"/>
      <c r="E3576" s="1"/>
      <c r="F3576" s="1"/>
      <c r="G3576" s="1"/>
      <c r="H3576" s="3"/>
      <c r="I3576" s="1"/>
      <c r="J3576" s="4"/>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row>
    <row r="3577" spans="3:61">
      <c r="C3577" s="1"/>
      <c r="D3577" s="2"/>
      <c r="E3577" s="1"/>
      <c r="F3577" s="1"/>
      <c r="G3577" s="1"/>
      <c r="H3577" s="3"/>
      <c r="I3577" s="1"/>
      <c r="J3577" s="4"/>
      <c r="K3577" s="1"/>
      <c r="L3577" s="1"/>
      <c r="M3577" s="1"/>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row>
    <row r="3578" spans="3:61">
      <c r="C3578" s="1"/>
      <c r="D3578" s="2"/>
      <c r="E3578" s="1"/>
      <c r="F3578" s="1"/>
      <c r="G3578" s="1"/>
      <c r="H3578" s="3"/>
      <c r="I3578" s="1"/>
      <c r="J3578" s="4"/>
      <c r="K3578" s="1"/>
      <c r="L3578" s="1"/>
      <c r="M3578" s="1"/>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row>
    <row r="3579" spans="3:61">
      <c r="C3579" s="1"/>
      <c r="D3579" s="2"/>
      <c r="E3579" s="1"/>
      <c r="F3579" s="1"/>
      <c r="G3579" s="1"/>
      <c r="H3579" s="3"/>
      <c r="I3579" s="1"/>
      <c r="J3579" s="4"/>
      <c r="K3579" s="1"/>
      <c r="L3579" s="1"/>
      <c r="M3579" s="1"/>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row>
    <row r="3580" spans="3:61">
      <c r="C3580" s="1"/>
      <c r="D3580" s="2"/>
      <c r="E3580" s="1"/>
      <c r="F3580" s="1"/>
      <c r="G3580" s="1"/>
      <c r="H3580" s="3"/>
      <c r="I3580" s="1"/>
      <c r="J3580" s="4"/>
      <c r="K3580" s="1"/>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row>
    <row r="3581" spans="3:61">
      <c r="C3581" s="1"/>
      <c r="D3581" s="2"/>
      <c r="E3581" s="1"/>
      <c r="F3581" s="1"/>
      <c r="G3581" s="1"/>
      <c r="H3581" s="3"/>
      <c r="I3581" s="1"/>
      <c r="J3581" s="4"/>
      <c r="K3581" s="1"/>
      <c r="L3581" s="1"/>
      <c r="M3581" s="1"/>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row>
    <row r="3582" spans="3:61">
      <c r="C3582" s="1"/>
      <c r="D3582" s="2"/>
      <c r="E3582" s="1"/>
      <c r="F3582" s="1"/>
      <c r="G3582" s="1"/>
      <c r="H3582" s="3"/>
      <c r="I3582" s="1"/>
      <c r="J3582" s="4"/>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row>
    <row r="3583" spans="3:61">
      <c r="C3583" s="1"/>
      <c r="D3583" s="2"/>
      <c r="E3583" s="1"/>
      <c r="F3583" s="1"/>
      <c r="G3583" s="1"/>
      <c r="H3583" s="3"/>
      <c r="I3583" s="1"/>
      <c r="J3583" s="4"/>
      <c r="K3583" s="1"/>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row>
    <row r="3584" spans="3:61">
      <c r="C3584" s="1"/>
      <c r="D3584" s="2"/>
      <c r="E3584" s="1"/>
      <c r="F3584" s="1"/>
      <c r="G3584" s="1"/>
      <c r="H3584" s="3"/>
      <c r="I3584" s="1"/>
      <c r="J3584" s="4"/>
      <c r="K3584" s="1"/>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row>
    <row r="3585" spans="3:61">
      <c r="C3585" s="1"/>
      <c r="D3585" s="2"/>
      <c r="E3585" s="1"/>
      <c r="F3585" s="1"/>
      <c r="G3585" s="1"/>
      <c r="H3585" s="3"/>
      <c r="I3585" s="1"/>
      <c r="J3585" s="4"/>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row>
    <row r="3586" spans="3:61">
      <c r="C3586" s="1"/>
      <c r="D3586" s="2"/>
      <c r="E3586" s="1"/>
      <c r="F3586" s="1"/>
      <c r="G3586" s="1"/>
      <c r="H3586" s="3"/>
      <c r="I3586" s="1"/>
      <c r="J3586" s="4"/>
      <c r="K3586" s="1"/>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row>
    <row r="3587" spans="3:61">
      <c r="C3587" s="1"/>
      <c r="D3587" s="2"/>
      <c r="E3587" s="1"/>
      <c r="F3587" s="1"/>
      <c r="G3587" s="1"/>
      <c r="H3587" s="3"/>
      <c r="I3587" s="1"/>
      <c r="J3587" s="4"/>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row>
    <row r="3588" spans="3:61">
      <c r="C3588" s="1"/>
      <c r="D3588" s="2"/>
      <c r="E3588" s="1"/>
      <c r="F3588" s="1"/>
      <c r="G3588" s="1"/>
      <c r="H3588" s="3"/>
      <c r="I3588" s="1"/>
      <c r="J3588" s="4"/>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row>
    <row r="3589" spans="3:61">
      <c r="C3589" s="1"/>
      <c r="D3589" s="2"/>
      <c r="E3589" s="1"/>
      <c r="F3589" s="1"/>
      <c r="G3589" s="1"/>
      <c r="H3589" s="3"/>
      <c r="I3589" s="1"/>
      <c r="J3589" s="4"/>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row>
    <row r="3590" spans="3:61">
      <c r="C3590" s="1"/>
      <c r="D3590" s="2"/>
      <c r="E3590" s="1"/>
      <c r="F3590" s="1"/>
      <c r="G3590" s="1"/>
      <c r="H3590" s="3"/>
      <c r="I3590" s="1"/>
      <c r="J3590" s="4"/>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row>
    <row r="3591" spans="3:61">
      <c r="C3591" s="1"/>
      <c r="D3591" s="2"/>
      <c r="E3591" s="1"/>
      <c r="F3591" s="1"/>
      <c r="G3591" s="1"/>
      <c r="H3591" s="3"/>
      <c r="I3591" s="1"/>
      <c r="J3591" s="4"/>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row>
    <row r="3592" spans="3:61">
      <c r="C3592" s="1"/>
      <c r="D3592" s="2"/>
      <c r="E3592" s="1"/>
      <c r="F3592" s="1"/>
      <c r="G3592" s="1"/>
      <c r="H3592" s="3"/>
      <c r="I3592" s="1"/>
      <c r="J3592" s="4"/>
      <c r="K3592" s="1"/>
      <c r="L3592" s="1"/>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row>
    <row r="3593" spans="3:61">
      <c r="C3593" s="1"/>
      <c r="D3593" s="2"/>
      <c r="E3593" s="1"/>
      <c r="F3593" s="1"/>
      <c r="G3593" s="1"/>
      <c r="H3593" s="3"/>
      <c r="I3593" s="1"/>
      <c r="J3593" s="4"/>
      <c r="K3593" s="1"/>
      <c r="L3593" s="1"/>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row>
    <row r="3594" spans="3:61">
      <c r="C3594" s="1"/>
      <c r="D3594" s="2"/>
      <c r="E3594" s="1"/>
      <c r="F3594" s="1"/>
      <c r="G3594" s="1"/>
      <c r="H3594" s="3"/>
      <c r="I3594" s="1"/>
      <c r="J3594" s="4"/>
      <c r="K3594" s="1"/>
      <c r="L3594" s="1"/>
      <c r="M3594" s="1"/>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row>
    <row r="3595" spans="3:61">
      <c r="C3595" s="1"/>
      <c r="D3595" s="2"/>
      <c r="E3595" s="1"/>
      <c r="F3595" s="1"/>
      <c r="G3595" s="1"/>
      <c r="H3595" s="3"/>
      <c r="I3595" s="1"/>
      <c r="J3595" s="4"/>
      <c r="K3595" s="1"/>
      <c r="L3595" s="1"/>
      <c r="M3595" s="1"/>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row>
    <row r="3596" spans="3:61">
      <c r="C3596" s="1"/>
      <c r="D3596" s="2"/>
      <c r="E3596" s="1"/>
      <c r="F3596" s="1"/>
      <c r="G3596" s="1"/>
      <c r="H3596" s="3"/>
      <c r="I3596" s="1"/>
      <c r="J3596" s="4"/>
      <c r="K3596" s="1"/>
      <c r="L3596" s="1"/>
      <c r="M3596" s="1"/>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row>
    <row r="3597" spans="3:61">
      <c r="C3597" s="1"/>
      <c r="D3597" s="2"/>
      <c r="E3597" s="1"/>
      <c r="F3597" s="1"/>
      <c r="G3597" s="1"/>
      <c r="H3597" s="3"/>
      <c r="I3597" s="1"/>
      <c r="J3597" s="4"/>
      <c r="K3597" s="1"/>
      <c r="L3597" s="1"/>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row>
    <row r="3598" spans="3:61">
      <c r="C3598" s="1"/>
      <c r="D3598" s="2"/>
      <c r="E3598" s="1"/>
      <c r="F3598" s="1"/>
      <c r="G3598" s="1"/>
      <c r="H3598" s="3"/>
      <c r="I3598" s="1"/>
      <c r="J3598" s="4"/>
      <c r="K3598" s="1"/>
      <c r="L3598" s="1"/>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row>
    <row r="3599" spans="3:61">
      <c r="C3599" s="1"/>
      <c r="D3599" s="2"/>
      <c r="E3599" s="1"/>
      <c r="F3599" s="1"/>
      <c r="G3599" s="1"/>
      <c r="H3599" s="3"/>
      <c r="I3599" s="1"/>
      <c r="J3599" s="4"/>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row>
    <row r="3600" spans="3:61">
      <c r="C3600" s="1"/>
      <c r="D3600" s="2"/>
      <c r="E3600" s="1"/>
      <c r="F3600" s="1"/>
      <c r="G3600" s="1"/>
      <c r="H3600" s="3"/>
      <c r="I3600" s="1"/>
      <c r="J3600" s="4"/>
      <c r="K3600" s="1"/>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row>
    <row r="3601" spans="3:61">
      <c r="C3601" s="1"/>
      <c r="D3601" s="2"/>
      <c r="E3601" s="1"/>
      <c r="F3601" s="1"/>
      <c r="G3601" s="1"/>
      <c r="H3601" s="3"/>
      <c r="I3601" s="1"/>
      <c r="J3601" s="4"/>
      <c r="K3601" s="1"/>
      <c r="L3601" s="1"/>
      <c r="M3601" s="1"/>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row>
    <row r="3602" spans="3:61">
      <c r="C3602" s="1"/>
      <c r="D3602" s="2"/>
      <c r="E3602" s="1"/>
      <c r="F3602" s="1"/>
      <c r="G3602" s="1"/>
      <c r="H3602" s="3"/>
      <c r="I3602" s="1"/>
      <c r="J3602" s="4"/>
      <c r="K3602" s="1"/>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row>
    <row r="3603" spans="3:61">
      <c r="C3603" s="1"/>
      <c r="D3603" s="2"/>
      <c r="E3603" s="1"/>
      <c r="F3603" s="1"/>
      <c r="G3603" s="1"/>
      <c r="H3603" s="3"/>
      <c r="I3603" s="1"/>
      <c r="J3603" s="4"/>
      <c r="K3603" s="1"/>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row>
    <row r="3604" spans="3:61">
      <c r="C3604" s="1"/>
      <c r="D3604" s="2"/>
      <c r="E3604" s="1"/>
      <c r="F3604" s="1"/>
      <c r="G3604" s="1"/>
      <c r="H3604" s="3"/>
      <c r="I3604" s="1"/>
      <c r="J3604" s="4"/>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row>
    <row r="3605" spans="3:61">
      <c r="C3605" s="1"/>
      <c r="D3605" s="2"/>
      <c r="E3605" s="1"/>
      <c r="F3605" s="1"/>
      <c r="G3605" s="1"/>
      <c r="H3605" s="3"/>
      <c r="I3605" s="1"/>
      <c r="J3605" s="4"/>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row>
    <row r="3606" spans="3:61">
      <c r="C3606" s="1"/>
      <c r="D3606" s="2"/>
      <c r="E3606" s="1"/>
      <c r="F3606" s="1"/>
      <c r="G3606" s="1"/>
      <c r="H3606" s="3"/>
      <c r="I3606" s="1"/>
      <c r="J3606" s="4"/>
      <c r="K3606" s="1"/>
      <c r="L3606" s="1"/>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row>
    <row r="3607" spans="3:61">
      <c r="C3607" s="1"/>
      <c r="D3607" s="2"/>
      <c r="E3607" s="1"/>
      <c r="F3607" s="1"/>
      <c r="G3607" s="1"/>
      <c r="H3607" s="3"/>
      <c r="I3607" s="1"/>
      <c r="J3607" s="4"/>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row>
    <row r="3608" spans="3:61">
      <c r="C3608" s="1"/>
      <c r="D3608" s="2"/>
      <c r="E3608" s="1"/>
      <c r="F3608" s="1"/>
      <c r="G3608" s="1"/>
      <c r="H3608" s="3"/>
      <c r="I3608" s="1"/>
      <c r="J3608" s="4"/>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row>
    <row r="3609" spans="3:61">
      <c r="C3609" s="1"/>
      <c r="D3609" s="2"/>
      <c r="E3609" s="1"/>
      <c r="F3609" s="1"/>
      <c r="G3609" s="1"/>
      <c r="H3609" s="3"/>
      <c r="I3609" s="1"/>
      <c r="J3609" s="4"/>
      <c r="K3609" s="1"/>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row>
    <row r="3610" spans="3:61">
      <c r="C3610" s="1"/>
      <c r="D3610" s="2"/>
      <c r="E3610" s="1"/>
      <c r="F3610" s="1"/>
      <c r="G3610" s="1"/>
      <c r="H3610" s="3"/>
      <c r="I3610" s="1"/>
      <c r="J3610" s="4"/>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row>
    <row r="3611" spans="3:61">
      <c r="C3611" s="1"/>
      <c r="D3611" s="2"/>
      <c r="E3611" s="1"/>
      <c r="F3611" s="1"/>
      <c r="G3611" s="1"/>
      <c r="H3611" s="3"/>
      <c r="I3611" s="1"/>
      <c r="J3611" s="4"/>
      <c r="K3611" s="1"/>
      <c r="L3611" s="1"/>
      <c r="M3611" s="1"/>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row>
    <row r="3612" spans="3:61">
      <c r="C3612" s="1"/>
      <c r="D3612" s="2"/>
      <c r="E3612" s="1"/>
      <c r="F3612" s="1"/>
      <c r="G3612" s="1"/>
      <c r="H3612" s="3"/>
      <c r="I3612" s="1"/>
      <c r="J3612" s="4"/>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row>
    <row r="3613" spans="3:61">
      <c r="C3613" s="1"/>
      <c r="D3613" s="2"/>
      <c r="E3613" s="1"/>
      <c r="F3613" s="1"/>
      <c r="G3613" s="1"/>
      <c r="H3613" s="3"/>
      <c r="I3613" s="1"/>
      <c r="J3613" s="4"/>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row>
    <row r="3614" spans="3:61">
      <c r="C3614" s="1"/>
      <c r="D3614" s="2"/>
      <c r="E3614" s="1"/>
      <c r="F3614" s="1"/>
      <c r="G3614" s="1"/>
      <c r="H3614" s="3"/>
      <c r="I3614" s="1"/>
      <c r="J3614" s="4"/>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row>
    <row r="3615" spans="3:61">
      <c r="C3615" s="1"/>
      <c r="D3615" s="2"/>
      <c r="E3615" s="1"/>
      <c r="F3615" s="1"/>
      <c r="G3615" s="1"/>
      <c r="H3615" s="3"/>
      <c r="I3615" s="1"/>
      <c r="J3615" s="4"/>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row>
    <row r="3616" spans="3:61">
      <c r="C3616" s="1"/>
      <c r="D3616" s="2"/>
      <c r="E3616" s="1"/>
      <c r="F3616" s="1"/>
      <c r="G3616" s="1"/>
      <c r="H3616" s="3"/>
      <c r="I3616" s="1"/>
      <c r="J3616" s="4"/>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row>
    <row r="3617" spans="3:61">
      <c r="C3617" s="1"/>
      <c r="D3617" s="2"/>
      <c r="E3617" s="1"/>
      <c r="F3617" s="1"/>
      <c r="G3617" s="1"/>
      <c r="H3617" s="3"/>
      <c r="I3617" s="1"/>
      <c r="J3617" s="4"/>
      <c r="K3617" s="1"/>
      <c r="L3617" s="1"/>
      <c r="M3617" s="1"/>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row>
    <row r="3618" spans="3:61">
      <c r="C3618" s="1"/>
      <c r="D3618" s="2"/>
      <c r="E3618" s="1"/>
      <c r="F3618" s="1"/>
      <c r="G3618" s="1"/>
      <c r="H3618" s="3"/>
      <c r="I3618" s="1"/>
      <c r="J3618" s="4"/>
      <c r="K3618" s="1"/>
      <c r="L3618" s="1"/>
      <c r="M3618" s="1"/>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row>
    <row r="3619" spans="3:61">
      <c r="C3619" s="1"/>
      <c r="D3619" s="2"/>
      <c r="E3619" s="1"/>
      <c r="F3619" s="1"/>
      <c r="G3619" s="1"/>
      <c r="H3619" s="3"/>
      <c r="I3619" s="1"/>
      <c r="J3619" s="4"/>
      <c r="K3619" s="1"/>
      <c r="L3619" s="1"/>
      <c r="M3619" s="1"/>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row>
    <row r="3620" spans="3:61">
      <c r="C3620" s="1"/>
      <c r="D3620" s="2"/>
      <c r="E3620" s="1"/>
      <c r="F3620" s="1"/>
      <c r="G3620" s="1"/>
      <c r="H3620" s="3"/>
      <c r="I3620" s="1"/>
      <c r="J3620" s="4"/>
      <c r="K3620" s="1"/>
      <c r="L3620" s="1"/>
      <c r="M3620" s="1"/>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row>
    <row r="3621" spans="3:61">
      <c r="C3621" s="1"/>
      <c r="D3621" s="2"/>
      <c r="E3621" s="1"/>
      <c r="F3621" s="1"/>
      <c r="G3621" s="1"/>
      <c r="H3621" s="3"/>
      <c r="I3621" s="1"/>
      <c r="J3621" s="4"/>
      <c r="K3621" s="1"/>
      <c r="L3621" s="1"/>
      <c r="M3621" s="1"/>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row>
    <row r="3622" spans="3:61">
      <c r="C3622" s="1"/>
      <c r="D3622" s="2"/>
      <c r="E3622" s="1"/>
      <c r="F3622" s="1"/>
      <c r="G3622" s="1"/>
      <c r="H3622" s="3"/>
      <c r="I3622" s="1"/>
      <c r="J3622" s="4"/>
      <c r="K3622" s="1"/>
      <c r="L3622" s="1"/>
      <c r="M3622" s="1"/>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row>
    <row r="3623" spans="3:61">
      <c r="C3623" s="1"/>
      <c r="D3623" s="2"/>
      <c r="E3623" s="1"/>
      <c r="F3623" s="1"/>
      <c r="G3623" s="1"/>
      <c r="H3623" s="3"/>
      <c r="I3623" s="1"/>
      <c r="J3623" s="4"/>
      <c r="K3623" s="1"/>
      <c r="L3623" s="1"/>
      <c r="M3623" s="1"/>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row>
    <row r="3624" spans="3:61">
      <c r="C3624" s="1"/>
      <c r="D3624" s="2"/>
      <c r="E3624" s="1"/>
      <c r="F3624" s="1"/>
      <c r="G3624" s="1"/>
      <c r="H3624" s="3"/>
      <c r="I3624" s="1"/>
      <c r="J3624" s="4"/>
      <c r="K3624" s="1"/>
      <c r="L3624" s="1"/>
      <c r="M3624" s="1"/>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row>
    <row r="3625" spans="3:61">
      <c r="C3625" s="1"/>
      <c r="D3625" s="2"/>
      <c r="E3625" s="1"/>
      <c r="F3625" s="1"/>
      <c r="G3625" s="1"/>
      <c r="H3625" s="3"/>
      <c r="I3625" s="1"/>
      <c r="J3625" s="4"/>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row>
    <row r="3626" spans="3:61">
      <c r="C3626" s="1"/>
      <c r="D3626" s="2"/>
      <c r="E3626" s="1"/>
      <c r="F3626" s="1"/>
      <c r="G3626" s="1"/>
      <c r="H3626" s="3"/>
      <c r="I3626" s="1"/>
      <c r="J3626" s="4"/>
      <c r="K3626" s="1"/>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row>
    <row r="3627" spans="3:61">
      <c r="C3627" s="1"/>
      <c r="D3627" s="2"/>
      <c r="E3627" s="1"/>
      <c r="F3627" s="1"/>
      <c r="G3627" s="1"/>
      <c r="H3627" s="3"/>
      <c r="I3627" s="1"/>
      <c r="J3627" s="4"/>
      <c r="K3627" s="1"/>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row>
    <row r="3628" spans="3:61">
      <c r="C3628" s="1"/>
      <c r="D3628" s="2"/>
      <c r="E3628" s="1"/>
      <c r="F3628" s="1"/>
      <c r="G3628" s="1"/>
      <c r="H3628" s="3"/>
      <c r="I3628" s="1"/>
      <c r="J3628" s="4"/>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row>
    <row r="3629" spans="3:61">
      <c r="C3629" s="1"/>
      <c r="D3629" s="2"/>
      <c r="E3629" s="1"/>
      <c r="F3629" s="1"/>
      <c r="G3629" s="1"/>
      <c r="H3629" s="3"/>
      <c r="I3629" s="1"/>
      <c r="J3629" s="4"/>
      <c r="K3629" s="1"/>
      <c r="L3629" s="1"/>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row>
    <row r="3630" spans="3:61">
      <c r="C3630" s="1"/>
      <c r="D3630" s="2"/>
      <c r="E3630" s="1"/>
      <c r="F3630" s="1"/>
      <c r="G3630" s="1"/>
      <c r="H3630" s="3"/>
      <c r="I3630" s="1"/>
      <c r="J3630" s="4"/>
      <c r="K3630" s="1"/>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row>
    <row r="3631" spans="3:61">
      <c r="C3631" s="1"/>
      <c r="D3631" s="2"/>
      <c r="E3631" s="1"/>
      <c r="F3631" s="1"/>
      <c r="G3631" s="1"/>
      <c r="H3631" s="3"/>
      <c r="I3631" s="1"/>
      <c r="J3631" s="4"/>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row>
    <row r="3632" spans="3:61">
      <c r="C3632" s="1"/>
      <c r="D3632" s="2"/>
      <c r="E3632" s="1"/>
      <c r="F3632" s="1"/>
      <c r="G3632" s="1"/>
      <c r="H3632" s="3"/>
      <c r="I3632" s="1"/>
      <c r="J3632" s="4"/>
      <c r="K3632" s="1"/>
      <c r="L3632" s="1"/>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row>
    <row r="3633" spans="3:61">
      <c r="C3633" s="1"/>
      <c r="D3633" s="2"/>
      <c r="E3633" s="1"/>
      <c r="F3633" s="1"/>
      <c r="G3633" s="1"/>
      <c r="H3633" s="3"/>
      <c r="I3633" s="1"/>
      <c r="J3633" s="4"/>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row>
    <row r="3634" spans="3:61">
      <c r="C3634" s="1"/>
      <c r="D3634" s="2"/>
      <c r="E3634" s="1"/>
      <c r="F3634" s="1"/>
      <c r="G3634" s="1"/>
      <c r="H3634" s="3"/>
      <c r="I3634" s="1"/>
      <c r="J3634" s="4"/>
      <c r="K3634" s="1"/>
      <c r="L3634" s="1"/>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row>
    <row r="3635" spans="3:61">
      <c r="C3635" s="1"/>
      <c r="D3635" s="2"/>
      <c r="E3635" s="1"/>
      <c r="F3635" s="1"/>
      <c r="G3635" s="1"/>
      <c r="H3635" s="3"/>
      <c r="I3635" s="1"/>
      <c r="J3635" s="4"/>
      <c r="K3635" s="1"/>
      <c r="L3635" s="1"/>
      <c r="M3635" s="1"/>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row>
    <row r="3636" spans="3:61">
      <c r="C3636" s="1"/>
      <c r="D3636" s="2"/>
      <c r="E3636" s="1"/>
      <c r="F3636" s="1"/>
      <c r="G3636" s="1"/>
      <c r="H3636" s="3"/>
      <c r="I3636" s="1"/>
      <c r="J3636" s="4"/>
      <c r="K3636" s="1"/>
      <c r="L3636" s="1"/>
      <c r="M3636" s="1"/>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row>
    <row r="3637" spans="3:61">
      <c r="C3637" s="1"/>
      <c r="D3637" s="2"/>
      <c r="E3637" s="1"/>
      <c r="F3637" s="1"/>
      <c r="G3637" s="1"/>
      <c r="H3637" s="3"/>
      <c r="I3637" s="1"/>
      <c r="J3637" s="4"/>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row>
    <row r="3638" spans="3:61">
      <c r="C3638" s="1"/>
      <c r="D3638" s="2"/>
      <c r="E3638" s="1"/>
      <c r="F3638" s="1"/>
      <c r="G3638" s="1"/>
      <c r="H3638" s="3"/>
      <c r="I3638" s="1"/>
      <c r="J3638" s="4"/>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row>
    <row r="3639" spans="3:61">
      <c r="C3639" s="1"/>
      <c r="D3639" s="2"/>
      <c r="E3639" s="1"/>
      <c r="F3639" s="1"/>
      <c r="G3639" s="1"/>
      <c r="H3639" s="3"/>
      <c r="I3639" s="1"/>
      <c r="J3639" s="4"/>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row>
    <row r="3640" spans="3:61">
      <c r="C3640" s="1"/>
      <c r="D3640" s="2"/>
      <c r="E3640" s="1"/>
      <c r="F3640" s="1"/>
      <c r="G3640" s="1"/>
      <c r="H3640" s="3"/>
      <c r="I3640" s="1"/>
      <c r="J3640" s="4"/>
      <c r="K3640" s="1"/>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row>
    <row r="3641" spans="3:61">
      <c r="C3641" s="1"/>
      <c r="D3641" s="2"/>
      <c r="E3641" s="1"/>
      <c r="F3641" s="1"/>
      <c r="G3641" s="1"/>
      <c r="H3641" s="3"/>
      <c r="I3641" s="1"/>
      <c r="J3641" s="4"/>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row>
    <row r="3642" spans="3:61">
      <c r="C3642" s="1"/>
      <c r="D3642" s="2"/>
      <c r="E3642" s="1"/>
      <c r="F3642" s="1"/>
      <c r="G3642" s="1"/>
      <c r="H3642" s="3"/>
      <c r="I3642" s="1"/>
      <c r="J3642" s="4"/>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row>
    <row r="3643" spans="3:61">
      <c r="C3643" s="1"/>
      <c r="D3643" s="2"/>
      <c r="E3643" s="1"/>
      <c r="F3643" s="1"/>
      <c r="G3643" s="1"/>
      <c r="H3643" s="3"/>
      <c r="I3643" s="1"/>
      <c r="J3643" s="4"/>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row>
    <row r="3644" spans="3:61">
      <c r="C3644" s="1"/>
      <c r="D3644" s="2"/>
      <c r="E3644" s="1"/>
      <c r="F3644" s="1"/>
      <c r="G3644" s="1"/>
      <c r="H3644" s="3"/>
      <c r="I3644" s="1"/>
      <c r="J3644" s="4"/>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row>
    <row r="3645" spans="3:61">
      <c r="C3645" s="1"/>
      <c r="D3645" s="2"/>
      <c r="E3645" s="1"/>
      <c r="F3645" s="1"/>
      <c r="G3645" s="1"/>
      <c r="H3645" s="3"/>
      <c r="I3645" s="1"/>
      <c r="J3645" s="4"/>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row>
    <row r="3646" spans="3:61">
      <c r="C3646" s="1"/>
      <c r="D3646" s="2"/>
      <c r="E3646" s="1"/>
      <c r="F3646" s="1"/>
      <c r="G3646" s="1"/>
      <c r="H3646" s="3"/>
      <c r="I3646" s="1"/>
      <c r="J3646" s="4"/>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row>
    <row r="3647" spans="3:61">
      <c r="C3647" s="1"/>
      <c r="D3647" s="2"/>
      <c r="E3647" s="1"/>
      <c r="F3647" s="1"/>
      <c r="G3647" s="1"/>
      <c r="H3647" s="3"/>
      <c r="I3647" s="1"/>
      <c r="J3647" s="4"/>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row>
    <row r="3648" spans="3:61">
      <c r="C3648" s="1"/>
      <c r="D3648" s="2"/>
      <c r="E3648" s="1"/>
      <c r="F3648" s="1"/>
      <c r="G3648" s="1"/>
      <c r="H3648" s="3"/>
      <c r="I3648" s="1"/>
      <c r="J3648" s="4"/>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row>
    <row r="3649" spans="3:61">
      <c r="C3649" s="1"/>
      <c r="D3649" s="2"/>
      <c r="E3649" s="1"/>
      <c r="F3649" s="1"/>
      <c r="G3649" s="1"/>
      <c r="H3649" s="3"/>
      <c r="I3649" s="1"/>
      <c r="J3649" s="4"/>
      <c r="K3649" s="1"/>
      <c r="L3649" s="1"/>
      <c r="M3649" s="1"/>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row>
    <row r="3650" spans="3:61">
      <c r="C3650" s="1"/>
      <c r="D3650" s="2"/>
      <c r="E3650" s="1"/>
      <c r="F3650" s="1"/>
      <c r="G3650" s="1"/>
      <c r="H3650" s="3"/>
      <c r="I3650" s="1"/>
      <c r="J3650" s="4"/>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row>
    <row r="3651" spans="3:61">
      <c r="C3651" s="1"/>
      <c r="D3651" s="2"/>
      <c r="E3651" s="1"/>
      <c r="F3651" s="1"/>
      <c r="G3651" s="1"/>
      <c r="H3651" s="3"/>
      <c r="I3651" s="1"/>
      <c r="J3651" s="4"/>
      <c r="K3651" s="1"/>
      <c r="L3651" s="1"/>
      <c r="M3651" s="1"/>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row>
    <row r="3652" spans="3:61">
      <c r="C3652" s="1"/>
      <c r="D3652" s="2"/>
      <c r="E3652" s="1"/>
      <c r="F3652" s="1"/>
      <c r="G3652" s="1"/>
      <c r="H3652" s="3"/>
      <c r="I3652" s="1"/>
      <c r="J3652" s="4"/>
      <c r="K3652" s="1"/>
      <c r="L3652" s="1"/>
      <c r="M3652" s="1"/>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row>
    <row r="3653" spans="3:61">
      <c r="C3653" s="1"/>
      <c r="D3653" s="2"/>
      <c r="E3653" s="1"/>
      <c r="F3653" s="1"/>
      <c r="G3653" s="1"/>
      <c r="H3653" s="3"/>
      <c r="I3653" s="1"/>
      <c r="J3653" s="4"/>
      <c r="K3653" s="1"/>
      <c r="L3653" s="1"/>
      <c r="M3653" s="1"/>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row>
    <row r="3654" spans="3:61">
      <c r="C3654" s="1"/>
      <c r="D3654" s="2"/>
      <c r="E3654" s="1"/>
      <c r="F3654" s="1"/>
      <c r="G3654" s="1"/>
      <c r="H3654" s="3"/>
      <c r="I3654" s="1"/>
      <c r="J3654" s="4"/>
      <c r="K3654" s="1"/>
      <c r="L3654" s="1"/>
      <c r="M3654" s="1"/>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row>
    <row r="3655" spans="3:61">
      <c r="C3655" s="1"/>
      <c r="D3655" s="2"/>
      <c r="E3655" s="1"/>
      <c r="F3655" s="1"/>
      <c r="G3655" s="1"/>
      <c r="H3655" s="3"/>
      <c r="I3655" s="1"/>
      <c r="J3655" s="4"/>
      <c r="K3655" s="1"/>
      <c r="L3655" s="1"/>
      <c r="M3655" s="1"/>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c r="AR3655" s="1"/>
      <c r="AS3655" s="1"/>
      <c r="AT3655" s="1"/>
      <c r="AU3655" s="1"/>
      <c r="AV3655" s="1"/>
      <c r="AW3655" s="1"/>
      <c r="AX3655" s="1"/>
      <c r="AY3655" s="1"/>
      <c r="AZ3655" s="1"/>
      <c r="BA3655" s="1"/>
      <c r="BB3655" s="1"/>
      <c r="BC3655" s="1"/>
      <c r="BD3655" s="1"/>
      <c r="BE3655" s="1"/>
      <c r="BF3655" s="1"/>
      <c r="BG3655" s="1"/>
      <c r="BH3655" s="1"/>
      <c r="BI3655" s="1"/>
    </row>
    <row r="3656" spans="3:61">
      <c r="C3656" s="1"/>
      <c r="D3656" s="2"/>
      <c r="E3656" s="1"/>
      <c r="F3656" s="1"/>
      <c r="G3656" s="1"/>
      <c r="H3656" s="3"/>
      <c r="I3656" s="1"/>
      <c r="J3656" s="4"/>
      <c r="K3656" s="1"/>
      <c r="L3656" s="1"/>
      <c r="M3656" s="1"/>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c r="AR3656" s="1"/>
      <c r="AS3656" s="1"/>
      <c r="AT3656" s="1"/>
      <c r="AU3656" s="1"/>
      <c r="AV3656" s="1"/>
      <c r="AW3656" s="1"/>
      <c r="AX3656" s="1"/>
      <c r="AY3656" s="1"/>
      <c r="AZ3656" s="1"/>
      <c r="BA3656" s="1"/>
      <c r="BB3656" s="1"/>
      <c r="BC3656" s="1"/>
      <c r="BD3656" s="1"/>
      <c r="BE3656" s="1"/>
      <c r="BF3656" s="1"/>
      <c r="BG3656" s="1"/>
      <c r="BH3656" s="1"/>
      <c r="BI3656" s="1"/>
    </row>
    <row r="3657" spans="3:61">
      <c r="C3657" s="1"/>
      <c r="D3657" s="2"/>
      <c r="E3657" s="1"/>
      <c r="F3657" s="1"/>
      <c r="G3657" s="1"/>
      <c r="H3657" s="3"/>
      <c r="I3657" s="1"/>
      <c r="J3657" s="4"/>
      <c r="K3657" s="1"/>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c r="BD3657" s="1"/>
      <c r="BE3657" s="1"/>
      <c r="BF3657" s="1"/>
      <c r="BG3657" s="1"/>
      <c r="BH3657" s="1"/>
      <c r="BI3657" s="1"/>
    </row>
    <row r="3658" spans="3:61">
      <c r="C3658" s="1"/>
      <c r="D3658" s="2"/>
      <c r="E3658" s="1"/>
      <c r="F3658" s="1"/>
      <c r="G3658" s="1"/>
      <c r="H3658" s="3"/>
      <c r="I3658" s="1"/>
      <c r="J3658" s="4"/>
      <c r="K3658" s="1"/>
      <c r="L3658" s="1"/>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c r="BD3658" s="1"/>
      <c r="BE3658" s="1"/>
      <c r="BF3658" s="1"/>
      <c r="BG3658" s="1"/>
      <c r="BH3658" s="1"/>
      <c r="BI3658" s="1"/>
    </row>
    <row r="3659" spans="3:61">
      <c r="C3659" s="1"/>
      <c r="D3659" s="2"/>
      <c r="E3659" s="1"/>
      <c r="F3659" s="1"/>
      <c r="G3659" s="1"/>
      <c r="H3659" s="3"/>
      <c r="I3659" s="1"/>
      <c r="J3659" s="4"/>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row>
    <row r="3660" spans="3:61">
      <c r="C3660" s="1"/>
      <c r="D3660" s="2"/>
      <c r="E3660" s="1"/>
      <c r="F3660" s="1"/>
      <c r="G3660" s="1"/>
      <c r="H3660" s="3"/>
      <c r="I3660" s="1"/>
      <c r="J3660" s="4"/>
      <c r="K3660" s="1"/>
      <c r="L3660" s="1"/>
      <c r="M3660" s="1"/>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c r="AR3660" s="1"/>
      <c r="AS3660" s="1"/>
      <c r="AT3660" s="1"/>
      <c r="AU3660" s="1"/>
      <c r="AV3660" s="1"/>
      <c r="AW3660" s="1"/>
      <c r="AX3660" s="1"/>
      <c r="AY3660" s="1"/>
      <c r="AZ3660" s="1"/>
      <c r="BA3660" s="1"/>
      <c r="BB3660" s="1"/>
      <c r="BC3660" s="1"/>
      <c r="BD3660" s="1"/>
      <c r="BE3660" s="1"/>
      <c r="BF3660" s="1"/>
      <c r="BG3660" s="1"/>
      <c r="BH3660" s="1"/>
      <c r="BI3660" s="1"/>
    </row>
    <row r="3661" spans="3:61">
      <c r="C3661" s="1"/>
      <c r="D3661" s="2"/>
      <c r="E3661" s="1"/>
      <c r="F3661" s="1"/>
      <c r="G3661" s="1"/>
      <c r="H3661" s="3"/>
      <c r="I3661" s="1"/>
      <c r="J3661" s="4"/>
      <c r="K3661" s="1"/>
      <c r="L3661" s="1"/>
      <c r="M3661" s="1"/>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c r="AR3661" s="1"/>
      <c r="AS3661" s="1"/>
      <c r="AT3661" s="1"/>
      <c r="AU3661" s="1"/>
      <c r="AV3661" s="1"/>
      <c r="AW3661" s="1"/>
      <c r="AX3661" s="1"/>
      <c r="AY3661" s="1"/>
      <c r="AZ3661" s="1"/>
      <c r="BA3661" s="1"/>
      <c r="BB3661" s="1"/>
      <c r="BC3661" s="1"/>
      <c r="BD3661" s="1"/>
      <c r="BE3661" s="1"/>
      <c r="BF3661" s="1"/>
      <c r="BG3661" s="1"/>
      <c r="BH3661" s="1"/>
      <c r="BI3661" s="1"/>
    </row>
    <row r="3662" spans="3:61">
      <c r="C3662" s="1"/>
      <c r="D3662" s="2"/>
      <c r="E3662" s="1"/>
      <c r="F3662" s="1"/>
      <c r="G3662" s="1"/>
      <c r="H3662" s="3"/>
      <c r="I3662" s="1"/>
      <c r="J3662" s="4"/>
      <c r="K3662" s="1"/>
      <c r="L3662" s="1"/>
      <c r="M3662" s="1"/>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c r="AR3662" s="1"/>
      <c r="AS3662" s="1"/>
      <c r="AT3662" s="1"/>
      <c r="AU3662" s="1"/>
      <c r="AV3662" s="1"/>
      <c r="AW3662" s="1"/>
      <c r="AX3662" s="1"/>
      <c r="AY3662" s="1"/>
      <c r="AZ3662" s="1"/>
      <c r="BA3662" s="1"/>
      <c r="BB3662" s="1"/>
      <c r="BC3662" s="1"/>
      <c r="BD3662" s="1"/>
      <c r="BE3662" s="1"/>
      <c r="BF3662" s="1"/>
      <c r="BG3662" s="1"/>
      <c r="BH3662" s="1"/>
      <c r="BI3662" s="1"/>
    </row>
    <row r="3663" spans="3:61">
      <c r="C3663" s="1"/>
      <c r="D3663" s="2"/>
      <c r="E3663" s="1"/>
      <c r="F3663" s="1"/>
      <c r="G3663" s="1"/>
      <c r="H3663" s="3"/>
      <c r="I3663" s="1"/>
      <c r="J3663" s="4"/>
      <c r="K3663" s="1"/>
      <c r="L3663" s="1"/>
      <c r="M3663" s="1"/>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c r="AR3663" s="1"/>
      <c r="AS3663" s="1"/>
      <c r="AT3663" s="1"/>
      <c r="AU3663" s="1"/>
      <c r="AV3663" s="1"/>
      <c r="AW3663" s="1"/>
      <c r="AX3663" s="1"/>
      <c r="AY3663" s="1"/>
      <c r="AZ3663" s="1"/>
      <c r="BA3663" s="1"/>
      <c r="BB3663" s="1"/>
      <c r="BC3663" s="1"/>
      <c r="BD3663" s="1"/>
      <c r="BE3663" s="1"/>
      <c r="BF3663" s="1"/>
      <c r="BG3663" s="1"/>
      <c r="BH3663" s="1"/>
      <c r="BI3663" s="1"/>
    </row>
    <row r="3664" spans="3:61">
      <c r="C3664" s="1"/>
      <c r="D3664" s="2"/>
      <c r="E3664" s="1"/>
      <c r="F3664" s="1"/>
      <c r="G3664" s="1"/>
      <c r="H3664" s="3"/>
      <c r="I3664" s="1"/>
      <c r="J3664" s="4"/>
      <c r="K3664" s="1"/>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c r="BF3664" s="1"/>
      <c r="BG3664" s="1"/>
      <c r="BH3664" s="1"/>
      <c r="BI3664" s="1"/>
    </row>
    <row r="3665" spans="3:61">
      <c r="C3665" s="1"/>
      <c r="D3665" s="2"/>
      <c r="E3665" s="1"/>
      <c r="F3665" s="1"/>
      <c r="G3665" s="1"/>
      <c r="H3665" s="3"/>
      <c r="I3665" s="1"/>
      <c r="J3665" s="4"/>
      <c r="K3665" s="1"/>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c r="BF3665" s="1"/>
      <c r="BG3665" s="1"/>
      <c r="BH3665" s="1"/>
      <c r="BI3665" s="1"/>
    </row>
    <row r="3666" spans="3:61">
      <c r="C3666" s="1"/>
      <c r="D3666" s="2"/>
      <c r="E3666" s="1"/>
      <c r="F3666" s="1"/>
      <c r="G3666" s="1"/>
      <c r="H3666" s="3"/>
      <c r="I3666" s="1"/>
      <c r="J3666" s="4"/>
      <c r="K3666" s="1"/>
      <c r="L3666" s="1"/>
      <c r="M3666" s="1"/>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c r="AR3666" s="1"/>
      <c r="AS3666" s="1"/>
      <c r="AT3666" s="1"/>
      <c r="AU3666" s="1"/>
      <c r="AV3666" s="1"/>
      <c r="AW3666" s="1"/>
      <c r="AX3666" s="1"/>
      <c r="AY3666" s="1"/>
      <c r="AZ3666" s="1"/>
      <c r="BA3666" s="1"/>
      <c r="BB3666" s="1"/>
      <c r="BC3666" s="1"/>
      <c r="BD3666" s="1"/>
      <c r="BE3666" s="1"/>
      <c r="BF3666" s="1"/>
      <c r="BG3666" s="1"/>
      <c r="BH3666" s="1"/>
      <c r="BI3666" s="1"/>
    </row>
    <row r="3667" spans="3:61">
      <c r="C3667" s="1"/>
      <c r="D3667" s="2"/>
      <c r="E3667" s="1"/>
      <c r="F3667" s="1"/>
      <c r="G3667" s="1"/>
      <c r="H3667" s="3"/>
      <c r="I3667" s="1"/>
      <c r="J3667" s="4"/>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row>
    <row r="3668" spans="3:61">
      <c r="C3668" s="1"/>
      <c r="D3668" s="2"/>
      <c r="E3668" s="1"/>
      <c r="F3668" s="1"/>
      <c r="G3668" s="1"/>
      <c r="H3668" s="3"/>
      <c r="I3668" s="1"/>
      <c r="J3668" s="4"/>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c r="BI3668" s="1"/>
    </row>
    <row r="3669" spans="3:61">
      <c r="C3669" s="1"/>
      <c r="D3669" s="2"/>
      <c r="E3669" s="1"/>
      <c r="F3669" s="1"/>
      <c r="G3669" s="1"/>
      <c r="H3669" s="3"/>
      <c r="I3669" s="1"/>
      <c r="J3669" s="4"/>
      <c r="K3669" s="1"/>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c r="BI3669" s="1"/>
    </row>
    <row r="3670" spans="3:61">
      <c r="C3670" s="1"/>
      <c r="D3670" s="2"/>
      <c r="E3670" s="1"/>
      <c r="F3670" s="1"/>
      <c r="G3670" s="1"/>
      <c r="H3670" s="3"/>
      <c r="I3670" s="1"/>
      <c r="J3670" s="4"/>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c r="BI3670" s="1"/>
    </row>
    <row r="3671" spans="3:61">
      <c r="C3671" s="1"/>
      <c r="D3671" s="2"/>
      <c r="E3671" s="1"/>
      <c r="F3671" s="1"/>
      <c r="G3671" s="1"/>
      <c r="H3671" s="3"/>
      <c r="I3671" s="1"/>
      <c r="J3671" s="4"/>
      <c r="K3671" s="1"/>
      <c r="L3671" s="1"/>
      <c r="M3671" s="1"/>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c r="BI3671" s="1"/>
    </row>
    <row r="3672" spans="3:61">
      <c r="C3672" s="1"/>
      <c r="D3672" s="2"/>
      <c r="E3672" s="1"/>
      <c r="F3672" s="1"/>
      <c r="G3672" s="1"/>
      <c r="H3672" s="3"/>
      <c r="I3672" s="1"/>
      <c r="J3672" s="4"/>
      <c r="K3672" s="1"/>
      <c r="L3672" s="1"/>
      <c r="M3672" s="1"/>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c r="BI3672" s="1"/>
    </row>
    <row r="3673" spans="3:61">
      <c r="C3673" s="1"/>
      <c r="D3673" s="2"/>
      <c r="E3673" s="1"/>
      <c r="F3673" s="1"/>
      <c r="G3673" s="1"/>
      <c r="H3673" s="3"/>
      <c r="I3673" s="1"/>
      <c r="J3673" s="4"/>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c r="BI3673" s="1"/>
    </row>
    <row r="3674" spans="3:61">
      <c r="C3674" s="1"/>
      <c r="D3674" s="2"/>
      <c r="E3674" s="1"/>
      <c r="F3674" s="1"/>
      <c r="G3674" s="1"/>
      <c r="H3674" s="3"/>
      <c r="I3674" s="1"/>
      <c r="J3674" s="4"/>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c r="BB3674" s="1"/>
      <c r="BC3674" s="1"/>
      <c r="BD3674" s="1"/>
      <c r="BE3674" s="1"/>
      <c r="BF3674" s="1"/>
      <c r="BG3674" s="1"/>
      <c r="BH3674" s="1"/>
      <c r="BI3674" s="1"/>
    </row>
    <row r="3675" spans="3:61">
      <c r="C3675" s="1"/>
      <c r="D3675" s="2"/>
      <c r="E3675" s="1"/>
      <c r="F3675" s="1"/>
      <c r="G3675" s="1"/>
      <c r="H3675" s="3"/>
      <c r="I3675" s="1"/>
      <c r="J3675" s="4"/>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c r="BI3675" s="1"/>
    </row>
    <row r="3676" spans="3:61">
      <c r="C3676" s="1"/>
      <c r="D3676" s="2"/>
      <c r="E3676" s="1"/>
      <c r="F3676" s="1"/>
      <c r="G3676" s="1"/>
      <c r="H3676" s="3"/>
      <c r="I3676" s="1"/>
      <c r="J3676" s="4"/>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row>
    <row r="3677" spans="3:61">
      <c r="C3677" s="1"/>
      <c r="D3677" s="2"/>
      <c r="E3677" s="1"/>
      <c r="F3677" s="1"/>
      <c r="G3677" s="1"/>
      <c r="H3677" s="3"/>
      <c r="I3677" s="1"/>
      <c r="J3677" s="4"/>
      <c r="K3677" s="1"/>
      <c r="L3677" s="1"/>
      <c r="M3677" s="1"/>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row>
    <row r="3678" spans="3:61">
      <c r="C3678" s="1"/>
      <c r="D3678" s="2"/>
      <c r="E3678" s="1"/>
      <c r="F3678" s="1"/>
      <c r="G3678" s="1"/>
      <c r="H3678" s="3"/>
      <c r="I3678" s="1"/>
      <c r="J3678" s="4"/>
      <c r="K3678" s="1"/>
      <c r="L3678" s="1"/>
      <c r="M3678" s="1"/>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c r="AR3678" s="1"/>
      <c r="AS3678" s="1"/>
      <c r="AT3678" s="1"/>
      <c r="AU3678" s="1"/>
      <c r="AV3678" s="1"/>
      <c r="AW3678" s="1"/>
      <c r="AX3678" s="1"/>
      <c r="AY3678" s="1"/>
      <c r="AZ3678" s="1"/>
      <c r="BA3678" s="1"/>
      <c r="BB3678" s="1"/>
      <c r="BC3678" s="1"/>
      <c r="BD3678" s="1"/>
      <c r="BE3678" s="1"/>
      <c r="BF3678" s="1"/>
      <c r="BG3678" s="1"/>
      <c r="BH3678" s="1"/>
      <c r="BI3678" s="1"/>
    </row>
    <row r="3679" spans="3:61">
      <c r="C3679" s="1"/>
      <c r="D3679" s="2"/>
      <c r="E3679" s="1"/>
      <c r="F3679" s="1"/>
      <c r="G3679" s="1"/>
      <c r="H3679" s="3"/>
      <c r="I3679" s="1"/>
      <c r="J3679" s="4"/>
      <c r="K3679" s="1"/>
      <c r="L3679" s="1"/>
      <c r="M3679" s="1"/>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c r="AR3679" s="1"/>
      <c r="AS3679" s="1"/>
      <c r="AT3679" s="1"/>
      <c r="AU3679" s="1"/>
      <c r="AV3679" s="1"/>
      <c r="AW3679" s="1"/>
      <c r="AX3679" s="1"/>
      <c r="AY3679" s="1"/>
      <c r="AZ3679" s="1"/>
      <c r="BA3679" s="1"/>
      <c r="BB3679" s="1"/>
      <c r="BC3679" s="1"/>
      <c r="BD3679" s="1"/>
      <c r="BE3679" s="1"/>
      <c r="BF3679" s="1"/>
      <c r="BG3679" s="1"/>
      <c r="BH3679" s="1"/>
      <c r="BI3679" s="1"/>
    </row>
    <row r="3680" spans="3:61">
      <c r="C3680" s="1"/>
      <c r="D3680" s="2"/>
      <c r="E3680" s="1"/>
      <c r="F3680" s="1"/>
      <c r="G3680" s="1"/>
      <c r="H3680" s="3"/>
      <c r="I3680" s="1"/>
      <c r="J3680" s="4"/>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c r="BI3680" s="1"/>
    </row>
    <row r="3681" spans="3:61">
      <c r="C3681" s="1"/>
      <c r="D3681" s="2"/>
      <c r="E3681" s="1"/>
      <c r="F3681" s="1"/>
      <c r="G3681" s="1"/>
      <c r="H3681" s="3"/>
      <c r="I3681" s="1"/>
      <c r="J3681" s="4"/>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c r="BI3681" s="1"/>
    </row>
    <row r="3682" spans="3:61">
      <c r="C3682" s="1"/>
      <c r="D3682" s="2"/>
      <c r="E3682" s="1"/>
      <c r="F3682" s="1"/>
      <c r="G3682" s="1"/>
      <c r="H3682" s="3"/>
      <c r="I3682" s="1"/>
      <c r="J3682" s="4"/>
      <c r="K3682" s="1"/>
      <c r="L3682" s="1"/>
      <c r="M3682" s="1"/>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c r="BI3682" s="1"/>
    </row>
    <row r="3683" spans="3:61">
      <c r="C3683" s="1"/>
      <c r="D3683" s="2"/>
      <c r="E3683" s="1"/>
      <c r="F3683" s="1"/>
      <c r="G3683" s="1"/>
      <c r="H3683" s="3"/>
      <c r="I3683" s="1"/>
      <c r="J3683" s="4"/>
      <c r="K3683" s="1"/>
      <c r="L3683" s="1"/>
      <c r="M3683" s="1"/>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c r="BI3683" s="1"/>
    </row>
    <row r="3684" spans="3:61">
      <c r="C3684" s="1"/>
      <c r="D3684" s="2"/>
      <c r="E3684" s="1"/>
      <c r="F3684" s="1"/>
      <c r="G3684" s="1"/>
      <c r="H3684" s="3"/>
      <c r="I3684" s="1"/>
      <c r="J3684" s="4"/>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row>
    <row r="3685" spans="3:61">
      <c r="C3685" s="1"/>
      <c r="D3685" s="2"/>
      <c r="E3685" s="1"/>
      <c r="F3685" s="1"/>
      <c r="G3685" s="1"/>
      <c r="H3685" s="3"/>
      <c r="I3685" s="1"/>
      <c r="J3685" s="4"/>
      <c r="K3685" s="1"/>
      <c r="L3685" s="1"/>
      <c r="M3685" s="1"/>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c r="BI3685" s="1"/>
    </row>
    <row r="3686" spans="3:61">
      <c r="C3686" s="1"/>
      <c r="D3686" s="2"/>
      <c r="E3686" s="1"/>
      <c r="F3686" s="1"/>
      <c r="G3686" s="1"/>
      <c r="H3686" s="3"/>
      <c r="I3686" s="1"/>
      <c r="J3686" s="4"/>
      <c r="K3686" s="1"/>
      <c r="L3686" s="1"/>
      <c r="M3686" s="1"/>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c r="BI3686" s="1"/>
    </row>
    <row r="3687" spans="3:61">
      <c r="C3687" s="1"/>
      <c r="D3687" s="2"/>
      <c r="E3687" s="1"/>
      <c r="F3687" s="1"/>
      <c r="G3687" s="1"/>
      <c r="H3687" s="3"/>
      <c r="I3687" s="1"/>
      <c r="J3687" s="4"/>
      <c r="K3687" s="1"/>
      <c r="L3687" s="1"/>
      <c r="M3687" s="1"/>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c r="BI3687" s="1"/>
    </row>
    <row r="3688" spans="3:61">
      <c r="C3688" s="1"/>
      <c r="D3688" s="2"/>
      <c r="E3688" s="1"/>
      <c r="F3688" s="1"/>
      <c r="G3688" s="1"/>
      <c r="H3688" s="3"/>
      <c r="I3688" s="1"/>
      <c r="J3688" s="4"/>
      <c r="K3688" s="1"/>
      <c r="L3688" s="1"/>
      <c r="M3688" s="1"/>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c r="AR3688" s="1"/>
      <c r="AS3688" s="1"/>
      <c r="AT3688" s="1"/>
      <c r="AU3688" s="1"/>
      <c r="AV3688" s="1"/>
      <c r="AW3688" s="1"/>
      <c r="AX3688" s="1"/>
      <c r="AY3688" s="1"/>
      <c r="AZ3688" s="1"/>
      <c r="BA3688" s="1"/>
      <c r="BB3688" s="1"/>
      <c r="BC3688" s="1"/>
      <c r="BD3688" s="1"/>
      <c r="BE3688" s="1"/>
      <c r="BF3688" s="1"/>
      <c r="BG3688" s="1"/>
      <c r="BH3688" s="1"/>
      <c r="BI3688" s="1"/>
    </row>
    <row r="3689" spans="3:61">
      <c r="C3689" s="1"/>
      <c r="D3689" s="2"/>
      <c r="E3689" s="1"/>
      <c r="F3689" s="1"/>
      <c r="G3689" s="1"/>
      <c r="H3689" s="3"/>
      <c r="I3689" s="1"/>
      <c r="J3689" s="4"/>
      <c r="K3689" s="1"/>
      <c r="L3689" s="1"/>
      <c r="M3689" s="1"/>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c r="BI3689" s="1"/>
    </row>
    <row r="3690" spans="3:61">
      <c r="C3690" s="1"/>
      <c r="D3690" s="2"/>
      <c r="E3690" s="1"/>
      <c r="F3690" s="1"/>
      <c r="G3690" s="1"/>
      <c r="H3690" s="3"/>
      <c r="I3690" s="1"/>
      <c r="J3690" s="4"/>
      <c r="K3690" s="1"/>
      <c r="L3690" s="1"/>
      <c r="M3690" s="1"/>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c r="BI3690" s="1"/>
    </row>
    <row r="3691" spans="3:61">
      <c r="C3691" s="1"/>
      <c r="D3691" s="2"/>
      <c r="E3691" s="1"/>
      <c r="F3691" s="1"/>
      <c r="G3691" s="1"/>
      <c r="H3691" s="3"/>
      <c r="I3691" s="1"/>
      <c r="J3691" s="4"/>
      <c r="K3691" s="1"/>
      <c r="L3691" s="1"/>
      <c r="M3691" s="1"/>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c r="BI3691" s="1"/>
    </row>
    <row r="3692" spans="3:61">
      <c r="C3692" s="1"/>
      <c r="D3692" s="2"/>
      <c r="E3692" s="1"/>
      <c r="F3692" s="1"/>
      <c r="G3692" s="1"/>
      <c r="H3692" s="3"/>
      <c r="I3692" s="1"/>
      <c r="J3692" s="4"/>
      <c r="K3692" s="1"/>
      <c r="L3692" s="1"/>
      <c r="M3692" s="1"/>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c r="BI3692" s="1"/>
    </row>
    <row r="3693" spans="3:61">
      <c r="C3693" s="1"/>
      <c r="D3693" s="2"/>
      <c r="E3693" s="1"/>
      <c r="F3693" s="1"/>
      <c r="G3693" s="1"/>
      <c r="H3693" s="3"/>
      <c r="I3693" s="1"/>
      <c r="J3693" s="4"/>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row>
    <row r="3694" spans="3:61">
      <c r="C3694" s="1"/>
      <c r="D3694" s="2"/>
      <c r="E3694" s="1"/>
      <c r="F3694" s="1"/>
      <c r="G3694" s="1"/>
      <c r="H3694" s="3"/>
      <c r="I3694" s="1"/>
      <c r="J3694" s="4"/>
      <c r="K3694" s="1"/>
      <c r="L3694" s="1"/>
      <c r="M3694" s="1"/>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c r="BI3694" s="1"/>
    </row>
    <row r="3695" spans="3:61">
      <c r="C3695" s="1"/>
      <c r="D3695" s="2"/>
      <c r="E3695" s="1"/>
      <c r="F3695" s="1"/>
      <c r="G3695" s="1"/>
      <c r="H3695" s="3"/>
      <c r="I3695" s="1"/>
      <c r="J3695" s="4"/>
      <c r="K3695" s="1"/>
      <c r="L3695" s="1"/>
      <c r="M3695" s="1"/>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c r="BI3695" s="1"/>
    </row>
    <row r="3696" spans="3:61">
      <c r="C3696" s="1"/>
      <c r="D3696" s="2"/>
      <c r="E3696" s="1"/>
      <c r="F3696" s="1"/>
      <c r="G3696" s="1"/>
      <c r="H3696" s="3"/>
      <c r="I3696" s="1"/>
      <c r="J3696" s="4"/>
      <c r="K3696" s="1"/>
      <c r="L3696" s="1"/>
      <c r="M3696" s="1"/>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c r="BI3696" s="1"/>
    </row>
    <row r="3697" spans="3:61">
      <c r="C3697" s="1"/>
      <c r="D3697" s="2"/>
      <c r="E3697" s="1"/>
      <c r="F3697" s="1"/>
      <c r="G3697" s="1"/>
      <c r="H3697" s="3"/>
      <c r="I3697" s="1"/>
      <c r="J3697" s="4"/>
      <c r="K3697" s="1"/>
      <c r="L3697" s="1"/>
      <c r="M3697" s="1"/>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c r="BI3697" s="1"/>
    </row>
    <row r="3698" spans="3:61">
      <c r="C3698" s="1"/>
      <c r="D3698" s="2"/>
      <c r="E3698" s="1"/>
      <c r="F3698" s="1"/>
      <c r="G3698" s="1"/>
      <c r="H3698" s="3"/>
      <c r="I3698" s="1"/>
      <c r="J3698" s="4"/>
      <c r="K3698" s="1"/>
      <c r="L3698" s="1"/>
      <c r="M3698" s="1"/>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c r="BI3698" s="1"/>
    </row>
    <row r="3699" spans="3:61">
      <c r="C3699" s="1"/>
      <c r="D3699" s="2"/>
      <c r="E3699" s="1"/>
      <c r="F3699" s="1"/>
      <c r="G3699" s="1"/>
      <c r="H3699" s="3"/>
      <c r="I3699" s="1"/>
      <c r="J3699" s="4"/>
      <c r="K3699" s="1"/>
      <c r="L3699" s="1"/>
      <c r="M3699" s="1"/>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c r="BI3699" s="1"/>
    </row>
    <row r="3700" spans="3:61">
      <c r="C3700" s="1"/>
      <c r="D3700" s="2"/>
      <c r="E3700" s="1"/>
      <c r="F3700" s="1"/>
      <c r="G3700" s="1"/>
      <c r="H3700" s="3"/>
      <c r="I3700" s="1"/>
      <c r="J3700" s="4"/>
      <c r="K3700" s="1"/>
      <c r="L3700" s="1"/>
      <c r="M3700" s="1"/>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c r="BI3700" s="1"/>
    </row>
    <row r="3701" spans="3:61">
      <c r="C3701" s="1"/>
      <c r="D3701" s="2"/>
      <c r="E3701" s="1"/>
      <c r="F3701" s="1"/>
      <c r="G3701" s="1"/>
      <c r="H3701" s="3"/>
      <c r="I3701" s="1"/>
      <c r="J3701" s="4"/>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row>
    <row r="3702" spans="3:61">
      <c r="C3702" s="1"/>
      <c r="D3702" s="2"/>
      <c r="E3702" s="1"/>
      <c r="F3702" s="1"/>
      <c r="G3702" s="1"/>
      <c r="H3702" s="3"/>
      <c r="I3702" s="1"/>
      <c r="J3702" s="4"/>
      <c r="K3702" s="1"/>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c r="BI3702" s="1"/>
    </row>
    <row r="3703" spans="3:61">
      <c r="C3703" s="1"/>
      <c r="D3703" s="2"/>
      <c r="E3703" s="1"/>
      <c r="F3703" s="1"/>
      <c r="G3703" s="1"/>
      <c r="H3703" s="3"/>
      <c r="I3703" s="1"/>
      <c r="J3703" s="4"/>
      <c r="K3703" s="1"/>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row>
    <row r="3704" spans="3:61">
      <c r="C3704" s="1"/>
      <c r="D3704" s="2"/>
      <c r="E3704" s="1"/>
      <c r="F3704" s="1"/>
      <c r="G3704" s="1"/>
      <c r="H3704" s="3"/>
      <c r="I3704" s="1"/>
      <c r="J3704" s="4"/>
      <c r="K3704" s="1"/>
      <c r="L3704" s="1"/>
      <c r="M3704" s="1"/>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row>
    <row r="3705" spans="3:61">
      <c r="C3705" s="1"/>
      <c r="D3705" s="2"/>
      <c r="E3705" s="1"/>
      <c r="F3705" s="1"/>
      <c r="G3705" s="1"/>
      <c r="H3705" s="3"/>
      <c r="I3705" s="1"/>
      <c r="J3705" s="4"/>
      <c r="K3705" s="1"/>
      <c r="L3705" s="1"/>
      <c r="M3705" s="1"/>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row>
    <row r="3706" spans="3:61">
      <c r="C3706" s="1"/>
      <c r="D3706" s="2"/>
      <c r="E3706" s="1"/>
      <c r="F3706" s="1"/>
      <c r="G3706" s="1"/>
      <c r="H3706" s="3"/>
      <c r="I3706" s="1"/>
      <c r="J3706" s="4"/>
      <c r="K3706" s="1"/>
      <c r="L3706" s="1"/>
      <c r="M3706" s="1"/>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row>
    <row r="3707" spans="3:61">
      <c r="C3707" s="1"/>
      <c r="D3707" s="2"/>
      <c r="E3707" s="1"/>
      <c r="F3707" s="1"/>
      <c r="G3707" s="1"/>
      <c r="H3707" s="3"/>
      <c r="I3707" s="1"/>
      <c r="J3707" s="4"/>
      <c r="K3707" s="1"/>
      <c r="L3707" s="1"/>
      <c r="M3707" s="1"/>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row>
    <row r="3708" spans="3:61">
      <c r="C3708" s="1"/>
      <c r="D3708" s="2"/>
      <c r="E3708" s="1"/>
      <c r="F3708" s="1"/>
      <c r="G3708" s="1"/>
      <c r="H3708" s="3"/>
      <c r="I3708" s="1"/>
      <c r="J3708" s="4"/>
      <c r="K3708" s="1"/>
      <c r="L3708" s="1"/>
      <c r="M3708" s="1"/>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row>
    <row r="3709" spans="3:61">
      <c r="C3709" s="1"/>
      <c r="D3709" s="2"/>
      <c r="E3709" s="1"/>
      <c r="F3709" s="1"/>
      <c r="G3709" s="1"/>
      <c r="H3709" s="3"/>
      <c r="I3709" s="1"/>
      <c r="J3709" s="4"/>
      <c r="K3709" s="1"/>
      <c r="L3709" s="1"/>
      <c r="M3709" s="1"/>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row>
    <row r="3710" spans="3:61">
      <c r="C3710" s="1"/>
      <c r="D3710" s="2"/>
      <c r="E3710" s="1"/>
      <c r="F3710" s="1"/>
      <c r="G3710" s="1"/>
      <c r="H3710" s="3"/>
      <c r="I3710" s="1"/>
      <c r="J3710" s="4"/>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row>
    <row r="3711" spans="3:61">
      <c r="C3711" s="1"/>
      <c r="D3711" s="2"/>
      <c r="E3711" s="1"/>
      <c r="F3711" s="1"/>
      <c r="G3711" s="1"/>
      <c r="H3711" s="3"/>
      <c r="I3711" s="1"/>
      <c r="J3711" s="4"/>
      <c r="K3711" s="1"/>
      <c r="L3711" s="1"/>
      <c r="M3711" s="1"/>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row>
    <row r="3712" spans="3:61">
      <c r="C3712" s="1"/>
      <c r="D3712" s="2"/>
      <c r="E3712" s="1"/>
      <c r="F3712" s="1"/>
      <c r="G3712" s="1"/>
      <c r="H3712" s="3"/>
      <c r="I3712" s="1"/>
      <c r="J3712" s="4"/>
      <c r="K3712" s="1"/>
      <c r="L3712" s="1"/>
      <c r="M3712" s="1"/>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c r="BI3712" s="1"/>
    </row>
    <row r="3713" spans="3:61">
      <c r="C3713" s="1"/>
      <c r="D3713" s="2"/>
      <c r="E3713" s="1"/>
      <c r="F3713" s="1"/>
      <c r="G3713" s="1"/>
      <c r="H3713" s="3"/>
      <c r="I3713" s="1"/>
      <c r="J3713" s="4"/>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c r="BI3713" s="1"/>
    </row>
    <row r="3714" spans="3:61">
      <c r="C3714" s="1"/>
      <c r="D3714" s="2"/>
      <c r="E3714" s="1"/>
      <c r="F3714" s="1"/>
      <c r="G3714" s="1"/>
      <c r="H3714" s="3"/>
      <c r="I3714" s="1"/>
      <c r="J3714" s="4"/>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c r="BI3714" s="1"/>
    </row>
    <row r="3715" spans="3:61">
      <c r="C3715" s="1"/>
      <c r="D3715" s="2"/>
      <c r="E3715" s="1"/>
      <c r="F3715" s="1"/>
      <c r="G3715" s="1"/>
      <c r="H3715" s="3"/>
      <c r="I3715" s="1"/>
      <c r="J3715" s="4"/>
      <c r="K3715" s="1"/>
      <c r="L3715" s="1"/>
      <c r="M3715" s="1"/>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c r="BI3715" s="1"/>
    </row>
    <row r="3716" spans="3:61">
      <c r="C3716" s="1"/>
      <c r="D3716" s="2"/>
      <c r="E3716" s="1"/>
      <c r="F3716" s="1"/>
      <c r="G3716" s="1"/>
      <c r="H3716" s="3"/>
      <c r="I3716" s="1"/>
      <c r="J3716" s="4"/>
      <c r="K3716" s="1"/>
      <c r="L3716" s="1"/>
      <c r="M3716" s="1"/>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c r="BI3716" s="1"/>
    </row>
    <row r="3717" spans="3:61">
      <c r="C3717" s="1"/>
      <c r="D3717" s="2"/>
      <c r="E3717" s="1"/>
      <c r="F3717" s="1"/>
      <c r="G3717" s="1"/>
      <c r="H3717" s="3"/>
      <c r="I3717" s="1"/>
      <c r="J3717" s="4"/>
      <c r="K3717" s="1"/>
      <c r="L3717" s="1"/>
      <c r="M3717" s="1"/>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c r="BI3717" s="1"/>
    </row>
    <row r="3718" spans="3:61">
      <c r="C3718" s="1"/>
      <c r="D3718" s="2"/>
      <c r="E3718" s="1"/>
      <c r="F3718" s="1"/>
      <c r="G3718" s="1"/>
      <c r="H3718" s="3"/>
      <c r="I3718" s="1"/>
      <c r="J3718" s="4"/>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row>
    <row r="3719" spans="3:61">
      <c r="C3719" s="1"/>
      <c r="D3719" s="2"/>
      <c r="E3719" s="1"/>
      <c r="F3719" s="1"/>
      <c r="G3719" s="1"/>
      <c r="H3719" s="3"/>
      <c r="I3719" s="1"/>
      <c r="J3719" s="4"/>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c r="BI3719" s="1"/>
    </row>
    <row r="3720" spans="3:61">
      <c r="C3720" s="1"/>
      <c r="D3720" s="2"/>
      <c r="E3720" s="1"/>
      <c r="F3720" s="1"/>
      <c r="G3720" s="1"/>
      <c r="H3720" s="3"/>
      <c r="I3720" s="1"/>
      <c r="J3720" s="4"/>
      <c r="K3720" s="1"/>
      <c r="L3720" s="1"/>
      <c r="M3720" s="1"/>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c r="BI3720" s="1"/>
    </row>
    <row r="3721" spans="3:61">
      <c r="C3721" s="1"/>
      <c r="D3721" s="2"/>
      <c r="E3721" s="1"/>
      <c r="F3721" s="1"/>
      <c r="G3721" s="1"/>
      <c r="H3721" s="3"/>
      <c r="I3721" s="1"/>
      <c r="J3721" s="4"/>
      <c r="K3721" s="1"/>
      <c r="L3721" s="1"/>
      <c r="M3721" s="1"/>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c r="BI3721" s="1"/>
    </row>
    <row r="3722" spans="3:61">
      <c r="C3722" s="1"/>
      <c r="D3722" s="2"/>
      <c r="E3722" s="1"/>
      <c r="F3722" s="1"/>
      <c r="G3722" s="1"/>
      <c r="H3722" s="3"/>
      <c r="I3722" s="1"/>
      <c r="J3722" s="4"/>
      <c r="K3722" s="1"/>
      <c r="L3722" s="1"/>
      <c r="M3722" s="1"/>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c r="BI3722" s="1"/>
    </row>
    <row r="3723" spans="3:61">
      <c r="C3723" s="1"/>
      <c r="D3723" s="2"/>
      <c r="E3723" s="1"/>
      <c r="F3723" s="1"/>
      <c r="G3723" s="1"/>
      <c r="H3723" s="3"/>
      <c r="I3723" s="1"/>
      <c r="J3723" s="4"/>
      <c r="K3723" s="1"/>
      <c r="L3723" s="1"/>
      <c r="M3723" s="1"/>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c r="BI3723" s="1"/>
    </row>
    <row r="3724" spans="3:61">
      <c r="C3724" s="1"/>
      <c r="D3724" s="2"/>
      <c r="E3724" s="1"/>
      <c r="F3724" s="1"/>
      <c r="G3724" s="1"/>
      <c r="H3724" s="3"/>
      <c r="I3724" s="1"/>
      <c r="J3724" s="4"/>
      <c r="K3724" s="1"/>
      <c r="L3724" s="1"/>
      <c r="M3724" s="1"/>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c r="BI3724" s="1"/>
    </row>
    <row r="3725" spans="3:61">
      <c r="C3725" s="1"/>
      <c r="D3725" s="2"/>
      <c r="E3725" s="1"/>
      <c r="F3725" s="1"/>
      <c r="G3725" s="1"/>
      <c r="H3725" s="3"/>
      <c r="I3725" s="1"/>
      <c r="J3725" s="4"/>
      <c r="K3725" s="1"/>
      <c r="L3725" s="1"/>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c r="BI3725" s="1"/>
    </row>
    <row r="3726" spans="3:61">
      <c r="C3726" s="1"/>
      <c r="D3726" s="2"/>
      <c r="E3726" s="1"/>
      <c r="F3726" s="1"/>
      <c r="G3726" s="1"/>
      <c r="H3726" s="3"/>
      <c r="I3726" s="1"/>
      <c r="J3726" s="4"/>
      <c r="K3726" s="1"/>
      <c r="L3726" s="1"/>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c r="BI3726" s="1"/>
    </row>
    <row r="3727" spans="3:61">
      <c r="C3727" s="1"/>
      <c r="D3727" s="2"/>
      <c r="E3727" s="1"/>
      <c r="F3727" s="1"/>
      <c r="G3727" s="1"/>
      <c r="H3727" s="3"/>
      <c r="I3727" s="1"/>
      <c r="J3727" s="4"/>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row>
    <row r="3728" spans="3:61">
      <c r="C3728" s="1"/>
      <c r="D3728" s="2"/>
      <c r="E3728" s="1"/>
      <c r="F3728" s="1"/>
      <c r="G3728" s="1"/>
      <c r="H3728" s="3"/>
      <c r="I3728" s="1"/>
      <c r="J3728" s="4"/>
      <c r="K3728" s="1"/>
      <c r="L3728" s="1"/>
      <c r="M3728" s="1"/>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c r="BI3728" s="1"/>
    </row>
    <row r="3729" spans="3:61">
      <c r="C3729" s="1"/>
      <c r="D3729" s="2"/>
      <c r="E3729" s="1"/>
      <c r="F3729" s="1"/>
      <c r="G3729" s="1"/>
      <c r="H3729" s="3"/>
      <c r="I3729" s="1"/>
      <c r="J3729" s="4"/>
      <c r="K3729" s="1"/>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c r="BI3729" s="1"/>
    </row>
    <row r="3730" spans="3:61">
      <c r="C3730" s="1"/>
      <c r="D3730" s="2"/>
      <c r="E3730" s="1"/>
      <c r="F3730" s="1"/>
      <c r="G3730" s="1"/>
      <c r="H3730" s="3"/>
      <c r="I3730" s="1"/>
      <c r="J3730" s="4"/>
      <c r="K3730" s="1"/>
      <c r="L3730" s="1"/>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c r="BI3730" s="1"/>
    </row>
    <row r="3731" spans="3:61">
      <c r="C3731" s="1"/>
      <c r="D3731" s="2"/>
      <c r="E3731" s="1"/>
      <c r="F3731" s="1"/>
      <c r="G3731" s="1"/>
      <c r="H3731" s="3"/>
      <c r="I3731" s="1"/>
      <c r="J3731" s="4"/>
      <c r="K3731" s="1"/>
      <c r="L3731" s="1"/>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c r="BI3731" s="1"/>
    </row>
    <row r="3732" spans="3:61">
      <c r="C3732" s="1"/>
      <c r="D3732" s="2"/>
      <c r="E3732" s="1"/>
      <c r="F3732" s="1"/>
      <c r="G3732" s="1"/>
      <c r="H3732" s="3"/>
      <c r="I3732" s="1"/>
      <c r="J3732" s="4"/>
      <c r="K3732" s="1"/>
      <c r="L3732" s="1"/>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c r="BI3732" s="1"/>
    </row>
    <row r="3733" spans="3:61">
      <c r="C3733" s="1"/>
      <c r="D3733" s="2"/>
      <c r="E3733" s="1"/>
      <c r="F3733" s="1"/>
      <c r="G3733" s="1"/>
      <c r="H3733" s="3"/>
      <c r="I3733" s="1"/>
      <c r="J3733" s="4"/>
      <c r="K3733" s="1"/>
      <c r="L3733" s="1"/>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c r="BI3733" s="1"/>
    </row>
    <row r="3734" spans="3:61">
      <c r="C3734" s="1"/>
      <c r="D3734" s="2"/>
      <c r="E3734" s="1"/>
      <c r="F3734" s="1"/>
      <c r="G3734" s="1"/>
      <c r="H3734" s="3"/>
      <c r="I3734" s="1"/>
      <c r="J3734" s="4"/>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c r="BI3734" s="1"/>
    </row>
    <row r="3735" spans="3:61">
      <c r="C3735" s="1"/>
      <c r="D3735" s="2"/>
      <c r="E3735" s="1"/>
      <c r="F3735" s="1"/>
      <c r="G3735" s="1"/>
      <c r="H3735" s="3"/>
      <c r="I3735" s="1"/>
      <c r="J3735" s="4"/>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row>
    <row r="3736" spans="3:61">
      <c r="C3736" s="1"/>
      <c r="D3736" s="2"/>
      <c r="E3736" s="1"/>
      <c r="F3736" s="1"/>
      <c r="G3736" s="1"/>
      <c r="H3736" s="3"/>
      <c r="I3736" s="1"/>
      <c r="J3736" s="4"/>
      <c r="K3736" s="1"/>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c r="BI3736" s="1"/>
    </row>
    <row r="3737" spans="3:61">
      <c r="C3737" s="1"/>
      <c r="D3737" s="2"/>
      <c r="E3737" s="1"/>
      <c r="F3737" s="1"/>
      <c r="G3737" s="1"/>
      <c r="H3737" s="3"/>
      <c r="I3737" s="1"/>
      <c r="J3737" s="4"/>
      <c r="K3737" s="1"/>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c r="BI3737" s="1"/>
    </row>
    <row r="3738" spans="3:61">
      <c r="C3738" s="1"/>
      <c r="D3738" s="2"/>
      <c r="E3738" s="1"/>
      <c r="F3738" s="1"/>
      <c r="G3738" s="1"/>
      <c r="H3738" s="3"/>
      <c r="I3738" s="1"/>
      <c r="J3738" s="4"/>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row>
    <row r="3739" spans="3:61">
      <c r="C3739" s="1"/>
      <c r="D3739" s="2"/>
      <c r="E3739" s="1"/>
      <c r="F3739" s="1"/>
      <c r="G3739" s="1"/>
      <c r="H3739" s="3"/>
      <c r="I3739" s="1"/>
      <c r="J3739" s="4"/>
      <c r="K3739" s="1"/>
      <c r="L3739" s="1"/>
      <c r="M3739" s="1"/>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row>
    <row r="3740" spans="3:61">
      <c r="C3740" s="1"/>
      <c r="D3740" s="2"/>
      <c r="E3740" s="1"/>
      <c r="F3740" s="1"/>
      <c r="G3740" s="1"/>
      <c r="H3740" s="3"/>
      <c r="I3740" s="1"/>
      <c r="J3740" s="4"/>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c r="BF3740" s="1"/>
      <c r="BG3740" s="1"/>
      <c r="BH3740" s="1"/>
      <c r="BI3740" s="1"/>
    </row>
    <row r="3741" spans="3:61">
      <c r="C3741" s="1"/>
      <c r="D3741" s="2"/>
      <c r="E3741" s="1"/>
      <c r="F3741" s="1"/>
      <c r="G3741" s="1"/>
      <c r="H3741" s="3"/>
      <c r="I3741" s="1"/>
      <c r="J3741" s="4"/>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c r="BI3741" s="1"/>
    </row>
    <row r="3742" spans="3:61">
      <c r="C3742" s="1"/>
      <c r="D3742" s="2"/>
      <c r="E3742" s="1"/>
      <c r="F3742" s="1"/>
      <c r="G3742" s="1"/>
      <c r="H3742" s="3"/>
      <c r="I3742" s="1"/>
      <c r="J3742" s="4"/>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c r="BI3742" s="1"/>
    </row>
    <row r="3743" spans="3:61">
      <c r="C3743" s="1"/>
      <c r="D3743" s="2"/>
      <c r="E3743" s="1"/>
      <c r="F3743" s="1"/>
      <c r="G3743" s="1"/>
      <c r="H3743" s="3"/>
      <c r="I3743" s="1"/>
      <c r="J3743" s="4"/>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c r="BI3743" s="1"/>
    </row>
    <row r="3744" spans="3:61">
      <c r="C3744" s="1"/>
      <c r="D3744" s="2"/>
      <c r="E3744" s="1"/>
      <c r="F3744" s="1"/>
      <c r="G3744" s="1"/>
      <c r="H3744" s="3"/>
      <c r="I3744" s="1"/>
      <c r="J3744" s="4"/>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row>
    <row r="3745" spans="3:61">
      <c r="C3745" s="1"/>
      <c r="D3745" s="2"/>
      <c r="E3745" s="1"/>
      <c r="F3745" s="1"/>
      <c r="G3745" s="1"/>
      <c r="H3745" s="3"/>
      <c r="I3745" s="1"/>
      <c r="J3745" s="4"/>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c r="BI3745" s="1"/>
    </row>
    <row r="3746" spans="3:61">
      <c r="C3746" s="1"/>
      <c r="D3746" s="2"/>
      <c r="E3746" s="1"/>
      <c r="F3746" s="1"/>
      <c r="G3746" s="1"/>
      <c r="H3746" s="3"/>
      <c r="I3746" s="1"/>
      <c r="J3746" s="4"/>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c r="BI3746" s="1"/>
    </row>
    <row r="3747" spans="3:61">
      <c r="C3747" s="1"/>
      <c r="D3747" s="2"/>
      <c r="E3747" s="1"/>
      <c r="F3747" s="1"/>
      <c r="G3747" s="1"/>
      <c r="H3747" s="3"/>
      <c r="I3747" s="1"/>
      <c r="J3747" s="4"/>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c r="BI3747" s="1"/>
    </row>
    <row r="3748" spans="3:61">
      <c r="C3748" s="1"/>
      <c r="D3748" s="2"/>
      <c r="E3748" s="1"/>
      <c r="F3748" s="1"/>
      <c r="G3748" s="1"/>
      <c r="H3748" s="3"/>
      <c r="I3748" s="1"/>
      <c r="J3748" s="4"/>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c r="BI3748" s="1"/>
    </row>
    <row r="3749" spans="3:61">
      <c r="C3749" s="1"/>
      <c r="D3749" s="2"/>
      <c r="E3749" s="1"/>
      <c r="F3749" s="1"/>
      <c r="G3749" s="1"/>
      <c r="H3749" s="3"/>
      <c r="I3749" s="1"/>
      <c r="J3749" s="4"/>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c r="BI3749" s="1"/>
    </row>
    <row r="3750" spans="3:61">
      <c r="C3750" s="1"/>
      <c r="D3750" s="2"/>
      <c r="E3750" s="1"/>
      <c r="F3750" s="1"/>
      <c r="G3750" s="1"/>
      <c r="H3750" s="3"/>
      <c r="I3750" s="1"/>
      <c r="J3750" s="4"/>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c r="BI3750" s="1"/>
    </row>
    <row r="3751" spans="3:61">
      <c r="C3751" s="1"/>
      <c r="D3751" s="2"/>
      <c r="E3751" s="1"/>
      <c r="F3751" s="1"/>
      <c r="G3751" s="1"/>
      <c r="H3751" s="3"/>
      <c r="I3751" s="1"/>
      <c r="J3751" s="4"/>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c r="BI3751" s="1"/>
    </row>
    <row r="3752" spans="3:61">
      <c r="C3752" s="1"/>
      <c r="D3752" s="2"/>
      <c r="E3752" s="1"/>
      <c r="F3752" s="1"/>
      <c r="G3752" s="1"/>
      <c r="H3752" s="3"/>
      <c r="I3752" s="1"/>
      <c r="J3752" s="4"/>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row>
    <row r="3753" spans="3:61">
      <c r="C3753" s="1"/>
      <c r="D3753" s="2"/>
      <c r="E3753" s="1"/>
      <c r="F3753" s="1"/>
      <c r="G3753" s="1"/>
      <c r="H3753" s="3"/>
      <c r="I3753" s="1"/>
      <c r="J3753" s="4"/>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c r="BI3753" s="1"/>
    </row>
    <row r="3754" spans="3:61">
      <c r="C3754" s="1"/>
      <c r="D3754" s="2"/>
      <c r="E3754" s="1"/>
      <c r="F3754" s="1"/>
      <c r="G3754" s="1"/>
      <c r="H3754" s="3"/>
      <c r="I3754" s="1"/>
      <c r="J3754" s="4"/>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c r="BI3754" s="1"/>
    </row>
    <row r="3755" spans="3:61">
      <c r="C3755" s="1"/>
      <c r="D3755" s="2"/>
      <c r="E3755" s="1"/>
      <c r="F3755" s="1"/>
      <c r="G3755" s="1"/>
      <c r="H3755" s="3"/>
      <c r="I3755" s="1"/>
      <c r="J3755" s="4"/>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c r="BI3755" s="1"/>
    </row>
    <row r="3756" spans="3:61">
      <c r="C3756" s="1"/>
      <c r="D3756" s="2"/>
      <c r="E3756" s="1"/>
      <c r="F3756" s="1"/>
      <c r="G3756" s="1"/>
      <c r="H3756" s="3"/>
      <c r="I3756" s="1"/>
      <c r="J3756" s="4"/>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c r="BI3756" s="1"/>
    </row>
    <row r="3757" spans="3:61">
      <c r="C3757" s="1"/>
      <c r="D3757" s="2"/>
      <c r="E3757" s="1"/>
      <c r="F3757" s="1"/>
      <c r="G3757" s="1"/>
      <c r="H3757" s="3"/>
      <c r="I3757" s="1"/>
      <c r="J3757" s="4"/>
      <c r="K3757" s="1"/>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c r="BI3757" s="1"/>
    </row>
    <row r="3758" spans="3:61">
      <c r="C3758" s="1"/>
      <c r="D3758" s="2"/>
      <c r="E3758" s="1"/>
      <c r="F3758" s="1"/>
      <c r="G3758" s="1"/>
      <c r="H3758" s="3"/>
      <c r="I3758" s="1"/>
      <c r="J3758" s="4"/>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c r="BI3758" s="1"/>
    </row>
    <row r="3759" spans="3:61">
      <c r="C3759" s="1"/>
      <c r="D3759" s="2"/>
      <c r="E3759" s="1"/>
      <c r="F3759" s="1"/>
      <c r="G3759" s="1"/>
      <c r="H3759" s="3"/>
      <c r="I3759" s="1"/>
      <c r="J3759" s="4"/>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c r="BI3759" s="1"/>
    </row>
    <row r="3760" spans="3:61">
      <c r="C3760" s="1"/>
      <c r="D3760" s="2"/>
      <c r="E3760" s="1"/>
      <c r="F3760" s="1"/>
      <c r="G3760" s="1"/>
      <c r="H3760" s="3"/>
      <c r="I3760" s="1"/>
      <c r="J3760" s="4"/>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c r="BI3760" s="1"/>
    </row>
    <row r="3761" spans="3:61">
      <c r="C3761" s="1"/>
      <c r="D3761" s="2"/>
      <c r="E3761" s="1"/>
      <c r="F3761" s="1"/>
      <c r="G3761" s="1"/>
      <c r="H3761" s="3"/>
      <c r="I3761" s="1"/>
      <c r="J3761" s="4"/>
      <c r="K3761" s="1"/>
      <c r="L3761" s="1"/>
      <c r="M3761" s="1"/>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c r="BI3761" s="1"/>
    </row>
    <row r="3762" spans="3:61">
      <c r="C3762" s="1"/>
      <c r="D3762" s="2"/>
      <c r="E3762" s="1"/>
      <c r="F3762" s="1"/>
      <c r="G3762" s="1"/>
      <c r="H3762" s="3"/>
      <c r="I3762" s="1"/>
      <c r="J3762" s="4"/>
      <c r="K3762" s="1"/>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c r="BI3762" s="1"/>
    </row>
    <row r="3763" spans="3:61">
      <c r="C3763" s="1"/>
      <c r="D3763" s="2"/>
      <c r="E3763" s="1"/>
      <c r="F3763" s="1"/>
      <c r="G3763" s="1"/>
      <c r="H3763" s="3"/>
      <c r="I3763" s="1"/>
      <c r="J3763" s="4"/>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c r="BI3763" s="1"/>
    </row>
    <row r="3764" spans="3:61">
      <c r="C3764" s="1"/>
      <c r="D3764" s="2"/>
      <c r="E3764" s="1"/>
      <c r="F3764" s="1"/>
      <c r="G3764" s="1"/>
      <c r="H3764" s="3"/>
      <c r="I3764" s="1"/>
      <c r="J3764" s="4"/>
      <c r="K3764" s="1"/>
      <c r="L3764" s="1"/>
      <c r="M3764" s="1"/>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c r="BI3764" s="1"/>
    </row>
    <row r="3765" spans="3:61">
      <c r="C3765" s="1"/>
      <c r="D3765" s="2"/>
      <c r="E3765" s="1"/>
      <c r="F3765" s="1"/>
      <c r="G3765" s="1"/>
      <c r="H3765" s="3"/>
      <c r="I3765" s="1"/>
      <c r="J3765" s="4"/>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c r="BI3765" s="1"/>
    </row>
    <row r="3766" spans="3:61">
      <c r="C3766" s="1"/>
      <c r="D3766" s="2"/>
      <c r="E3766" s="1"/>
      <c r="F3766" s="1"/>
      <c r="G3766" s="1"/>
      <c r="H3766" s="3"/>
      <c r="I3766" s="1"/>
      <c r="J3766" s="4"/>
      <c r="K3766" s="1"/>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c r="BI3766" s="1"/>
    </row>
    <row r="3767" spans="3:61">
      <c r="C3767" s="1"/>
      <c r="D3767" s="2"/>
      <c r="E3767" s="1"/>
      <c r="F3767" s="1"/>
      <c r="G3767" s="1"/>
      <c r="H3767" s="3"/>
      <c r="I3767" s="1"/>
      <c r="J3767" s="4"/>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c r="BI3767" s="1"/>
    </row>
    <row r="3768" spans="3:61">
      <c r="C3768" s="1"/>
      <c r="D3768" s="2"/>
      <c r="E3768" s="1"/>
      <c r="F3768" s="1"/>
      <c r="G3768" s="1"/>
      <c r="H3768" s="3"/>
      <c r="I3768" s="1"/>
      <c r="J3768" s="4"/>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c r="BI3768" s="1"/>
    </row>
    <row r="3769" spans="3:61">
      <c r="C3769" s="1"/>
      <c r="D3769" s="2"/>
      <c r="E3769" s="1"/>
      <c r="F3769" s="1"/>
      <c r="G3769" s="1"/>
      <c r="H3769" s="3"/>
      <c r="I3769" s="1"/>
      <c r="J3769" s="4"/>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row>
    <row r="3770" spans="3:61">
      <c r="C3770" s="1"/>
      <c r="D3770" s="2"/>
      <c r="E3770" s="1"/>
      <c r="F3770" s="1"/>
      <c r="G3770" s="1"/>
      <c r="H3770" s="3"/>
      <c r="I3770" s="1"/>
      <c r="J3770" s="4"/>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row>
    <row r="3771" spans="3:61">
      <c r="C3771" s="1"/>
      <c r="D3771" s="2"/>
      <c r="E3771" s="1"/>
      <c r="F3771" s="1"/>
      <c r="G3771" s="1"/>
      <c r="H3771" s="3"/>
      <c r="I3771" s="1"/>
      <c r="J3771" s="4"/>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row>
    <row r="3772" spans="3:61">
      <c r="C3772" s="1"/>
      <c r="D3772" s="2"/>
      <c r="E3772" s="1"/>
      <c r="F3772" s="1"/>
      <c r="G3772" s="1"/>
      <c r="H3772" s="3"/>
      <c r="I3772" s="1"/>
      <c r="J3772" s="4"/>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c r="BI3772" s="1"/>
    </row>
    <row r="3773" spans="3:61">
      <c r="C3773" s="1"/>
      <c r="D3773" s="2"/>
      <c r="E3773" s="1"/>
      <c r="F3773" s="1"/>
      <c r="G3773" s="1"/>
      <c r="H3773" s="3"/>
      <c r="I3773" s="1"/>
      <c r="J3773" s="4"/>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c r="BI3773" s="1"/>
    </row>
    <row r="3774" spans="3:61">
      <c r="C3774" s="1"/>
      <c r="D3774" s="2"/>
      <c r="E3774" s="1"/>
      <c r="F3774" s="1"/>
      <c r="G3774" s="1"/>
      <c r="H3774" s="3"/>
      <c r="I3774" s="1"/>
      <c r="J3774" s="4"/>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c r="BI3774" s="1"/>
    </row>
    <row r="3775" spans="3:61">
      <c r="C3775" s="1"/>
      <c r="D3775" s="2"/>
      <c r="E3775" s="1"/>
      <c r="F3775" s="1"/>
      <c r="G3775" s="1"/>
      <c r="H3775" s="3"/>
      <c r="I3775" s="1"/>
      <c r="J3775" s="4"/>
      <c r="K3775" s="1"/>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c r="BI3775" s="1"/>
    </row>
    <row r="3776" spans="3:61">
      <c r="C3776" s="1"/>
      <c r="D3776" s="2"/>
      <c r="E3776" s="1"/>
      <c r="F3776" s="1"/>
      <c r="G3776" s="1"/>
      <c r="H3776" s="3"/>
      <c r="I3776" s="1"/>
      <c r="J3776" s="4"/>
      <c r="K3776" s="1"/>
      <c r="L3776" s="1"/>
      <c r="M3776" s="1"/>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c r="BI3776" s="1"/>
    </row>
    <row r="3777" spans="3:61">
      <c r="C3777" s="1"/>
      <c r="D3777" s="2"/>
      <c r="E3777" s="1"/>
      <c r="F3777" s="1"/>
      <c r="G3777" s="1"/>
      <c r="H3777" s="3"/>
      <c r="I3777" s="1"/>
      <c r="J3777" s="4"/>
      <c r="K3777" s="1"/>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c r="BI3777" s="1"/>
    </row>
    <row r="3778" spans="3:61">
      <c r="C3778" s="1"/>
      <c r="D3778" s="2"/>
      <c r="E3778" s="1"/>
      <c r="F3778" s="1"/>
      <c r="G3778" s="1"/>
      <c r="H3778" s="3"/>
      <c r="I3778" s="1"/>
      <c r="J3778" s="4"/>
      <c r="K3778" s="1"/>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c r="BI3778" s="1"/>
    </row>
    <row r="3779" spans="3:61">
      <c r="C3779" s="1"/>
      <c r="D3779" s="2"/>
      <c r="E3779" s="1"/>
      <c r="F3779" s="1"/>
      <c r="G3779" s="1"/>
      <c r="H3779" s="3"/>
      <c r="I3779" s="1"/>
      <c r="J3779" s="4"/>
      <c r="K3779" s="1"/>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c r="BI3779" s="1"/>
    </row>
    <row r="3780" spans="3:61">
      <c r="C3780" s="1"/>
      <c r="D3780" s="2"/>
      <c r="E3780" s="1"/>
      <c r="F3780" s="1"/>
      <c r="G3780" s="1"/>
      <c r="H3780" s="3"/>
      <c r="I3780" s="1"/>
      <c r="J3780" s="4"/>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row>
    <row r="3781" spans="3:61">
      <c r="C3781" s="1"/>
      <c r="D3781" s="2"/>
      <c r="E3781" s="1"/>
      <c r="F3781" s="1"/>
      <c r="G3781" s="1"/>
      <c r="H3781" s="3"/>
      <c r="I3781" s="1"/>
      <c r="J3781" s="4"/>
      <c r="K3781" s="1"/>
      <c r="L3781" s="1"/>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c r="BI3781" s="1"/>
    </row>
    <row r="3782" spans="3:61">
      <c r="C3782" s="1"/>
      <c r="D3782" s="2"/>
      <c r="E3782" s="1"/>
      <c r="F3782" s="1"/>
      <c r="G3782" s="1"/>
      <c r="H3782" s="3"/>
      <c r="I3782" s="1"/>
      <c r="J3782" s="4"/>
      <c r="K3782" s="1"/>
      <c r="L3782" s="1"/>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c r="BI3782" s="1"/>
    </row>
    <row r="3783" spans="3:61">
      <c r="C3783" s="1"/>
      <c r="D3783" s="2"/>
      <c r="E3783" s="1"/>
      <c r="F3783" s="1"/>
      <c r="G3783" s="1"/>
      <c r="H3783" s="3"/>
      <c r="I3783" s="1"/>
      <c r="J3783" s="4"/>
      <c r="K3783" s="1"/>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c r="BI3783" s="1"/>
    </row>
    <row r="3784" spans="3:61">
      <c r="C3784" s="1"/>
      <c r="D3784" s="2"/>
      <c r="E3784" s="1"/>
      <c r="F3784" s="1"/>
      <c r="G3784" s="1"/>
      <c r="H3784" s="3"/>
      <c r="I3784" s="1"/>
      <c r="J3784" s="4"/>
      <c r="K3784" s="1"/>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c r="BI3784" s="1"/>
    </row>
    <row r="3785" spans="3:61">
      <c r="C3785" s="1"/>
      <c r="D3785" s="2"/>
      <c r="E3785" s="1"/>
      <c r="F3785" s="1"/>
      <c r="G3785" s="1"/>
      <c r="H3785" s="3"/>
      <c r="I3785" s="1"/>
      <c r="J3785" s="4"/>
      <c r="K3785" s="1"/>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c r="BI3785" s="1"/>
    </row>
    <row r="3786" spans="3:61">
      <c r="C3786" s="1"/>
      <c r="D3786" s="2"/>
      <c r="E3786" s="1"/>
      <c r="F3786" s="1"/>
      <c r="G3786" s="1"/>
      <c r="H3786" s="3"/>
      <c r="I3786" s="1"/>
      <c r="J3786" s="4"/>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c r="BI3786" s="1"/>
    </row>
    <row r="3787" spans="3:61">
      <c r="C3787" s="1"/>
      <c r="D3787" s="2"/>
      <c r="E3787" s="1"/>
      <c r="F3787" s="1"/>
      <c r="G3787" s="1"/>
      <c r="H3787" s="3"/>
      <c r="I3787" s="1"/>
      <c r="J3787" s="4"/>
      <c r="K3787" s="1"/>
      <c r="L3787" s="1"/>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c r="BI3787" s="1"/>
    </row>
    <row r="3788" spans="3:61">
      <c r="C3788" s="1"/>
      <c r="D3788" s="2"/>
      <c r="E3788" s="1"/>
      <c r="F3788" s="1"/>
      <c r="G3788" s="1"/>
      <c r="H3788" s="3"/>
      <c r="I3788" s="1"/>
      <c r="J3788" s="4"/>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c r="BI3788" s="1"/>
    </row>
    <row r="3789" spans="3:61">
      <c r="C3789" s="1"/>
      <c r="D3789" s="2"/>
      <c r="E3789" s="1"/>
      <c r="F3789" s="1"/>
      <c r="G3789" s="1"/>
      <c r="H3789" s="3"/>
      <c r="I3789" s="1"/>
      <c r="J3789" s="4"/>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c r="BI3789" s="1"/>
    </row>
    <row r="3790" spans="3:61">
      <c r="C3790" s="1"/>
      <c r="D3790" s="2"/>
      <c r="E3790" s="1"/>
      <c r="F3790" s="1"/>
      <c r="G3790" s="1"/>
      <c r="H3790" s="3"/>
      <c r="I3790" s="1"/>
      <c r="J3790" s="4"/>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c r="BI3790" s="1"/>
    </row>
    <row r="3791" spans="3:61">
      <c r="C3791" s="1"/>
      <c r="D3791" s="2"/>
      <c r="E3791" s="1"/>
      <c r="F3791" s="1"/>
      <c r="G3791" s="1"/>
      <c r="H3791" s="3"/>
      <c r="I3791" s="1"/>
      <c r="J3791" s="4"/>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row>
    <row r="3792" spans="3:61">
      <c r="C3792" s="1"/>
      <c r="D3792" s="2"/>
      <c r="E3792" s="1"/>
      <c r="F3792" s="1"/>
      <c r="G3792" s="1"/>
      <c r="H3792" s="3"/>
      <c r="I3792" s="1"/>
      <c r="J3792" s="4"/>
      <c r="K3792" s="1"/>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c r="BI3792" s="1"/>
    </row>
    <row r="3793" spans="3:61">
      <c r="C3793" s="1"/>
      <c r="D3793" s="2"/>
      <c r="E3793" s="1"/>
      <c r="F3793" s="1"/>
      <c r="G3793" s="1"/>
      <c r="H3793" s="3"/>
      <c r="I3793" s="1"/>
      <c r="J3793" s="4"/>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c r="BI3793" s="1"/>
    </row>
    <row r="3794" spans="3:61">
      <c r="C3794" s="1"/>
      <c r="D3794" s="2"/>
      <c r="E3794" s="1"/>
      <c r="F3794" s="1"/>
      <c r="G3794" s="1"/>
      <c r="H3794" s="3"/>
      <c r="I3794" s="1"/>
      <c r="J3794" s="4"/>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c r="BI3794" s="1"/>
    </row>
    <row r="3795" spans="3:61">
      <c r="C3795" s="1"/>
      <c r="D3795" s="2"/>
      <c r="E3795" s="1"/>
      <c r="F3795" s="1"/>
      <c r="G3795" s="1"/>
      <c r="H3795" s="3"/>
      <c r="I3795" s="1"/>
      <c r="J3795" s="4"/>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c r="BI3795" s="1"/>
    </row>
    <row r="3796" spans="3:61">
      <c r="C3796" s="1"/>
      <c r="D3796" s="2"/>
      <c r="E3796" s="1"/>
      <c r="F3796" s="1"/>
      <c r="G3796" s="1"/>
      <c r="H3796" s="3"/>
      <c r="I3796" s="1"/>
      <c r="J3796" s="4"/>
      <c r="K3796" s="1"/>
      <c r="L3796" s="1"/>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c r="BI3796" s="1"/>
    </row>
    <row r="3797" spans="3:61">
      <c r="C3797" s="1"/>
      <c r="D3797" s="2"/>
      <c r="E3797" s="1"/>
      <c r="F3797" s="1"/>
      <c r="G3797" s="1"/>
      <c r="H3797" s="3"/>
      <c r="I3797" s="1"/>
      <c r="J3797" s="4"/>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c r="BI3797" s="1"/>
    </row>
    <row r="3798" spans="3:61">
      <c r="C3798" s="1"/>
      <c r="D3798" s="2"/>
      <c r="E3798" s="1"/>
      <c r="F3798" s="1"/>
      <c r="G3798" s="1"/>
      <c r="H3798" s="3"/>
      <c r="I3798" s="1"/>
      <c r="J3798" s="4"/>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c r="BI3798" s="1"/>
    </row>
    <row r="3799" spans="3:61">
      <c r="C3799" s="1"/>
      <c r="D3799" s="2"/>
      <c r="E3799" s="1"/>
      <c r="F3799" s="1"/>
      <c r="G3799" s="1"/>
      <c r="H3799" s="3"/>
      <c r="I3799" s="1"/>
      <c r="J3799" s="4"/>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c r="BB3799" s="1"/>
      <c r="BC3799" s="1"/>
      <c r="BD3799" s="1"/>
      <c r="BE3799" s="1"/>
      <c r="BF3799" s="1"/>
      <c r="BG3799" s="1"/>
      <c r="BH3799" s="1"/>
      <c r="BI3799" s="1"/>
    </row>
    <row r="3800" spans="3:61">
      <c r="C3800" s="1"/>
      <c r="D3800" s="2"/>
      <c r="E3800" s="1"/>
      <c r="F3800" s="1"/>
      <c r="G3800" s="1"/>
      <c r="H3800" s="3"/>
      <c r="I3800" s="1"/>
      <c r="J3800" s="4"/>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row>
    <row r="3801" spans="3:61">
      <c r="C3801" s="1"/>
      <c r="D3801" s="2"/>
      <c r="E3801" s="1"/>
      <c r="F3801" s="1"/>
      <c r="G3801" s="1"/>
      <c r="H3801" s="3"/>
      <c r="I3801" s="1"/>
      <c r="J3801" s="4"/>
      <c r="K3801" s="1"/>
      <c r="L3801" s="1"/>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c r="BI3801" s="1"/>
    </row>
    <row r="3802" spans="3:61">
      <c r="C3802" s="1"/>
      <c r="D3802" s="2"/>
      <c r="E3802" s="1"/>
      <c r="F3802" s="1"/>
      <c r="G3802" s="1"/>
      <c r="H3802" s="3"/>
      <c r="I3802" s="1"/>
      <c r="J3802" s="4"/>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row>
    <row r="3803" spans="3:61">
      <c r="C3803" s="1"/>
      <c r="D3803" s="2"/>
      <c r="E3803" s="1"/>
      <c r="F3803" s="1"/>
      <c r="G3803" s="1"/>
      <c r="H3803" s="3"/>
      <c r="I3803" s="1"/>
      <c r="J3803" s="4"/>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c r="BD3803" s="1"/>
      <c r="BE3803" s="1"/>
      <c r="BF3803" s="1"/>
      <c r="BG3803" s="1"/>
      <c r="BH3803" s="1"/>
      <c r="BI3803" s="1"/>
    </row>
    <row r="3804" spans="3:61">
      <c r="C3804" s="1"/>
      <c r="D3804" s="2"/>
      <c r="E3804" s="1"/>
      <c r="F3804" s="1"/>
      <c r="G3804" s="1"/>
      <c r="H3804" s="3"/>
      <c r="I3804" s="1"/>
      <c r="J3804" s="4"/>
      <c r="K3804" s="1"/>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c r="BI3804" s="1"/>
    </row>
    <row r="3805" spans="3:61">
      <c r="C3805" s="1"/>
      <c r="D3805" s="2"/>
      <c r="E3805" s="1"/>
      <c r="F3805" s="1"/>
      <c r="G3805" s="1"/>
      <c r="H3805" s="3"/>
      <c r="I3805" s="1"/>
      <c r="J3805" s="4"/>
      <c r="K3805" s="1"/>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c r="BI3805" s="1"/>
    </row>
    <row r="3806" spans="3:61">
      <c r="C3806" s="1"/>
      <c r="D3806" s="2"/>
      <c r="E3806" s="1"/>
      <c r="F3806" s="1"/>
      <c r="G3806" s="1"/>
      <c r="H3806" s="3"/>
      <c r="I3806" s="1"/>
      <c r="J3806" s="4"/>
      <c r="K3806" s="1"/>
      <c r="L3806" s="1"/>
      <c r="M3806" s="1"/>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c r="BI3806" s="1"/>
    </row>
    <row r="3807" spans="3:61">
      <c r="C3807" s="1"/>
      <c r="D3807" s="2"/>
      <c r="E3807" s="1"/>
      <c r="F3807" s="1"/>
      <c r="G3807" s="1"/>
      <c r="H3807" s="3"/>
      <c r="I3807" s="1"/>
      <c r="J3807" s="4"/>
      <c r="K3807" s="1"/>
      <c r="L3807" s="1"/>
      <c r="M3807" s="1"/>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c r="BI3807" s="1"/>
    </row>
    <row r="3808" spans="3:61">
      <c r="C3808" s="1"/>
      <c r="D3808" s="2"/>
      <c r="E3808" s="1"/>
      <c r="F3808" s="1"/>
      <c r="G3808" s="1"/>
      <c r="H3808" s="3"/>
      <c r="I3808" s="1"/>
      <c r="J3808" s="4"/>
      <c r="K3808" s="1"/>
      <c r="L3808" s="1"/>
      <c r="M3808" s="1"/>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c r="BI3808" s="1"/>
    </row>
    <row r="3809" spans="3:61">
      <c r="C3809" s="1"/>
      <c r="D3809" s="2"/>
      <c r="E3809" s="1"/>
      <c r="F3809" s="1"/>
      <c r="G3809" s="1"/>
      <c r="H3809" s="3"/>
      <c r="I3809" s="1"/>
      <c r="J3809" s="4"/>
      <c r="K3809" s="1"/>
      <c r="L3809" s="1"/>
      <c r="M3809" s="1"/>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c r="BI3809" s="1"/>
    </row>
    <row r="3810" spans="3:61">
      <c r="C3810" s="1"/>
      <c r="D3810" s="2"/>
      <c r="E3810" s="1"/>
      <c r="F3810" s="1"/>
      <c r="G3810" s="1"/>
      <c r="H3810" s="3"/>
      <c r="I3810" s="1"/>
      <c r="J3810" s="4"/>
      <c r="K3810" s="1"/>
      <c r="L3810" s="1"/>
      <c r="M3810" s="1"/>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c r="BI3810" s="1"/>
    </row>
    <row r="3811" spans="3:61">
      <c r="C3811" s="1"/>
      <c r="D3811" s="2"/>
      <c r="E3811" s="1"/>
      <c r="F3811" s="1"/>
      <c r="G3811" s="1"/>
      <c r="H3811" s="3"/>
      <c r="I3811" s="1"/>
      <c r="J3811" s="4"/>
      <c r="K3811" s="1"/>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c r="BI3811" s="1"/>
    </row>
    <row r="3812" spans="3:61">
      <c r="C3812" s="1"/>
      <c r="D3812" s="2"/>
      <c r="E3812" s="1"/>
      <c r="F3812" s="1"/>
      <c r="G3812" s="1"/>
      <c r="H3812" s="3"/>
      <c r="I3812" s="1"/>
      <c r="J3812" s="4"/>
      <c r="K3812" s="1"/>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c r="BI3812" s="1"/>
    </row>
    <row r="3813" spans="3:61">
      <c r="C3813" s="1"/>
      <c r="D3813" s="2"/>
      <c r="E3813" s="1"/>
      <c r="F3813" s="1"/>
      <c r="G3813" s="1"/>
      <c r="H3813" s="3"/>
      <c r="I3813" s="1"/>
      <c r="J3813" s="4"/>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row>
    <row r="3814" spans="3:61">
      <c r="C3814" s="1"/>
      <c r="D3814" s="2"/>
      <c r="E3814" s="1"/>
      <c r="F3814" s="1"/>
      <c r="G3814" s="1"/>
      <c r="H3814" s="3"/>
      <c r="I3814" s="1"/>
      <c r="J3814" s="4"/>
      <c r="K3814" s="1"/>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c r="BI3814" s="1"/>
    </row>
    <row r="3815" spans="3:61">
      <c r="C3815" s="1"/>
      <c r="D3815" s="2"/>
      <c r="E3815" s="1"/>
      <c r="F3815" s="1"/>
      <c r="G3815" s="1"/>
      <c r="H3815" s="3"/>
      <c r="I3815" s="1"/>
      <c r="J3815" s="4"/>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c r="BI3815" s="1"/>
    </row>
    <row r="3816" spans="3:61">
      <c r="C3816" s="1"/>
      <c r="D3816" s="2"/>
      <c r="E3816" s="1"/>
      <c r="F3816" s="1"/>
      <c r="G3816" s="1"/>
      <c r="H3816" s="3"/>
      <c r="I3816" s="1"/>
      <c r="J3816" s="4"/>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c r="BI3816" s="1"/>
    </row>
    <row r="3817" spans="3:61">
      <c r="C3817" s="1"/>
      <c r="D3817" s="2"/>
      <c r="E3817" s="1"/>
      <c r="F3817" s="1"/>
      <c r="G3817" s="1"/>
      <c r="H3817" s="3"/>
      <c r="I3817" s="1"/>
      <c r="J3817" s="4"/>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c r="BI3817" s="1"/>
    </row>
    <row r="3818" spans="3:61">
      <c r="C3818" s="1"/>
      <c r="D3818" s="2"/>
      <c r="E3818" s="1"/>
      <c r="F3818" s="1"/>
      <c r="G3818" s="1"/>
      <c r="H3818" s="3"/>
      <c r="I3818" s="1"/>
      <c r="J3818" s="4"/>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c r="BI3818" s="1"/>
    </row>
    <row r="3819" spans="3:61">
      <c r="C3819" s="1"/>
      <c r="D3819" s="2"/>
      <c r="E3819" s="1"/>
      <c r="F3819" s="1"/>
      <c r="G3819" s="1"/>
      <c r="H3819" s="3"/>
      <c r="I3819" s="1"/>
      <c r="J3819" s="4"/>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c r="BI3819" s="1"/>
    </row>
    <row r="3820" spans="3:61">
      <c r="C3820" s="1"/>
      <c r="D3820" s="2"/>
      <c r="E3820" s="1"/>
      <c r="F3820" s="1"/>
      <c r="G3820" s="1"/>
      <c r="H3820" s="3"/>
      <c r="I3820" s="1"/>
      <c r="J3820" s="4"/>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c r="BI3820" s="1"/>
    </row>
    <row r="3821" spans="3:61">
      <c r="C3821" s="1"/>
      <c r="D3821" s="2"/>
      <c r="E3821" s="1"/>
      <c r="F3821" s="1"/>
      <c r="G3821" s="1"/>
      <c r="H3821" s="3"/>
      <c r="I3821" s="1"/>
      <c r="J3821" s="4"/>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c r="BI3821" s="1"/>
    </row>
    <row r="3822" spans="3:61">
      <c r="C3822" s="1"/>
      <c r="D3822" s="2"/>
      <c r="E3822" s="1"/>
      <c r="F3822" s="1"/>
      <c r="G3822" s="1"/>
      <c r="H3822" s="3"/>
      <c r="I3822" s="1"/>
      <c r="J3822" s="4"/>
      <c r="K3822" s="1"/>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c r="BI3822" s="1"/>
    </row>
    <row r="3823" spans="3:61">
      <c r="C3823" s="1"/>
      <c r="D3823" s="2"/>
      <c r="E3823" s="1"/>
      <c r="F3823" s="1"/>
      <c r="G3823" s="1"/>
      <c r="H3823" s="3"/>
      <c r="I3823" s="1"/>
      <c r="J3823" s="4"/>
      <c r="K3823" s="1"/>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c r="BI3823" s="1"/>
    </row>
    <row r="3824" spans="3:61">
      <c r="C3824" s="1"/>
      <c r="D3824" s="2"/>
      <c r="E3824" s="1"/>
      <c r="F3824" s="1"/>
      <c r="G3824" s="1"/>
      <c r="H3824" s="3"/>
      <c r="I3824" s="1"/>
      <c r="J3824" s="4"/>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row>
    <row r="3825" spans="3:61">
      <c r="C3825" s="1"/>
      <c r="D3825" s="2"/>
      <c r="E3825" s="1"/>
      <c r="F3825" s="1"/>
      <c r="G3825" s="1"/>
      <c r="H3825" s="3"/>
      <c r="I3825" s="1"/>
      <c r="J3825" s="4"/>
      <c r="K3825" s="1"/>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c r="BI3825" s="1"/>
    </row>
    <row r="3826" spans="3:61">
      <c r="C3826" s="1"/>
      <c r="D3826" s="2"/>
      <c r="E3826" s="1"/>
      <c r="F3826" s="1"/>
      <c r="G3826" s="1"/>
      <c r="H3826" s="3"/>
      <c r="I3826" s="1"/>
      <c r="J3826" s="4"/>
      <c r="K3826" s="1"/>
      <c r="L3826" s="1"/>
      <c r="M3826" s="1"/>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c r="BI3826" s="1"/>
    </row>
    <row r="3827" spans="3:61">
      <c r="C3827" s="1"/>
      <c r="D3827" s="2"/>
      <c r="E3827" s="1"/>
      <c r="F3827" s="1"/>
      <c r="G3827" s="1"/>
      <c r="H3827" s="3"/>
      <c r="I3827" s="1"/>
      <c r="J3827" s="4"/>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c r="BI3827" s="1"/>
    </row>
    <row r="3828" spans="3:61">
      <c r="C3828" s="1"/>
      <c r="D3828" s="2"/>
      <c r="E3828" s="1"/>
      <c r="F3828" s="1"/>
      <c r="G3828" s="1"/>
      <c r="H3828" s="3"/>
      <c r="I3828" s="1"/>
      <c r="J3828" s="4"/>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c r="BI3828" s="1"/>
    </row>
    <row r="3829" spans="3:61">
      <c r="C3829" s="1"/>
      <c r="D3829" s="2"/>
      <c r="E3829" s="1"/>
      <c r="F3829" s="1"/>
      <c r="G3829" s="1"/>
      <c r="H3829" s="3"/>
      <c r="I3829" s="1"/>
      <c r="J3829" s="4"/>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c r="BI3829" s="1"/>
    </row>
    <row r="3830" spans="3:61">
      <c r="C3830" s="1"/>
      <c r="D3830" s="2"/>
      <c r="E3830" s="1"/>
      <c r="F3830" s="1"/>
      <c r="G3830" s="1"/>
      <c r="H3830" s="3"/>
      <c r="I3830" s="1"/>
      <c r="J3830" s="4"/>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c r="BI3830" s="1"/>
    </row>
    <row r="3831" spans="3:61">
      <c r="C3831" s="1"/>
      <c r="D3831" s="2"/>
      <c r="E3831" s="1"/>
      <c r="F3831" s="1"/>
      <c r="G3831" s="1"/>
      <c r="H3831" s="3"/>
      <c r="I3831" s="1"/>
      <c r="J3831" s="4"/>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c r="BI3831" s="1"/>
    </row>
    <row r="3832" spans="3:61">
      <c r="C3832" s="1"/>
      <c r="D3832" s="2"/>
      <c r="E3832" s="1"/>
      <c r="F3832" s="1"/>
      <c r="G3832" s="1"/>
      <c r="H3832" s="3"/>
      <c r="I3832" s="1"/>
      <c r="J3832" s="4"/>
      <c r="K3832" s="1"/>
      <c r="L3832" s="1"/>
      <c r="M3832" s="1"/>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c r="BI3832" s="1"/>
    </row>
    <row r="3833" spans="3:61">
      <c r="C3833" s="1"/>
      <c r="D3833" s="2"/>
      <c r="E3833" s="1"/>
      <c r="F3833" s="1"/>
      <c r="G3833" s="1"/>
      <c r="H3833" s="3"/>
      <c r="I3833" s="1"/>
      <c r="J3833" s="4"/>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c r="BI3833" s="1"/>
    </row>
    <row r="3834" spans="3:61">
      <c r="C3834" s="1"/>
      <c r="D3834" s="2"/>
      <c r="E3834" s="1"/>
      <c r="F3834" s="1"/>
      <c r="G3834" s="1"/>
      <c r="H3834" s="3"/>
      <c r="I3834" s="1"/>
      <c r="J3834" s="4"/>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c r="BI3834" s="1"/>
    </row>
    <row r="3835" spans="3:61">
      <c r="C3835" s="1"/>
      <c r="D3835" s="2"/>
      <c r="E3835" s="1"/>
      <c r="F3835" s="1"/>
      <c r="G3835" s="1"/>
      <c r="H3835" s="3"/>
      <c r="I3835" s="1"/>
      <c r="J3835" s="4"/>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row>
    <row r="3836" spans="3:61">
      <c r="C3836" s="1"/>
      <c r="D3836" s="2"/>
      <c r="E3836" s="1"/>
      <c r="F3836" s="1"/>
      <c r="G3836" s="1"/>
      <c r="H3836" s="3"/>
      <c r="I3836" s="1"/>
      <c r="J3836" s="4"/>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c r="BI3836" s="1"/>
    </row>
    <row r="3837" spans="3:61">
      <c r="C3837" s="1"/>
      <c r="D3837" s="2"/>
      <c r="E3837" s="1"/>
      <c r="F3837" s="1"/>
      <c r="G3837" s="1"/>
      <c r="H3837" s="3"/>
      <c r="I3837" s="1"/>
      <c r="J3837" s="4"/>
      <c r="K3837" s="1"/>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c r="BD3837" s="1"/>
      <c r="BE3837" s="1"/>
      <c r="BF3837" s="1"/>
      <c r="BG3837" s="1"/>
      <c r="BH3837" s="1"/>
      <c r="BI3837" s="1"/>
    </row>
    <row r="3838" spans="3:61">
      <c r="C3838" s="1"/>
      <c r="D3838" s="2"/>
      <c r="E3838" s="1"/>
      <c r="F3838" s="1"/>
      <c r="G3838" s="1"/>
      <c r="H3838" s="3"/>
      <c r="I3838" s="1"/>
      <c r="J3838" s="4"/>
      <c r="K3838" s="1"/>
      <c r="L3838" s="1"/>
      <c r="M3838" s="1"/>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c r="BI3838" s="1"/>
    </row>
    <row r="3839" spans="3:61">
      <c r="C3839" s="1"/>
      <c r="D3839" s="2"/>
      <c r="E3839" s="1"/>
      <c r="F3839" s="1"/>
      <c r="G3839" s="1"/>
      <c r="H3839" s="3"/>
      <c r="I3839" s="1"/>
      <c r="J3839" s="4"/>
      <c r="K3839" s="1"/>
      <c r="L3839" s="1"/>
      <c r="M3839" s="1"/>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c r="AR3839" s="1"/>
      <c r="AS3839" s="1"/>
      <c r="AT3839" s="1"/>
      <c r="AU3839" s="1"/>
      <c r="AV3839" s="1"/>
      <c r="AW3839" s="1"/>
      <c r="AX3839" s="1"/>
      <c r="AY3839" s="1"/>
      <c r="AZ3839" s="1"/>
      <c r="BA3839" s="1"/>
      <c r="BB3839" s="1"/>
      <c r="BC3839" s="1"/>
      <c r="BD3839" s="1"/>
      <c r="BE3839" s="1"/>
      <c r="BF3839" s="1"/>
      <c r="BG3839" s="1"/>
      <c r="BH3839" s="1"/>
      <c r="BI3839" s="1"/>
    </row>
    <row r="3840" spans="3:61">
      <c r="C3840" s="1"/>
      <c r="D3840" s="2"/>
      <c r="E3840" s="1"/>
      <c r="F3840" s="1"/>
      <c r="G3840" s="1"/>
      <c r="H3840" s="3"/>
      <c r="I3840" s="1"/>
      <c r="J3840" s="4"/>
      <c r="K3840" s="1"/>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c r="BD3840" s="1"/>
      <c r="BE3840" s="1"/>
      <c r="BF3840" s="1"/>
      <c r="BG3840" s="1"/>
      <c r="BH3840" s="1"/>
      <c r="BI3840" s="1"/>
    </row>
    <row r="3841" spans="3:61">
      <c r="C3841" s="1"/>
      <c r="D3841" s="2"/>
      <c r="E3841" s="1"/>
      <c r="F3841" s="1"/>
      <c r="G3841" s="1"/>
      <c r="H3841" s="3"/>
      <c r="I3841" s="1"/>
      <c r="J3841" s="4"/>
      <c r="K3841" s="1"/>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c r="BD3841" s="1"/>
      <c r="BE3841" s="1"/>
      <c r="BF3841" s="1"/>
      <c r="BG3841" s="1"/>
      <c r="BH3841" s="1"/>
      <c r="BI3841" s="1"/>
    </row>
    <row r="3842" spans="3:61">
      <c r="C3842" s="1"/>
      <c r="D3842" s="2"/>
      <c r="E3842" s="1"/>
      <c r="F3842" s="1"/>
      <c r="G3842" s="1"/>
      <c r="H3842" s="3"/>
      <c r="I3842" s="1"/>
      <c r="J3842" s="4"/>
      <c r="K3842" s="1"/>
      <c r="L3842" s="1"/>
      <c r="M3842" s="1"/>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c r="BF3842" s="1"/>
      <c r="BG3842" s="1"/>
      <c r="BH3842" s="1"/>
      <c r="BI3842" s="1"/>
    </row>
    <row r="3843" spans="3:61">
      <c r="C3843" s="1"/>
      <c r="D3843" s="2"/>
      <c r="E3843" s="1"/>
      <c r="F3843" s="1"/>
      <c r="G3843" s="1"/>
      <c r="H3843" s="3"/>
      <c r="I3843" s="1"/>
      <c r="J3843" s="4"/>
      <c r="K3843" s="1"/>
      <c r="L3843" s="1"/>
      <c r="M3843" s="1"/>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row>
    <row r="3844" spans="3:61">
      <c r="C3844" s="1"/>
      <c r="D3844" s="2"/>
      <c r="E3844" s="1"/>
      <c r="F3844" s="1"/>
      <c r="G3844" s="1"/>
      <c r="H3844" s="3"/>
      <c r="I3844" s="1"/>
      <c r="J3844" s="4"/>
      <c r="K3844" s="1"/>
      <c r="L3844" s="1"/>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row>
    <row r="3845" spans="3:61">
      <c r="C3845" s="1"/>
      <c r="D3845" s="2"/>
      <c r="E3845" s="1"/>
      <c r="F3845" s="1"/>
      <c r="G3845" s="1"/>
      <c r="H3845" s="3"/>
      <c r="I3845" s="1"/>
      <c r="J3845" s="4"/>
      <c r="K3845" s="1"/>
      <c r="L3845" s="1"/>
      <c r="M3845" s="1"/>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c r="BI3845" s="1"/>
    </row>
    <row r="3846" spans="3:61">
      <c r="C3846" s="1"/>
      <c r="D3846" s="2"/>
      <c r="E3846" s="1"/>
      <c r="F3846" s="1"/>
      <c r="G3846" s="1"/>
      <c r="H3846" s="3"/>
      <c r="I3846" s="1"/>
      <c r="J3846" s="4"/>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row>
    <row r="3847" spans="3:61">
      <c r="C3847" s="1"/>
      <c r="D3847" s="2"/>
      <c r="E3847" s="1"/>
      <c r="F3847" s="1"/>
      <c r="G3847" s="1"/>
      <c r="H3847" s="3"/>
      <c r="I3847" s="1"/>
      <c r="J3847" s="4"/>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row>
    <row r="3848" spans="3:61">
      <c r="C3848" s="1"/>
      <c r="D3848" s="2"/>
      <c r="E3848" s="1"/>
      <c r="F3848" s="1"/>
      <c r="G3848" s="1"/>
      <c r="H3848" s="3"/>
      <c r="I3848" s="1"/>
      <c r="J3848" s="4"/>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c r="BI3848" s="1"/>
    </row>
    <row r="3849" spans="3:61">
      <c r="C3849" s="1"/>
      <c r="D3849" s="2"/>
      <c r="E3849" s="1"/>
      <c r="F3849" s="1"/>
      <c r="G3849" s="1"/>
      <c r="H3849" s="3"/>
      <c r="I3849" s="1"/>
      <c r="J3849" s="4"/>
      <c r="K3849" s="1"/>
      <c r="L3849" s="1"/>
      <c r="M3849" s="1"/>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row>
    <row r="3850" spans="3:61">
      <c r="C3850" s="1"/>
      <c r="D3850" s="2"/>
      <c r="E3850" s="1"/>
      <c r="F3850" s="1"/>
      <c r="G3850" s="1"/>
      <c r="H3850" s="3"/>
      <c r="I3850" s="1"/>
      <c r="J3850" s="4"/>
      <c r="K3850" s="1"/>
      <c r="L3850" s="1"/>
      <c r="M3850" s="1"/>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row>
    <row r="3851" spans="3:61">
      <c r="C3851" s="1"/>
      <c r="D3851" s="2"/>
      <c r="E3851" s="1"/>
      <c r="F3851" s="1"/>
      <c r="G3851" s="1"/>
      <c r="H3851" s="3"/>
      <c r="I3851" s="1"/>
      <c r="J3851" s="4"/>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c r="BI3851" s="1"/>
    </row>
    <row r="3852" spans="3:61">
      <c r="C3852" s="1"/>
      <c r="D3852" s="2"/>
      <c r="E3852" s="1"/>
      <c r="F3852" s="1"/>
      <c r="G3852" s="1"/>
      <c r="H3852" s="3"/>
      <c r="I3852" s="1"/>
      <c r="J3852" s="4"/>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c r="BI3852" s="1"/>
    </row>
    <row r="3853" spans="3:61">
      <c r="C3853" s="1"/>
      <c r="D3853" s="2"/>
      <c r="E3853" s="1"/>
      <c r="F3853" s="1"/>
      <c r="G3853" s="1"/>
      <c r="H3853" s="3"/>
      <c r="I3853" s="1"/>
      <c r="J3853" s="4"/>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c r="BI3853" s="1"/>
    </row>
    <row r="3854" spans="3:61">
      <c r="C3854" s="1"/>
      <c r="D3854" s="2"/>
      <c r="E3854" s="1"/>
      <c r="F3854" s="1"/>
      <c r="G3854" s="1"/>
      <c r="H3854" s="3"/>
      <c r="I3854" s="1"/>
      <c r="J3854" s="4"/>
      <c r="K3854" s="1"/>
      <c r="L3854" s="1"/>
      <c r="M3854" s="1"/>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row>
    <row r="3855" spans="3:61">
      <c r="C3855" s="1"/>
      <c r="D3855" s="2"/>
      <c r="E3855" s="1"/>
      <c r="F3855" s="1"/>
      <c r="G3855" s="1"/>
      <c r="H3855" s="3"/>
      <c r="I3855" s="1"/>
      <c r="J3855" s="4"/>
      <c r="K3855" s="1"/>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row>
    <row r="3856" spans="3:61">
      <c r="C3856" s="1"/>
      <c r="D3856" s="2"/>
      <c r="E3856" s="1"/>
      <c r="F3856" s="1"/>
      <c r="G3856" s="1"/>
      <c r="H3856" s="3"/>
      <c r="I3856" s="1"/>
      <c r="J3856" s="4"/>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c r="BI3856" s="1"/>
    </row>
    <row r="3857" spans="3:61">
      <c r="C3857" s="1"/>
      <c r="D3857" s="2"/>
      <c r="E3857" s="1"/>
      <c r="F3857" s="1"/>
      <c r="G3857" s="1"/>
      <c r="H3857" s="3"/>
      <c r="I3857" s="1"/>
      <c r="J3857" s="4"/>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row>
    <row r="3858" spans="3:61">
      <c r="C3858" s="1"/>
      <c r="D3858" s="2"/>
      <c r="E3858" s="1"/>
      <c r="F3858" s="1"/>
      <c r="G3858" s="1"/>
      <c r="H3858" s="3"/>
      <c r="I3858" s="1"/>
      <c r="J3858" s="4"/>
      <c r="K3858" s="1"/>
      <c r="L3858" s="1"/>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c r="BI3858" s="1"/>
    </row>
    <row r="3859" spans="3:61">
      <c r="C3859" s="1"/>
      <c r="D3859" s="2"/>
      <c r="E3859" s="1"/>
      <c r="F3859" s="1"/>
      <c r="G3859" s="1"/>
      <c r="H3859" s="3"/>
      <c r="I3859" s="1"/>
      <c r="J3859" s="4"/>
      <c r="K3859" s="1"/>
      <c r="L3859" s="1"/>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c r="BI3859" s="1"/>
    </row>
    <row r="3860" spans="3:61">
      <c r="C3860" s="1"/>
      <c r="D3860" s="2"/>
      <c r="E3860" s="1"/>
      <c r="F3860" s="1"/>
      <c r="G3860" s="1"/>
      <c r="H3860" s="3"/>
      <c r="I3860" s="1"/>
      <c r="J3860" s="4"/>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row>
    <row r="3861" spans="3:61">
      <c r="C3861" s="1"/>
      <c r="D3861" s="2"/>
      <c r="E3861" s="1"/>
      <c r="F3861" s="1"/>
      <c r="G3861" s="1"/>
      <c r="H3861" s="3"/>
      <c r="I3861" s="1"/>
      <c r="J3861" s="4"/>
      <c r="K3861" s="1"/>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c r="BI3861" s="1"/>
    </row>
    <row r="3862" spans="3:61">
      <c r="C3862" s="1"/>
      <c r="D3862" s="2"/>
      <c r="E3862" s="1"/>
      <c r="F3862" s="1"/>
      <c r="G3862" s="1"/>
      <c r="H3862" s="3"/>
      <c r="I3862" s="1"/>
      <c r="J3862" s="4"/>
      <c r="K3862" s="1"/>
      <c r="L3862" s="1"/>
      <c r="M3862" s="1"/>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c r="BI3862" s="1"/>
    </row>
    <row r="3863" spans="3:61">
      <c r="C3863" s="1"/>
      <c r="D3863" s="2"/>
      <c r="E3863" s="1"/>
      <c r="F3863" s="1"/>
      <c r="G3863" s="1"/>
      <c r="H3863" s="3"/>
      <c r="I3863" s="1"/>
      <c r="J3863" s="4"/>
      <c r="K3863" s="1"/>
      <c r="L3863" s="1"/>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c r="BI3863" s="1"/>
    </row>
    <row r="3864" spans="3:61">
      <c r="C3864" s="1"/>
      <c r="D3864" s="2"/>
      <c r="E3864" s="1"/>
      <c r="F3864" s="1"/>
      <c r="G3864" s="1"/>
      <c r="H3864" s="3"/>
      <c r="I3864" s="1"/>
      <c r="J3864" s="4"/>
      <c r="K3864" s="1"/>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c r="BI3864" s="1"/>
    </row>
    <row r="3865" spans="3:61">
      <c r="C3865" s="1"/>
      <c r="D3865" s="2"/>
      <c r="E3865" s="1"/>
      <c r="F3865" s="1"/>
      <c r="G3865" s="1"/>
      <c r="H3865" s="3"/>
      <c r="I3865" s="1"/>
      <c r="J3865" s="4"/>
      <c r="K3865" s="1"/>
      <c r="L3865" s="1"/>
      <c r="M3865" s="1"/>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c r="BI3865" s="1"/>
    </row>
    <row r="3866" spans="3:61">
      <c r="C3866" s="1"/>
      <c r="D3866" s="2"/>
      <c r="E3866" s="1"/>
      <c r="F3866" s="1"/>
      <c r="G3866" s="1"/>
      <c r="H3866" s="3"/>
      <c r="I3866" s="1"/>
      <c r="J3866" s="4"/>
      <c r="K3866" s="1"/>
      <c r="L3866" s="1"/>
      <c r="M3866" s="1"/>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c r="BI3866" s="1"/>
    </row>
    <row r="3867" spans="3:61">
      <c r="C3867" s="1"/>
      <c r="D3867" s="2"/>
      <c r="E3867" s="1"/>
      <c r="F3867" s="1"/>
      <c r="G3867" s="1"/>
      <c r="H3867" s="3"/>
      <c r="I3867" s="1"/>
      <c r="J3867" s="4"/>
      <c r="K3867" s="1"/>
      <c r="L3867" s="1"/>
      <c r="M3867" s="1"/>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row>
    <row r="3868" spans="3:61">
      <c r="C3868" s="1"/>
      <c r="D3868" s="2"/>
      <c r="E3868" s="1"/>
      <c r="F3868" s="1"/>
      <c r="G3868" s="1"/>
      <c r="H3868" s="3"/>
      <c r="I3868" s="1"/>
      <c r="J3868" s="4"/>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row>
    <row r="3869" spans="3:61">
      <c r="C3869" s="1"/>
      <c r="D3869" s="2"/>
      <c r="E3869" s="1"/>
      <c r="F3869" s="1"/>
      <c r="G3869" s="1"/>
      <c r="H3869" s="3"/>
      <c r="I3869" s="1"/>
      <c r="J3869" s="4"/>
      <c r="K3869" s="1"/>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c r="BI3869" s="1"/>
    </row>
    <row r="3870" spans="3:61">
      <c r="C3870" s="1"/>
      <c r="D3870" s="2"/>
      <c r="E3870" s="1"/>
      <c r="F3870" s="1"/>
      <c r="G3870" s="1"/>
      <c r="H3870" s="3"/>
      <c r="I3870" s="1"/>
      <c r="J3870" s="4"/>
      <c r="K3870" s="1"/>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c r="BI3870" s="1"/>
    </row>
    <row r="3871" spans="3:61">
      <c r="C3871" s="1"/>
      <c r="D3871" s="2"/>
      <c r="E3871" s="1"/>
      <c r="F3871" s="1"/>
      <c r="G3871" s="1"/>
      <c r="H3871" s="3"/>
      <c r="I3871" s="1"/>
      <c r="J3871" s="4"/>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c r="BI3871" s="1"/>
    </row>
    <row r="3872" spans="3:61">
      <c r="C3872" s="1"/>
      <c r="D3872" s="2"/>
      <c r="E3872" s="1"/>
      <c r="F3872" s="1"/>
      <c r="G3872" s="1"/>
      <c r="H3872" s="3"/>
      <c r="I3872" s="1"/>
      <c r="J3872" s="4"/>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c r="BI3872" s="1"/>
    </row>
    <row r="3873" spans="3:61">
      <c r="C3873" s="1"/>
      <c r="D3873" s="2"/>
      <c r="E3873" s="1"/>
      <c r="F3873" s="1"/>
      <c r="G3873" s="1"/>
      <c r="H3873" s="3"/>
      <c r="I3873" s="1"/>
      <c r="J3873" s="4"/>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row>
    <row r="3874" spans="3:61">
      <c r="C3874" s="1"/>
      <c r="D3874" s="2"/>
      <c r="E3874" s="1"/>
      <c r="F3874" s="1"/>
      <c r="G3874" s="1"/>
      <c r="H3874" s="3"/>
      <c r="I3874" s="1"/>
      <c r="J3874" s="4"/>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row>
    <row r="3875" spans="3:61">
      <c r="C3875" s="1"/>
      <c r="D3875" s="2"/>
      <c r="E3875" s="1"/>
      <c r="F3875" s="1"/>
      <c r="G3875" s="1"/>
      <c r="H3875" s="3"/>
      <c r="I3875" s="1"/>
      <c r="J3875" s="4"/>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c r="BI3875" s="1"/>
    </row>
    <row r="3876" spans="3:61">
      <c r="C3876" s="1"/>
      <c r="D3876" s="2"/>
      <c r="E3876" s="1"/>
      <c r="F3876" s="1"/>
      <c r="G3876" s="1"/>
      <c r="H3876" s="3"/>
      <c r="I3876" s="1"/>
      <c r="J3876" s="4"/>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row>
    <row r="3877" spans="3:61">
      <c r="C3877" s="1"/>
      <c r="D3877" s="2"/>
      <c r="E3877" s="1"/>
      <c r="F3877" s="1"/>
      <c r="G3877" s="1"/>
      <c r="H3877" s="3"/>
      <c r="I3877" s="1"/>
      <c r="J3877" s="4"/>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c r="BI3877" s="1"/>
    </row>
    <row r="3878" spans="3:61">
      <c r="C3878" s="1"/>
      <c r="D3878" s="2"/>
      <c r="E3878" s="1"/>
      <c r="F3878" s="1"/>
      <c r="G3878" s="1"/>
      <c r="H3878" s="3"/>
      <c r="I3878" s="1"/>
      <c r="J3878" s="4"/>
      <c r="K3878" s="1"/>
      <c r="L3878" s="1"/>
      <c r="M3878" s="1"/>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row>
    <row r="3879" spans="3:61">
      <c r="C3879" s="1"/>
      <c r="D3879" s="2"/>
      <c r="E3879" s="1"/>
      <c r="F3879" s="1"/>
      <c r="G3879" s="1"/>
      <c r="H3879" s="3"/>
      <c r="I3879" s="1"/>
      <c r="J3879" s="4"/>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row>
    <row r="3880" spans="3:61">
      <c r="C3880" s="1"/>
      <c r="D3880" s="2"/>
      <c r="E3880" s="1"/>
      <c r="F3880" s="1"/>
      <c r="G3880" s="1"/>
      <c r="H3880" s="3"/>
      <c r="I3880" s="1"/>
      <c r="J3880" s="4"/>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row>
    <row r="3881" spans="3:61">
      <c r="C3881" s="1"/>
      <c r="D3881" s="2"/>
      <c r="E3881" s="1"/>
      <c r="F3881" s="1"/>
      <c r="G3881" s="1"/>
      <c r="H3881" s="3"/>
      <c r="I3881" s="1"/>
      <c r="J3881" s="4"/>
      <c r="K3881" s="1"/>
      <c r="L3881" s="1"/>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c r="BI3881" s="1"/>
    </row>
    <row r="3882" spans="3:61">
      <c r="C3882" s="1"/>
      <c r="D3882" s="2"/>
      <c r="E3882" s="1"/>
      <c r="F3882" s="1"/>
      <c r="G3882" s="1"/>
      <c r="H3882" s="3"/>
      <c r="I3882" s="1"/>
      <c r="J3882" s="4"/>
      <c r="K3882" s="1"/>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c r="BI3882" s="1"/>
    </row>
    <row r="3883" spans="3:61">
      <c r="C3883" s="1"/>
      <c r="D3883" s="2"/>
      <c r="E3883" s="1"/>
      <c r="F3883" s="1"/>
      <c r="G3883" s="1"/>
      <c r="H3883" s="3"/>
      <c r="I3883" s="1"/>
      <c r="J3883" s="4"/>
      <c r="K3883" s="1"/>
      <c r="L3883" s="1"/>
      <c r="M3883" s="1"/>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c r="BI3883" s="1"/>
    </row>
    <row r="3884" spans="3:61">
      <c r="C3884" s="1"/>
      <c r="D3884" s="2"/>
      <c r="E3884" s="1"/>
      <c r="F3884" s="1"/>
      <c r="G3884" s="1"/>
      <c r="H3884" s="3"/>
      <c r="I3884" s="1"/>
      <c r="J3884" s="4"/>
      <c r="K3884" s="1"/>
      <c r="L3884" s="1"/>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c r="BI3884" s="1"/>
    </row>
    <row r="3885" spans="3:61">
      <c r="C3885" s="1"/>
      <c r="D3885" s="2"/>
      <c r="E3885" s="1"/>
      <c r="F3885" s="1"/>
      <c r="G3885" s="1"/>
      <c r="H3885" s="3"/>
      <c r="I3885" s="1"/>
      <c r="J3885" s="4"/>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row>
    <row r="3886" spans="3:61">
      <c r="C3886" s="1"/>
      <c r="D3886" s="2"/>
      <c r="E3886" s="1"/>
      <c r="F3886" s="1"/>
      <c r="G3886" s="1"/>
      <c r="H3886" s="3"/>
      <c r="I3886" s="1"/>
      <c r="J3886" s="4"/>
      <c r="K3886" s="1"/>
      <c r="L3886" s="1"/>
      <c r="M3886" s="1"/>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c r="BI3886" s="1"/>
    </row>
    <row r="3887" spans="3:61">
      <c r="C3887" s="1"/>
      <c r="D3887" s="2"/>
      <c r="E3887" s="1"/>
      <c r="F3887" s="1"/>
      <c r="G3887" s="1"/>
      <c r="H3887" s="3"/>
      <c r="I3887" s="1"/>
      <c r="J3887" s="4"/>
      <c r="K3887" s="1"/>
      <c r="L3887" s="1"/>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c r="BI3887" s="1"/>
    </row>
    <row r="3888" spans="3:61">
      <c r="C3888" s="1"/>
      <c r="D3888" s="2"/>
      <c r="E3888" s="1"/>
      <c r="F3888" s="1"/>
      <c r="G3888" s="1"/>
      <c r="H3888" s="3"/>
      <c r="I3888" s="1"/>
      <c r="J3888" s="4"/>
      <c r="K3888" s="1"/>
      <c r="L3888" s="1"/>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row>
    <row r="3889" spans="3:61">
      <c r="C3889" s="1"/>
      <c r="D3889" s="2"/>
      <c r="E3889" s="1"/>
      <c r="F3889" s="1"/>
      <c r="G3889" s="1"/>
      <c r="H3889" s="3"/>
      <c r="I3889" s="1"/>
      <c r="J3889" s="4"/>
      <c r="K3889" s="1"/>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row>
    <row r="3890" spans="3:61">
      <c r="C3890" s="1"/>
      <c r="D3890" s="2"/>
      <c r="E3890" s="1"/>
      <c r="F3890" s="1"/>
      <c r="G3890" s="1"/>
      <c r="H3890" s="3"/>
      <c r="I3890" s="1"/>
      <c r="J3890" s="4"/>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row>
    <row r="3891" spans="3:61">
      <c r="C3891" s="1"/>
      <c r="D3891" s="2"/>
      <c r="E3891" s="1"/>
      <c r="F3891" s="1"/>
      <c r="G3891" s="1"/>
      <c r="H3891" s="3"/>
      <c r="I3891" s="1"/>
      <c r="J3891" s="4"/>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row>
    <row r="3892" spans="3:61">
      <c r="C3892" s="1"/>
      <c r="D3892" s="2"/>
      <c r="E3892" s="1"/>
      <c r="F3892" s="1"/>
      <c r="G3892" s="1"/>
      <c r="H3892" s="3"/>
      <c r="I3892" s="1"/>
      <c r="J3892" s="4"/>
      <c r="K3892" s="1"/>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row>
    <row r="3893" spans="3:61">
      <c r="C3893" s="1"/>
      <c r="D3893" s="2"/>
      <c r="E3893" s="1"/>
      <c r="F3893" s="1"/>
      <c r="G3893" s="1"/>
      <c r="H3893" s="3"/>
      <c r="I3893" s="1"/>
      <c r="J3893" s="4"/>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row>
    <row r="3894" spans="3:61">
      <c r="C3894" s="1"/>
      <c r="D3894" s="2"/>
      <c r="E3894" s="1"/>
      <c r="F3894" s="1"/>
      <c r="G3894" s="1"/>
      <c r="H3894" s="3"/>
      <c r="I3894" s="1"/>
      <c r="J3894" s="4"/>
      <c r="K3894" s="1"/>
      <c r="L3894" s="1"/>
      <c r="M3894" s="1"/>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row>
    <row r="3895" spans="3:61">
      <c r="C3895" s="1"/>
      <c r="D3895" s="2"/>
      <c r="E3895" s="1"/>
      <c r="F3895" s="1"/>
      <c r="G3895" s="1"/>
      <c r="H3895" s="3"/>
      <c r="I3895" s="1"/>
      <c r="J3895" s="4"/>
      <c r="K3895" s="1"/>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c r="BF3895" s="1"/>
      <c r="BG3895" s="1"/>
      <c r="BH3895" s="1"/>
      <c r="BI3895" s="1"/>
    </row>
    <row r="3896" spans="3:61">
      <c r="C3896" s="1"/>
      <c r="D3896" s="2"/>
      <c r="E3896" s="1"/>
      <c r="F3896" s="1"/>
      <c r="G3896" s="1"/>
      <c r="H3896" s="3"/>
      <c r="I3896" s="1"/>
      <c r="J3896" s="4"/>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row>
    <row r="3897" spans="3:61">
      <c r="C3897" s="1"/>
      <c r="D3897" s="2"/>
      <c r="E3897" s="1"/>
      <c r="F3897" s="1"/>
      <c r="G3897" s="1"/>
      <c r="H3897" s="3"/>
      <c r="I3897" s="1"/>
      <c r="J3897" s="4"/>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c r="BD3897" s="1"/>
      <c r="BE3897" s="1"/>
      <c r="BF3897" s="1"/>
      <c r="BG3897" s="1"/>
      <c r="BH3897" s="1"/>
      <c r="BI3897" s="1"/>
    </row>
    <row r="3898" spans="3:61">
      <c r="C3898" s="1"/>
      <c r="D3898" s="2"/>
      <c r="E3898" s="1"/>
      <c r="F3898" s="1"/>
      <c r="G3898" s="1"/>
      <c r="H3898" s="3"/>
      <c r="I3898" s="1"/>
      <c r="J3898" s="4"/>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row>
    <row r="3899" spans="3:61">
      <c r="C3899" s="1"/>
      <c r="D3899" s="2"/>
      <c r="E3899" s="1"/>
      <c r="F3899" s="1"/>
      <c r="G3899" s="1"/>
      <c r="H3899" s="3"/>
      <c r="I3899" s="1"/>
      <c r="J3899" s="4"/>
      <c r="K3899" s="1"/>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c r="BI3899" s="1"/>
    </row>
    <row r="3900" spans="3:61">
      <c r="C3900" s="1"/>
      <c r="D3900" s="2"/>
      <c r="E3900" s="1"/>
      <c r="F3900" s="1"/>
      <c r="G3900" s="1"/>
      <c r="H3900" s="3"/>
      <c r="I3900" s="1"/>
      <c r="J3900" s="4"/>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c r="BB3900" s="1"/>
      <c r="BC3900" s="1"/>
      <c r="BD3900" s="1"/>
      <c r="BE3900" s="1"/>
      <c r="BF3900" s="1"/>
      <c r="BG3900" s="1"/>
      <c r="BH3900" s="1"/>
      <c r="BI3900" s="1"/>
    </row>
    <row r="3901" spans="3:61">
      <c r="C3901" s="1"/>
      <c r="D3901" s="2"/>
      <c r="E3901" s="1"/>
      <c r="F3901" s="1"/>
      <c r="G3901" s="1"/>
      <c r="H3901" s="3"/>
      <c r="I3901" s="1"/>
      <c r="J3901" s="4"/>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row>
    <row r="3902" spans="3:61">
      <c r="C3902" s="1"/>
      <c r="D3902" s="2"/>
      <c r="E3902" s="1"/>
      <c r="F3902" s="1"/>
      <c r="G3902" s="1"/>
      <c r="H3902" s="3"/>
      <c r="I3902" s="1"/>
      <c r="J3902" s="4"/>
      <c r="K3902" s="1"/>
      <c r="L3902" s="1"/>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c r="BF3902" s="1"/>
      <c r="BG3902" s="1"/>
      <c r="BH3902" s="1"/>
      <c r="BI3902" s="1"/>
    </row>
    <row r="3903" spans="3:61">
      <c r="C3903" s="1"/>
      <c r="D3903" s="2"/>
      <c r="E3903" s="1"/>
      <c r="F3903" s="1"/>
      <c r="G3903" s="1"/>
      <c r="H3903" s="3"/>
      <c r="I3903" s="1"/>
      <c r="J3903" s="4"/>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c r="BF3903" s="1"/>
      <c r="BG3903" s="1"/>
      <c r="BH3903" s="1"/>
      <c r="BI3903" s="1"/>
    </row>
    <row r="3904" spans="3:61">
      <c r="C3904" s="1"/>
      <c r="D3904" s="2"/>
      <c r="E3904" s="1"/>
      <c r="F3904" s="1"/>
      <c r="G3904" s="1"/>
      <c r="H3904" s="3"/>
      <c r="I3904" s="1"/>
      <c r="J3904" s="4"/>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c r="BF3904" s="1"/>
      <c r="BG3904" s="1"/>
      <c r="BH3904" s="1"/>
      <c r="BI3904" s="1"/>
    </row>
    <row r="3905" spans="3:61">
      <c r="C3905" s="1"/>
      <c r="D3905" s="2"/>
      <c r="E3905" s="1"/>
      <c r="F3905" s="1"/>
      <c r="G3905" s="1"/>
      <c r="H3905" s="3"/>
      <c r="I3905" s="1"/>
      <c r="J3905" s="4"/>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c r="BF3905" s="1"/>
      <c r="BG3905" s="1"/>
      <c r="BH3905" s="1"/>
      <c r="BI3905" s="1"/>
    </row>
    <row r="3906" spans="3:61">
      <c r="C3906" s="1"/>
      <c r="D3906" s="2"/>
      <c r="E3906" s="1"/>
      <c r="F3906" s="1"/>
      <c r="G3906" s="1"/>
      <c r="H3906" s="3"/>
      <c r="I3906" s="1"/>
      <c r="J3906" s="4"/>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c r="BD3906" s="1"/>
      <c r="BE3906" s="1"/>
      <c r="BF3906" s="1"/>
      <c r="BG3906" s="1"/>
      <c r="BH3906" s="1"/>
      <c r="BI3906" s="1"/>
    </row>
    <row r="3907" spans="3:61">
      <c r="C3907" s="1"/>
      <c r="D3907" s="2"/>
      <c r="E3907" s="1"/>
      <c r="F3907" s="1"/>
      <c r="G3907" s="1"/>
      <c r="H3907" s="3"/>
      <c r="I3907" s="1"/>
      <c r="J3907" s="4"/>
      <c r="K3907" s="1"/>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c r="BD3907" s="1"/>
      <c r="BE3907" s="1"/>
      <c r="BF3907" s="1"/>
      <c r="BG3907" s="1"/>
      <c r="BH3907" s="1"/>
      <c r="BI3907" s="1"/>
    </row>
    <row r="3908" spans="3:61">
      <c r="C3908" s="1"/>
      <c r="D3908" s="2"/>
      <c r="E3908" s="1"/>
      <c r="F3908" s="1"/>
      <c r="G3908" s="1"/>
      <c r="H3908" s="3"/>
      <c r="I3908" s="1"/>
      <c r="J3908" s="4"/>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c r="BF3908" s="1"/>
      <c r="BG3908" s="1"/>
      <c r="BH3908" s="1"/>
      <c r="BI3908" s="1"/>
    </row>
    <row r="3909" spans="3:61">
      <c r="C3909" s="1"/>
      <c r="D3909" s="2"/>
      <c r="E3909" s="1"/>
      <c r="F3909" s="1"/>
      <c r="G3909" s="1"/>
      <c r="H3909" s="3"/>
      <c r="I3909" s="1"/>
      <c r="J3909" s="4"/>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c r="BF3909" s="1"/>
      <c r="BG3909" s="1"/>
      <c r="BH3909" s="1"/>
      <c r="BI3909" s="1"/>
    </row>
    <row r="3910" spans="3:61">
      <c r="C3910" s="1"/>
      <c r="D3910" s="2"/>
      <c r="E3910" s="1"/>
      <c r="F3910" s="1"/>
      <c r="G3910" s="1"/>
      <c r="H3910" s="3"/>
      <c r="I3910" s="1"/>
      <c r="J3910" s="4"/>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1"/>
      <c r="BB3910" s="1"/>
      <c r="BC3910" s="1"/>
      <c r="BD3910" s="1"/>
      <c r="BE3910" s="1"/>
      <c r="BF3910" s="1"/>
      <c r="BG3910" s="1"/>
      <c r="BH3910" s="1"/>
      <c r="BI3910" s="1"/>
    </row>
    <row r="3911" spans="3:61">
      <c r="C3911" s="1"/>
      <c r="D3911" s="2"/>
      <c r="E3911" s="1"/>
      <c r="F3911" s="1"/>
      <c r="G3911" s="1"/>
      <c r="H3911" s="3"/>
      <c r="I3911" s="1"/>
      <c r="J3911" s="4"/>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c r="BD3911" s="1"/>
      <c r="BE3911" s="1"/>
      <c r="BF3911" s="1"/>
      <c r="BG3911" s="1"/>
      <c r="BH3911" s="1"/>
      <c r="BI3911" s="1"/>
    </row>
    <row r="3912" spans="3:61">
      <c r="C3912" s="1"/>
      <c r="D3912" s="2"/>
      <c r="E3912" s="1"/>
      <c r="F3912" s="1"/>
      <c r="G3912" s="1"/>
      <c r="H3912" s="3"/>
      <c r="I3912" s="1"/>
      <c r="J3912" s="4"/>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row>
    <row r="3913" spans="3:61">
      <c r="C3913" s="1"/>
      <c r="D3913" s="2"/>
      <c r="E3913" s="1"/>
      <c r="F3913" s="1"/>
      <c r="G3913" s="1"/>
      <c r="H3913" s="3"/>
      <c r="I3913" s="1"/>
      <c r="J3913" s="4"/>
      <c r="K3913" s="1"/>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c r="BF3913" s="1"/>
      <c r="BG3913" s="1"/>
      <c r="BH3913" s="1"/>
      <c r="BI3913" s="1"/>
    </row>
    <row r="3914" spans="3:61">
      <c r="C3914" s="1"/>
      <c r="D3914" s="2"/>
      <c r="E3914" s="1"/>
      <c r="F3914" s="1"/>
      <c r="G3914" s="1"/>
      <c r="H3914" s="3"/>
      <c r="I3914" s="1"/>
      <c r="J3914" s="4"/>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c r="BF3914" s="1"/>
      <c r="BG3914" s="1"/>
      <c r="BH3914" s="1"/>
      <c r="BI3914" s="1"/>
    </row>
    <row r="3915" spans="3:61">
      <c r="C3915" s="1"/>
      <c r="D3915" s="2"/>
      <c r="E3915" s="1"/>
      <c r="F3915" s="1"/>
      <c r="G3915" s="1"/>
      <c r="H3915" s="3"/>
      <c r="I3915" s="1"/>
      <c r="J3915" s="4"/>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c r="BB3915" s="1"/>
      <c r="BC3915" s="1"/>
      <c r="BD3915" s="1"/>
      <c r="BE3915" s="1"/>
      <c r="BF3915" s="1"/>
      <c r="BG3915" s="1"/>
      <c r="BH3915" s="1"/>
      <c r="BI3915" s="1"/>
    </row>
    <row r="3916" spans="3:61">
      <c r="C3916" s="1"/>
      <c r="D3916" s="2"/>
      <c r="E3916" s="1"/>
      <c r="F3916" s="1"/>
      <c r="G3916" s="1"/>
      <c r="H3916" s="3"/>
      <c r="I3916" s="1"/>
      <c r="J3916" s="4"/>
      <c r="K3916" s="1"/>
      <c r="L3916" s="1"/>
      <c r="M3916" s="1"/>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c r="AR3916" s="1"/>
      <c r="AS3916" s="1"/>
      <c r="AT3916" s="1"/>
      <c r="AU3916" s="1"/>
      <c r="AV3916" s="1"/>
      <c r="AW3916" s="1"/>
      <c r="AX3916" s="1"/>
      <c r="AY3916" s="1"/>
      <c r="AZ3916" s="1"/>
      <c r="BA3916" s="1"/>
      <c r="BB3916" s="1"/>
      <c r="BC3916" s="1"/>
      <c r="BD3916" s="1"/>
      <c r="BE3916" s="1"/>
      <c r="BF3916" s="1"/>
      <c r="BG3916" s="1"/>
      <c r="BH3916" s="1"/>
      <c r="BI3916" s="1"/>
    </row>
    <row r="3917" spans="3:61">
      <c r="C3917" s="1"/>
      <c r="D3917" s="2"/>
      <c r="E3917" s="1"/>
      <c r="F3917" s="1"/>
      <c r="G3917" s="1"/>
      <c r="H3917" s="3"/>
      <c r="I3917" s="1"/>
      <c r="J3917" s="4"/>
      <c r="K3917" s="1"/>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c r="BF3917" s="1"/>
      <c r="BG3917" s="1"/>
      <c r="BH3917" s="1"/>
      <c r="BI3917" s="1"/>
    </row>
    <row r="3918" spans="3:61">
      <c r="C3918" s="1"/>
      <c r="D3918" s="2"/>
      <c r="E3918" s="1"/>
      <c r="F3918" s="1"/>
      <c r="G3918" s="1"/>
      <c r="H3918" s="3"/>
      <c r="I3918" s="1"/>
      <c r="J3918" s="4"/>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c r="BF3918" s="1"/>
      <c r="BG3918" s="1"/>
      <c r="BH3918" s="1"/>
      <c r="BI3918" s="1"/>
    </row>
    <row r="3919" spans="3:61">
      <c r="C3919" s="1"/>
      <c r="D3919" s="2"/>
      <c r="E3919" s="1"/>
      <c r="F3919" s="1"/>
      <c r="G3919" s="1"/>
      <c r="H3919" s="3"/>
      <c r="I3919" s="1"/>
      <c r="J3919" s="4"/>
      <c r="K3919" s="1"/>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1"/>
      <c r="BB3919" s="1"/>
      <c r="BC3919" s="1"/>
      <c r="BD3919" s="1"/>
      <c r="BE3919" s="1"/>
      <c r="BF3919" s="1"/>
      <c r="BG3919" s="1"/>
      <c r="BH3919" s="1"/>
      <c r="BI3919" s="1"/>
    </row>
    <row r="3920" spans="3:61">
      <c r="C3920" s="1"/>
      <c r="D3920" s="2"/>
      <c r="E3920" s="1"/>
      <c r="F3920" s="1"/>
      <c r="G3920" s="1"/>
      <c r="H3920" s="3"/>
      <c r="I3920" s="1"/>
      <c r="J3920" s="4"/>
      <c r="K3920" s="1"/>
      <c r="L3920" s="1"/>
      <c r="M3920" s="1"/>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c r="AR3920" s="1"/>
      <c r="AS3920" s="1"/>
      <c r="AT3920" s="1"/>
      <c r="AU3920" s="1"/>
      <c r="AV3920" s="1"/>
      <c r="AW3920" s="1"/>
      <c r="AX3920" s="1"/>
      <c r="AY3920" s="1"/>
      <c r="AZ3920" s="1"/>
      <c r="BA3920" s="1"/>
      <c r="BB3920" s="1"/>
      <c r="BC3920" s="1"/>
      <c r="BD3920" s="1"/>
      <c r="BE3920" s="1"/>
      <c r="BF3920" s="1"/>
      <c r="BG3920" s="1"/>
      <c r="BH3920" s="1"/>
      <c r="BI3920" s="1"/>
    </row>
    <row r="3921" spans="3:61">
      <c r="C3921" s="1"/>
      <c r="D3921" s="2"/>
      <c r="E3921" s="1"/>
      <c r="F3921" s="1"/>
      <c r="G3921" s="1"/>
      <c r="H3921" s="3"/>
      <c r="I3921" s="1"/>
      <c r="J3921" s="4"/>
      <c r="K3921" s="1"/>
      <c r="L3921" s="1"/>
      <c r="M3921" s="1"/>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c r="AR3921" s="1"/>
      <c r="AS3921" s="1"/>
      <c r="AT3921" s="1"/>
      <c r="AU3921" s="1"/>
      <c r="AV3921" s="1"/>
      <c r="AW3921" s="1"/>
      <c r="AX3921" s="1"/>
      <c r="AY3921" s="1"/>
      <c r="AZ3921" s="1"/>
      <c r="BA3921" s="1"/>
      <c r="BB3921" s="1"/>
      <c r="BC3921" s="1"/>
      <c r="BD3921" s="1"/>
      <c r="BE3921" s="1"/>
      <c r="BF3921" s="1"/>
      <c r="BG3921" s="1"/>
      <c r="BH3921" s="1"/>
      <c r="BI3921" s="1"/>
    </row>
    <row r="3922" spans="3:61">
      <c r="C3922" s="1"/>
      <c r="D3922" s="2"/>
      <c r="E3922" s="1"/>
      <c r="F3922" s="1"/>
      <c r="G3922" s="1"/>
      <c r="H3922" s="3"/>
      <c r="I3922" s="1"/>
      <c r="J3922" s="4"/>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c r="BB3922" s="1"/>
      <c r="BC3922" s="1"/>
      <c r="BD3922" s="1"/>
      <c r="BE3922" s="1"/>
      <c r="BF3922" s="1"/>
      <c r="BG3922" s="1"/>
      <c r="BH3922" s="1"/>
      <c r="BI3922" s="1"/>
    </row>
    <row r="3923" spans="3:61">
      <c r="C3923" s="1"/>
      <c r="D3923" s="2"/>
      <c r="E3923" s="1"/>
      <c r="F3923" s="1"/>
      <c r="G3923" s="1"/>
      <c r="H3923" s="3"/>
      <c r="I3923" s="1"/>
      <c r="J3923" s="4"/>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row>
    <row r="3924" spans="3:61">
      <c r="C3924" s="1"/>
      <c r="D3924" s="2"/>
      <c r="E3924" s="1"/>
      <c r="F3924" s="1"/>
      <c r="G3924" s="1"/>
      <c r="H3924" s="3"/>
      <c r="I3924" s="1"/>
      <c r="J3924" s="4"/>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c r="BB3924" s="1"/>
      <c r="BC3924" s="1"/>
      <c r="BD3924" s="1"/>
      <c r="BE3924" s="1"/>
      <c r="BF3924" s="1"/>
      <c r="BG3924" s="1"/>
      <c r="BH3924" s="1"/>
      <c r="BI3924" s="1"/>
    </row>
    <row r="3925" spans="3:61">
      <c r="C3925" s="1"/>
      <c r="D3925" s="2"/>
      <c r="E3925" s="1"/>
      <c r="F3925" s="1"/>
      <c r="G3925" s="1"/>
      <c r="H3925" s="3"/>
      <c r="I3925" s="1"/>
      <c r="J3925" s="4"/>
      <c r="K3925" s="1"/>
      <c r="L3925" s="1"/>
      <c r="M3925" s="1"/>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c r="AR3925" s="1"/>
      <c r="AS3925" s="1"/>
      <c r="AT3925" s="1"/>
      <c r="AU3925" s="1"/>
      <c r="AV3925" s="1"/>
      <c r="AW3925" s="1"/>
      <c r="AX3925" s="1"/>
      <c r="AY3925" s="1"/>
      <c r="AZ3925" s="1"/>
      <c r="BA3925" s="1"/>
      <c r="BB3925" s="1"/>
      <c r="BC3925" s="1"/>
      <c r="BD3925" s="1"/>
      <c r="BE3925" s="1"/>
      <c r="BF3925" s="1"/>
      <c r="BG3925" s="1"/>
      <c r="BH3925" s="1"/>
      <c r="BI3925" s="1"/>
    </row>
    <row r="3926" spans="3:61">
      <c r="C3926" s="1"/>
      <c r="D3926" s="2"/>
      <c r="E3926" s="1"/>
      <c r="F3926" s="1"/>
      <c r="G3926" s="1"/>
      <c r="H3926" s="3"/>
      <c r="I3926" s="1"/>
      <c r="J3926" s="4"/>
      <c r="K3926" s="1"/>
      <c r="L3926" s="1"/>
      <c r="M3926" s="1"/>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c r="AR3926" s="1"/>
      <c r="AS3926" s="1"/>
      <c r="AT3926" s="1"/>
      <c r="AU3926" s="1"/>
      <c r="AV3926" s="1"/>
      <c r="AW3926" s="1"/>
      <c r="AX3926" s="1"/>
      <c r="AY3926" s="1"/>
      <c r="AZ3926" s="1"/>
      <c r="BA3926" s="1"/>
      <c r="BB3926" s="1"/>
      <c r="BC3926" s="1"/>
      <c r="BD3926" s="1"/>
      <c r="BE3926" s="1"/>
      <c r="BF3926" s="1"/>
      <c r="BG3926" s="1"/>
      <c r="BH3926" s="1"/>
      <c r="BI3926" s="1"/>
    </row>
    <row r="3927" spans="3:61">
      <c r="C3927" s="1"/>
      <c r="D3927" s="2"/>
      <c r="E3927" s="1"/>
      <c r="F3927" s="1"/>
      <c r="G3927" s="1"/>
      <c r="H3927" s="3"/>
      <c r="I3927" s="1"/>
      <c r="J3927" s="4"/>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c r="BB3927" s="1"/>
      <c r="BC3927" s="1"/>
      <c r="BD3927" s="1"/>
      <c r="BE3927" s="1"/>
      <c r="BF3927" s="1"/>
      <c r="BG3927" s="1"/>
      <c r="BH3927" s="1"/>
      <c r="BI3927" s="1"/>
    </row>
    <row r="3928" spans="3:61">
      <c r="C3928" s="1"/>
      <c r="D3928" s="2"/>
      <c r="E3928" s="1"/>
      <c r="F3928" s="1"/>
      <c r="G3928" s="1"/>
      <c r="H3928" s="3"/>
      <c r="I3928" s="1"/>
      <c r="J3928" s="4"/>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c r="BB3928" s="1"/>
      <c r="BC3928" s="1"/>
      <c r="BD3928" s="1"/>
      <c r="BE3928" s="1"/>
      <c r="BF3928" s="1"/>
      <c r="BG3928" s="1"/>
      <c r="BH3928" s="1"/>
      <c r="BI3928" s="1"/>
    </row>
    <row r="3929" spans="3:61">
      <c r="C3929" s="1"/>
      <c r="D3929" s="2"/>
      <c r="E3929" s="1"/>
      <c r="F3929" s="1"/>
      <c r="G3929" s="1"/>
      <c r="H3929" s="3"/>
      <c r="I3929" s="1"/>
      <c r="J3929" s="4"/>
      <c r="K3929" s="1"/>
      <c r="L3929" s="1"/>
      <c r="M3929" s="1"/>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c r="AR3929" s="1"/>
      <c r="AS3929" s="1"/>
      <c r="AT3929" s="1"/>
      <c r="AU3929" s="1"/>
      <c r="AV3929" s="1"/>
      <c r="AW3929" s="1"/>
      <c r="AX3929" s="1"/>
      <c r="AY3929" s="1"/>
      <c r="AZ3929" s="1"/>
      <c r="BA3929" s="1"/>
      <c r="BB3929" s="1"/>
      <c r="BC3929" s="1"/>
      <c r="BD3929" s="1"/>
      <c r="BE3929" s="1"/>
      <c r="BF3929" s="1"/>
      <c r="BG3929" s="1"/>
      <c r="BH3929" s="1"/>
      <c r="BI3929" s="1"/>
    </row>
    <row r="3930" spans="3:61">
      <c r="C3930" s="1"/>
      <c r="D3930" s="2"/>
      <c r="E3930" s="1"/>
      <c r="F3930" s="1"/>
      <c r="G3930" s="1"/>
      <c r="H3930" s="3"/>
      <c r="I3930" s="1"/>
      <c r="J3930" s="4"/>
      <c r="K3930" s="1"/>
      <c r="L3930" s="1"/>
      <c r="M3930" s="1"/>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c r="AR3930" s="1"/>
      <c r="AS3930" s="1"/>
      <c r="AT3930" s="1"/>
      <c r="AU3930" s="1"/>
      <c r="AV3930" s="1"/>
      <c r="AW3930" s="1"/>
      <c r="AX3930" s="1"/>
      <c r="AY3930" s="1"/>
      <c r="AZ3930" s="1"/>
      <c r="BA3930" s="1"/>
      <c r="BB3930" s="1"/>
      <c r="BC3930" s="1"/>
      <c r="BD3930" s="1"/>
      <c r="BE3930" s="1"/>
      <c r="BF3930" s="1"/>
      <c r="BG3930" s="1"/>
      <c r="BH3930" s="1"/>
      <c r="BI3930" s="1"/>
    </row>
    <row r="3931" spans="3:61">
      <c r="C3931" s="1"/>
      <c r="D3931" s="2"/>
      <c r="E3931" s="1"/>
      <c r="F3931" s="1"/>
      <c r="G3931" s="1"/>
      <c r="H3931" s="3"/>
      <c r="I3931" s="1"/>
      <c r="J3931" s="4"/>
      <c r="K3931" s="1"/>
      <c r="L3931" s="1"/>
      <c r="M3931" s="1"/>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c r="AR3931" s="1"/>
      <c r="AS3931" s="1"/>
      <c r="AT3931" s="1"/>
      <c r="AU3931" s="1"/>
      <c r="AV3931" s="1"/>
      <c r="AW3931" s="1"/>
      <c r="AX3931" s="1"/>
      <c r="AY3931" s="1"/>
      <c r="AZ3931" s="1"/>
      <c r="BA3931" s="1"/>
      <c r="BB3931" s="1"/>
      <c r="BC3931" s="1"/>
      <c r="BD3931" s="1"/>
      <c r="BE3931" s="1"/>
      <c r="BF3931" s="1"/>
      <c r="BG3931" s="1"/>
      <c r="BH3931" s="1"/>
      <c r="BI3931" s="1"/>
    </row>
    <row r="3932" spans="3:61">
      <c r="C3932" s="1"/>
      <c r="D3932" s="2"/>
      <c r="E3932" s="1"/>
      <c r="F3932" s="1"/>
      <c r="G3932" s="1"/>
      <c r="H3932" s="3"/>
      <c r="I3932" s="1"/>
      <c r="J3932" s="4"/>
      <c r="K3932" s="1"/>
      <c r="L3932" s="1"/>
      <c r="M3932" s="1"/>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c r="AR3932" s="1"/>
      <c r="AS3932" s="1"/>
      <c r="AT3932" s="1"/>
      <c r="AU3932" s="1"/>
      <c r="AV3932" s="1"/>
      <c r="AW3932" s="1"/>
      <c r="AX3932" s="1"/>
      <c r="AY3932" s="1"/>
      <c r="AZ3932" s="1"/>
      <c r="BA3932" s="1"/>
      <c r="BB3932" s="1"/>
      <c r="BC3932" s="1"/>
      <c r="BD3932" s="1"/>
      <c r="BE3932" s="1"/>
      <c r="BF3932" s="1"/>
      <c r="BG3932" s="1"/>
      <c r="BH3932" s="1"/>
      <c r="BI3932" s="1"/>
    </row>
    <row r="3933" spans="3:61">
      <c r="C3933" s="1"/>
      <c r="D3933" s="2"/>
      <c r="E3933" s="1"/>
      <c r="F3933" s="1"/>
      <c r="G3933" s="1"/>
      <c r="H3933" s="3"/>
      <c r="I3933" s="1"/>
      <c r="J3933" s="4"/>
      <c r="K3933" s="1"/>
      <c r="L3933" s="1"/>
      <c r="M3933" s="1"/>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c r="AR3933" s="1"/>
      <c r="AS3933" s="1"/>
      <c r="AT3933" s="1"/>
      <c r="AU3933" s="1"/>
      <c r="AV3933" s="1"/>
      <c r="AW3933" s="1"/>
      <c r="AX3933" s="1"/>
      <c r="AY3933" s="1"/>
      <c r="AZ3933" s="1"/>
      <c r="BA3933" s="1"/>
      <c r="BB3933" s="1"/>
      <c r="BC3933" s="1"/>
      <c r="BD3933" s="1"/>
      <c r="BE3933" s="1"/>
      <c r="BF3933" s="1"/>
      <c r="BG3933" s="1"/>
      <c r="BH3933" s="1"/>
      <c r="BI3933" s="1"/>
    </row>
    <row r="3934" spans="3:61">
      <c r="C3934" s="1"/>
      <c r="D3934" s="2"/>
      <c r="E3934" s="1"/>
      <c r="F3934" s="1"/>
      <c r="G3934" s="1"/>
      <c r="H3934" s="3"/>
      <c r="I3934" s="1"/>
      <c r="J3934" s="4"/>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row>
    <row r="3935" spans="3:61">
      <c r="C3935" s="1"/>
      <c r="D3935" s="2"/>
      <c r="E3935" s="1"/>
      <c r="F3935" s="1"/>
      <c r="G3935" s="1"/>
      <c r="H3935" s="3"/>
      <c r="I3935" s="1"/>
      <c r="J3935" s="4"/>
      <c r="K3935" s="1"/>
      <c r="L3935" s="1"/>
      <c r="M3935" s="1"/>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c r="AR3935" s="1"/>
      <c r="AS3935" s="1"/>
      <c r="AT3935" s="1"/>
      <c r="AU3935" s="1"/>
      <c r="AV3935" s="1"/>
      <c r="AW3935" s="1"/>
      <c r="AX3935" s="1"/>
      <c r="AY3935" s="1"/>
      <c r="AZ3935" s="1"/>
      <c r="BA3935" s="1"/>
      <c r="BB3935" s="1"/>
      <c r="BC3935" s="1"/>
      <c r="BD3935" s="1"/>
      <c r="BE3935" s="1"/>
      <c r="BF3935" s="1"/>
      <c r="BG3935" s="1"/>
      <c r="BH3935" s="1"/>
      <c r="BI3935" s="1"/>
    </row>
    <row r="3936" spans="3:61">
      <c r="C3936" s="1"/>
      <c r="D3936" s="2"/>
      <c r="E3936" s="1"/>
      <c r="F3936" s="1"/>
      <c r="G3936" s="1"/>
      <c r="H3936" s="3"/>
      <c r="I3936" s="1"/>
      <c r="J3936" s="4"/>
      <c r="K3936" s="1"/>
      <c r="L3936" s="1"/>
      <c r="M3936" s="1"/>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c r="AR3936" s="1"/>
      <c r="AS3936" s="1"/>
      <c r="AT3936" s="1"/>
      <c r="AU3936" s="1"/>
      <c r="AV3936" s="1"/>
      <c r="AW3936" s="1"/>
      <c r="AX3936" s="1"/>
      <c r="AY3936" s="1"/>
      <c r="AZ3936" s="1"/>
      <c r="BA3936" s="1"/>
      <c r="BB3936" s="1"/>
      <c r="BC3936" s="1"/>
      <c r="BD3936" s="1"/>
      <c r="BE3936" s="1"/>
      <c r="BF3936" s="1"/>
      <c r="BG3936" s="1"/>
      <c r="BH3936" s="1"/>
      <c r="BI3936" s="1"/>
    </row>
    <row r="3937" spans="3:61">
      <c r="C3937" s="1"/>
      <c r="D3937" s="2"/>
      <c r="E3937" s="1"/>
      <c r="F3937" s="1"/>
      <c r="G3937" s="1"/>
      <c r="H3937" s="3"/>
      <c r="I3937" s="1"/>
      <c r="J3937" s="4"/>
      <c r="K3937" s="1"/>
      <c r="L3937" s="1"/>
      <c r="M3937" s="1"/>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c r="AR3937" s="1"/>
      <c r="AS3937" s="1"/>
      <c r="AT3937" s="1"/>
      <c r="AU3937" s="1"/>
      <c r="AV3937" s="1"/>
      <c r="AW3937" s="1"/>
      <c r="AX3937" s="1"/>
      <c r="AY3937" s="1"/>
      <c r="AZ3937" s="1"/>
      <c r="BA3937" s="1"/>
      <c r="BB3937" s="1"/>
      <c r="BC3937" s="1"/>
      <c r="BD3937" s="1"/>
      <c r="BE3937" s="1"/>
      <c r="BF3937" s="1"/>
      <c r="BG3937" s="1"/>
      <c r="BH3937" s="1"/>
      <c r="BI3937" s="1"/>
    </row>
    <row r="3938" spans="3:61">
      <c r="C3938" s="1"/>
      <c r="D3938" s="2"/>
      <c r="E3938" s="1"/>
      <c r="F3938" s="1"/>
      <c r="G3938" s="1"/>
      <c r="H3938" s="3"/>
      <c r="I3938" s="1"/>
      <c r="J3938" s="4"/>
      <c r="K3938" s="1"/>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c r="BD3938" s="1"/>
      <c r="BE3938" s="1"/>
      <c r="BF3938" s="1"/>
      <c r="BG3938" s="1"/>
      <c r="BH3938" s="1"/>
      <c r="BI3938" s="1"/>
    </row>
    <row r="3939" spans="3:61">
      <c r="C3939" s="1"/>
      <c r="D3939" s="2"/>
      <c r="E3939" s="1"/>
      <c r="F3939" s="1"/>
      <c r="G3939" s="1"/>
      <c r="H3939" s="3"/>
      <c r="I3939" s="1"/>
      <c r="J3939" s="4"/>
      <c r="K3939" s="1"/>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c r="BD3939" s="1"/>
      <c r="BE3939" s="1"/>
      <c r="BF3939" s="1"/>
      <c r="BG3939" s="1"/>
      <c r="BH3939" s="1"/>
      <c r="BI3939" s="1"/>
    </row>
    <row r="3940" spans="3:61">
      <c r="C3940" s="1"/>
      <c r="D3940" s="2"/>
      <c r="E3940" s="1"/>
      <c r="F3940" s="1"/>
      <c r="G3940" s="1"/>
      <c r="H3940" s="3"/>
      <c r="I3940" s="1"/>
      <c r="J3940" s="4"/>
      <c r="K3940" s="1"/>
      <c r="L3940" s="1"/>
      <c r="M3940" s="1"/>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c r="AR3940" s="1"/>
      <c r="AS3940" s="1"/>
      <c r="AT3940" s="1"/>
      <c r="AU3940" s="1"/>
      <c r="AV3940" s="1"/>
      <c r="AW3940" s="1"/>
      <c r="AX3940" s="1"/>
      <c r="AY3940" s="1"/>
      <c r="AZ3940" s="1"/>
      <c r="BA3940" s="1"/>
      <c r="BB3940" s="1"/>
      <c r="BC3940" s="1"/>
      <c r="BD3940" s="1"/>
      <c r="BE3940" s="1"/>
      <c r="BF3940" s="1"/>
      <c r="BG3940" s="1"/>
      <c r="BH3940" s="1"/>
      <c r="BI3940" s="1"/>
    </row>
    <row r="3941" spans="3:61">
      <c r="C3941" s="1"/>
      <c r="D3941" s="2"/>
      <c r="E3941" s="1"/>
      <c r="F3941" s="1"/>
      <c r="G3941" s="1"/>
      <c r="H3941" s="3"/>
      <c r="I3941" s="1"/>
      <c r="J3941" s="4"/>
      <c r="K3941" s="1"/>
      <c r="L3941" s="1"/>
      <c r="M3941" s="1"/>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c r="AR3941" s="1"/>
      <c r="AS3941" s="1"/>
      <c r="AT3941" s="1"/>
      <c r="AU3941" s="1"/>
      <c r="AV3941" s="1"/>
      <c r="AW3941" s="1"/>
      <c r="AX3941" s="1"/>
      <c r="AY3941" s="1"/>
      <c r="AZ3941" s="1"/>
      <c r="BA3941" s="1"/>
      <c r="BB3941" s="1"/>
      <c r="BC3941" s="1"/>
      <c r="BD3941" s="1"/>
      <c r="BE3941" s="1"/>
      <c r="BF3941" s="1"/>
      <c r="BG3941" s="1"/>
      <c r="BH3941" s="1"/>
      <c r="BI3941" s="1"/>
    </row>
    <row r="3942" spans="3:61">
      <c r="C3942" s="1"/>
      <c r="D3942" s="2"/>
      <c r="E3942" s="1"/>
      <c r="F3942" s="1"/>
      <c r="G3942" s="1"/>
      <c r="H3942" s="3"/>
      <c r="I3942" s="1"/>
      <c r="J3942" s="4"/>
      <c r="K3942" s="1"/>
      <c r="L3942" s="1"/>
      <c r="M3942" s="1"/>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c r="BF3942" s="1"/>
      <c r="BG3942" s="1"/>
      <c r="BH3942" s="1"/>
      <c r="BI3942" s="1"/>
    </row>
    <row r="3943" spans="3:61">
      <c r="C3943" s="1"/>
      <c r="D3943" s="2"/>
      <c r="E3943" s="1"/>
      <c r="F3943" s="1"/>
      <c r="G3943" s="1"/>
      <c r="H3943" s="3"/>
      <c r="I3943" s="1"/>
      <c r="J3943" s="4"/>
      <c r="K3943" s="1"/>
      <c r="L3943" s="1"/>
      <c r="M3943" s="1"/>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c r="BF3943" s="1"/>
      <c r="BG3943" s="1"/>
      <c r="BH3943" s="1"/>
      <c r="BI3943" s="1"/>
    </row>
    <row r="3944" spans="3:61">
      <c r="C3944" s="1"/>
      <c r="D3944" s="2"/>
      <c r="E3944" s="1"/>
      <c r="F3944" s="1"/>
      <c r="G3944" s="1"/>
      <c r="H3944" s="3"/>
      <c r="I3944" s="1"/>
      <c r="J3944" s="4"/>
      <c r="K3944" s="1"/>
      <c r="L3944" s="1"/>
      <c r="M3944" s="1"/>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c r="AR3944" s="1"/>
      <c r="AS3944" s="1"/>
      <c r="AT3944" s="1"/>
      <c r="AU3944" s="1"/>
      <c r="AV3944" s="1"/>
      <c r="AW3944" s="1"/>
      <c r="AX3944" s="1"/>
      <c r="AY3944" s="1"/>
      <c r="AZ3944" s="1"/>
      <c r="BA3944" s="1"/>
      <c r="BB3944" s="1"/>
      <c r="BC3944" s="1"/>
      <c r="BD3944" s="1"/>
      <c r="BE3944" s="1"/>
      <c r="BF3944" s="1"/>
      <c r="BG3944" s="1"/>
      <c r="BH3944" s="1"/>
      <c r="BI3944" s="1"/>
    </row>
    <row r="3945" spans="3:61">
      <c r="C3945" s="1"/>
      <c r="D3945" s="2"/>
      <c r="E3945" s="1"/>
      <c r="F3945" s="1"/>
      <c r="G3945" s="1"/>
      <c r="H3945" s="3"/>
      <c r="I3945" s="1"/>
      <c r="J3945" s="4"/>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row>
    <row r="3946" spans="3:61">
      <c r="C3946" s="1"/>
      <c r="D3946" s="2"/>
      <c r="E3946" s="1"/>
      <c r="F3946" s="1"/>
      <c r="G3946" s="1"/>
      <c r="H3946" s="3"/>
      <c r="I3946" s="1"/>
      <c r="J3946" s="4"/>
      <c r="K3946" s="1"/>
      <c r="L3946" s="1"/>
      <c r="M3946" s="1"/>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c r="AR3946" s="1"/>
      <c r="AS3946" s="1"/>
      <c r="AT3946" s="1"/>
      <c r="AU3946" s="1"/>
      <c r="AV3946" s="1"/>
      <c r="AW3946" s="1"/>
      <c r="AX3946" s="1"/>
      <c r="AY3946" s="1"/>
      <c r="AZ3946" s="1"/>
      <c r="BA3946" s="1"/>
      <c r="BB3946" s="1"/>
      <c r="BC3946" s="1"/>
      <c r="BD3946" s="1"/>
      <c r="BE3946" s="1"/>
      <c r="BF3946" s="1"/>
      <c r="BG3946" s="1"/>
      <c r="BH3946" s="1"/>
      <c r="BI3946" s="1"/>
    </row>
    <row r="3947" spans="3:61">
      <c r="C3947" s="1"/>
      <c r="D3947" s="2"/>
      <c r="E3947" s="1"/>
      <c r="F3947" s="1"/>
      <c r="G3947" s="1"/>
      <c r="H3947" s="3"/>
      <c r="I3947" s="1"/>
      <c r="J3947" s="4"/>
      <c r="K3947" s="1"/>
      <c r="L3947" s="1"/>
      <c r="M3947" s="1"/>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c r="AR3947" s="1"/>
      <c r="AS3947" s="1"/>
      <c r="AT3947" s="1"/>
      <c r="AU3947" s="1"/>
      <c r="AV3947" s="1"/>
      <c r="AW3947" s="1"/>
      <c r="AX3947" s="1"/>
      <c r="AY3947" s="1"/>
      <c r="AZ3947" s="1"/>
      <c r="BA3947" s="1"/>
      <c r="BB3947" s="1"/>
      <c r="BC3947" s="1"/>
      <c r="BD3947" s="1"/>
      <c r="BE3947" s="1"/>
      <c r="BF3947" s="1"/>
      <c r="BG3947" s="1"/>
      <c r="BH3947" s="1"/>
      <c r="BI3947" s="1"/>
    </row>
    <row r="3948" spans="3:61">
      <c r="C3948" s="1"/>
      <c r="D3948" s="2"/>
      <c r="E3948" s="1"/>
      <c r="F3948" s="1"/>
      <c r="G3948" s="1"/>
      <c r="H3948" s="3"/>
      <c r="I3948" s="1"/>
      <c r="J3948" s="4"/>
      <c r="K3948" s="1"/>
      <c r="L3948" s="1"/>
      <c r="M3948" s="1"/>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c r="AR3948" s="1"/>
      <c r="AS3948" s="1"/>
      <c r="AT3948" s="1"/>
      <c r="AU3948" s="1"/>
      <c r="AV3948" s="1"/>
      <c r="AW3948" s="1"/>
      <c r="AX3948" s="1"/>
      <c r="AY3948" s="1"/>
      <c r="AZ3948" s="1"/>
      <c r="BA3948" s="1"/>
      <c r="BB3948" s="1"/>
      <c r="BC3948" s="1"/>
      <c r="BD3948" s="1"/>
      <c r="BE3948" s="1"/>
      <c r="BF3948" s="1"/>
      <c r="BG3948" s="1"/>
      <c r="BH3948" s="1"/>
      <c r="BI3948" s="1"/>
    </row>
    <row r="3949" spans="3:61">
      <c r="C3949" s="1"/>
      <c r="D3949" s="2"/>
      <c r="E3949" s="1"/>
      <c r="F3949" s="1"/>
      <c r="G3949" s="1"/>
      <c r="H3949" s="3"/>
      <c r="I3949" s="1"/>
      <c r="J3949" s="4"/>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1"/>
      <c r="BB3949" s="1"/>
      <c r="BC3949" s="1"/>
      <c r="BD3949" s="1"/>
      <c r="BE3949" s="1"/>
      <c r="BF3949" s="1"/>
      <c r="BG3949" s="1"/>
      <c r="BH3949" s="1"/>
      <c r="BI3949" s="1"/>
    </row>
    <row r="3950" spans="3:61">
      <c r="C3950" s="1"/>
      <c r="D3950" s="2"/>
      <c r="E3950" s="1"/>
      <c r="F3950" s="1"/>
      <c r="G3950" s="1"/>
      <c r="H3950" s="3"/>
      <c r="I3950" s="1"/>
      <c r="J3950" s="4"/>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1"/>
      <c r="BB3950" s="1"/>
      <c r="BC3950" s="1"/>
      <c r="BD3950" s="1"/>
      <c r="BE3950" s="1"/>
      <c r="BF3950" s="1"/>
      <c r="BG3950" s="1"/>
      <c r="BH3950" s="1"/>
      <c r="BI3950" s="1"/>
    </row>
    <row r="3951" spans="3:61">
      <c r="C3951" s="1"/>
      <c r="D3951" s="2"/>
      <c r="E3951" s="1"/>
      <c r="F3951" s="1"/>
      <c r="G3951" s="1"/>
      <c r="H3951" s="3"/>
      <c r="I3951" s="1"/>
      <c r="J3951" s="4"/>
      <c r="K3951" s="1"/>
      <c r="L3951" s="1"/>
      <c r="M3951" s="1"/>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c r="AR3951" s="1"/>
      <c r="AS3951" s="1"/>
      <c r="AT3951" s="1"/>
      <c r="AU3951" s="1"/>
      <c r="AV3951" s="1"/>
      <c r="AW3951" s="1"/>
      <c r="AX3951" s="1"/>
      <c r="AY3951" s="1"/>
      <c r="AZ3951" s="1"/>
      <c r="BA3951" s="1"/>
      <c r="BB3951" s="1"/>
      <c r="BC3951" s="1"/>
      <c r="BD3951" s="1"/>
      <c r="BE3951" s="1"/>
      <c r="BF3951" s="1"/>
      <c r="BG3951" s="1"/>
      <c r="BH3951" s="1"/>
      <c r="BI3951" s="1"/>
    </row>
    <row r="3952" spans="3:61">
      <c r="C3952" s="1"/>
      <c r="D3952" s="2"/>
      <c r="E3952" s="1"/>
      <c r="F3952" s="1"/>
      <c r="G3952" s="1"/>
      <c r="H3952" s="3"/>
      <c r="I3952" s="1"/>
      <c r="J3952" s="4"/>
      <c r="K3952" s="1"/>
      <c r="L3952" s="1"/>
      <c r="M3952" s="1"/>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c r="AR3952" s="1"/>
      <c r="AS3952" s="1"/>
      <c r="AT3952" s="1"/>
      <c r="AU3952" s="1"/>
      <c r="AV3952" s="1"/>
      <c r="AW3952" s="1"/>
      <c r="AX3952" s="1"/>
      <c r="AY3952" s="1"/>
      <c r="AZ3952" s="1"/>
      <c r="BA3952" s="1"/>
      <c r="BB3952" s="1"/>
      <c r="BC3952" s="1"/>
      <c r="BD3952" s="1"/>
      <c r="BE3952" s="1"/>
      <c r="BF3952" s="1"/>
      <c r="BG3952" s="1"/>
      <c r="BH3952" s="1"/>
      <c r="BI3952" s="1"/>
    </row>
    <row r="3953" spans="3:61">
      <c r="C3953" s="1"/>
      <c r="D3953" s="2"/>
      <c r="E3953" s="1"/>
      <c r="F3953" s="1"/>
      <c r="G3953" s="1"/>
      <c r="H3953" s="3"/>
      <c r="I3953" s="1"/>
      <c r="J3953" s="4"/>
      <c r="K3953" s="1"/>
      <c r="L3953" s="1"/>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c r="AR3953" s="1"/>
      <c r="AS3953" s="1"/>
      <c r="AT3953" s="1"/>
      <c r="AU3953" s="1"/>
      <c r="AV3953" s="1"/>
      <c r="AW3953" s="1"/>
      <c r="AX3953" s="1"/>
      <c r="AY3953" s="1"/>
      <c r="AZ3953" s="1"/>
      <c r="BA3953" s="1"/>
      <c r="BB3953" s="1"/>
      <c r="BC3953" s="1"/>
      <c r="BD3953" s="1"/>
      <c r="BE3953" s="1"/>
      <c r="BF3953" s="1"/>
      <c r="BG3953" s="1"/>
      <c r="BH3953" s="1"/>
      <c r="BI3953" s="1"/>
    </row>
    <row r="3954" spans="3:61">
      <c r="C3954" s="1"/>
      <c r="D3954" s="2"/>
      <c r="E3954" s="1"/>
      <c r="F3954" s="1"/>
      <c r="G3954" s="1"/>
      <c r="H3954" s="3"/>
      <c r="I3954" s="1"/>
      <c r="J3954" s="4"/>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c r="BB3954" s="1"/>
      <c r="BC3954" s="1"/>
      <c r="BD3954" s="1"/>
      <c r="BE3954" s="1"/>
      <c r="BF3954" s="1"/>
      <c r="BG3954" s="1"/>
      <c r="BH3954" s="1"/>
      <c r="BI3954" s="1"/>
    </row>
    <row r="3955" spans="3:61">
      <c r="C3955" s="1"/>
      <c r="D3955" s="2"/>
      <c r="E3955" s="1"/>
      <c r="F3955" s="1"/>
      <c r="G3955" s="1"/>
      <c r="H3955" s="3"/>
      <c r="I3955" s="1"/>
      <c r="J3955" s="4"/>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c r="BB3955" s="1"/>
      <c r="BC3955" s="1"/>
      <c r="BD3955" s="1"/>
      <c r="BE3955" s="1"/>
      <c r="BF3955" s="1"/>
      <c r="BG3955" s="1"/>
      <c r="BH3955" s="1"/>
      <c r="BI3955" s="1"/>
    </row>
    <row r="3956" spans="3:61">
      <c r="C3956" s="1"/>
      <c r="D3956" s="2"/>
      <c r="E3956" s="1"/>
      <c r="F3956" s="1"/>
      <c r="G3956" s="1"/>
      <c r="H3956" s="3"/>
      <c r="I3956" s="1"/>
      <c r="J3956" s="4"/>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row>
    <row r="3957" spans="3:61">
      <c r="C3957" s="1"/>
      <c r="D3957" s="2"/>
      <c r="E3957" s="1"/>
      <c r="F3957" s="1"/>
      <c r="G3957" s="1"/>
      <c r="H3957" s="3"/>
      <c r="I3957" s="1"/>
      <c r="J3957" s="4"/>
      <c r="K3957" s="1"/>
      <c r="L3957" s="1"/>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c r="BD3957" s="1"/>
      <c r="BE3957" s="1"/>
      <c r="BF3957" s="1"/>
      <c r="BG3957" s="1"/>
      <c r="BH3957" s="1"/>
      <c r="BI3957" s="1"/>
    </row>
    <row r="3958" spans="3:61">
      <c r="C3958" s="1"/>
      <c r="D3958" s="2"/>
      <c r="E3958" s="1"/>
      <c r="F3958" s="1"/>
      <c r="G3958" s="1"/>
      <c r="H3958" s="3"/>
      <c r="I3958" s="1"/>
      <c r="J3958" s="4"/>
      <c r="K3958" s="1"/>
      <c r="L3958" s="1"/>
      <c r="M3958" s="1"/>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c r="AR3958" s="1"/>
      <c r="AS3958" s="1"/>
      <c r="AT3958" s="1"/>
      <c r="AU3958" s="1"/>
      <c r="AV3958" s="1"/>
      <c r="AW3958" s="1"/>
      <c r="AX3958" s="1"/>
      <c r="AY3958" s="1"/>
      <c r="AZ3958" s="1"/>
      <c r="BA3958" s="1"/>
      <c r="BB3958" s="1"/>
      <c r="BC3958" s="1"/>
      <c r="BD3958" s="1"/>
      <c r="BE3958" s="1"/>
      <c r="BF3958" s="1"/>
      <c r="BG3958" s="1"/>
      <c r="BH3958" s="1"/>
      <c r="BI3958" s="1"/>
    </row>
    <row r="3959" spans="3:61">
      <c r="C3959" s="1"/>
      <c r="D3959" s="2"/>
      <c r="E3959" s="1"/>
      <c r="F3959" s="1"/>
      <c r="G3959" s="1"/>
      <c r="H3959" s="3"/>
      <c r="I3959" s="1"/>
      <c r="J3959" s="4"/>
      <c r="K3959" s="1"/>
      <c r="L3959" s="1"/>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c r="BD3959" s="1"/>
      <c r="BE3959" s="1"/>
      <c r="BF3959" s="1"/>
      <c r="BG3959" s="1"/>
      <c r="BH3959" s="1"/>
      <c r="BI3959" s="1"/>
    </row>
    <row r="3960" spans="3:61">
      <c r="C3960" s="1"/>
      <c r="D3960" s="2"/>
      <c r="E3960" s="1"/>
      <c r="F3960" s="1"/>
      <c r="G3960" s="1"/>
      <c r="H3960" s="3"/>
      <c r="I3960" s="1"/>
      <c r="J3960" s="4"/>
      <c r="K3960" s="1"/>
      <c r="L3960" s="1"/>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c r="BF3960" s="1"/>
      <c r="BG3960" s="1"/>
      <c r="BH3960" s="1"/>
      <c r="BI3960" s="1"/>
    </row>
    <row r="3961" spans="3:61">
      <c r="C3961" s="1"/>
      <c r="D3961" s="2"/>
      <c r="E3961" s="1"/>
      <c r="F3961" s="1"/>
      <c r="G3961" s="1"/>
      <c r="H3961" s="3"/>
      <c r="I3961" s="1"/>
      <c r="J3961" s="4"/>
      <c r="K3961" s="1"/>
      <c r="L3961" s="1"/>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c r="BF3961" s="1"/>
      <c r="BG3961" s="1"/>
      <c r="BH3961" s="1"/>
      <c r="BI3961" s="1"/>
    </row>
    <row r="3962" spans="3:61">
      <c r="C3962" s="1"/>
      <c r="D3962" s="2"/>
      <c r="E3962" s="1"/>
      <c r="F3962" s="1"/>
      <c r="G3962" s="1"/>
      <c r="H3962" s="3"/>
      <c r="I3962" s="1"/>
      <c r="J3962" s="4"/>
      <c r="K3962" s="1"/>
      <c r="L3962" s="1"/>
      <c r="M3962" s="1"/>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c r="AR3962" s="1"/>
      <c r="AS3962" s="1"/>
      <c r="AT3962" s="1"/>
      <c r="AU3962" s="1"/>
      <c r="AV3962" s="1"/>
      <c r="AW3962" s="1"/>
      <c r="AX3962" s="1"/>
      <c r="AY3962" s="1"/>
      <c r="AZ3962" s="1"/>
      <c r="BA3962" s="1"/>
      <c r="BB3962" s="1"/>
      <c r="BC3962" s="1"/>
      <c r="BD3962" s="1"/>
      <c r="BE3962" s="1"/>
      <c r="BF3962" s="1"/>
      <c r="BG3962" s="1"/>
      <c r="BH3962" s="1"/>
      <c r="BI3962" s="1"/>
    </row>
    <row r="3963" spans="3:61">
      <c r="C3963" s="1"/>
      <c r="D3963" s="2"/>
      <c r="E3963" s="1"/>
      <c r="F3963" s="1"/>
      <c r="G3963" s="1"/>
      <c r="H3963" s="3"/>
      <c r="I3963" s="1"/>
      <c r="J3963" s="4"/>
      <c r="K3963" s="1"/>
      <c r="L3963" s="1"/>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c r="BF3963" s="1"/>
      <c r="BG3963" s="1"/>
      <c r="BH3963" s="1"/>
      <c r="BI3963" s="1"/>
    </row>
    <row r="3964" spans="3:61">
      <c r="C3964" s="1"/>
      <c r="D3964" s="2"/>
      <c r="E3964" s="1"/>
      <c r="F3964" s="1"/>
      <c r="G3964" s="1"/>
      <c r="H3964" s="3"/>
      <c r="I3964" s="1"/>
      <c r="J3964" s="4"/>
      <c r="K3964" s="1"/>
      <c r="L3964" s="1"/>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c r="BF3964" s="1"/>
      <c r="BG3964" s="1"/>
      <c r="BH3964" s="1"/>
      <c r="BI3964" s="1"/>
    </row>
    <row r="3965" spans="3:61">
      <c r="C3965" s="1"/>
      <c r="D3965" s="2"/>
      <c r="E3965" s="1"/>
      <c r="F3965" s="1"/>
      <c r="G3965" s="1"/>
      <c r="H3965" s="3"/>
      <c r="I3965" s="1"/>
      <c r="J3965" s="4"/>
      <c r="K3965" s="1"/>
      <c r="L3965" s="1"/>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c r="BF3965" s="1"/>
      <c r="BG3965" s="1"/>
      <c r="BH3965" s="1"/>
      <c r="BI3965" s="1"/>
    </row>
    <row r="3966" spans="3:61">
      <c r="C3966" s="1"/>
      <c r="D3966" s="2"/>
      <c r="E3966" s="1"/>
      <c r="F3966" s="1"/>
      <c r="G3966" s="1"/>
      <c r="H3966" s="3"/>
      <c r="I3966" s="1"/>
      <c r="J3966" s="4"/>
      <c r="K3966" s="1"/>
      <c r="L3966" s="1"/>
      <c r="M3966" s="1"/>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c r="BF3966" s="1"/>
      <c r="BG3966" s="1"/>
      <c r="BH3966" s="1"/>
      <c r="BI3966" s="1"/>
    </row>
    <row r="3967" spans="3:61">
      <c r="C3967" s="1"/>
      <c r="D3967" s="2"/>
      <c r="E3967" s="1"/>
      <c r="F3967" s="1"/>
      <c r="G3967" s="1"/>
      <c r="H3967" s="3"/>
      <c r="I3967" s="1"/>
      <c r="J3967" s="4"/>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1"/>
      <c r="BB3967" s="1"/>
      <c r="BC3967" s="1"/>
      <c r="BD3967" s="1"/>
      <c r="BE3967" s="1"/>
      <c r="BF3967" s="1"/>
      <c r="BG3967" s="1"/>
      <c r="BH3967" s="1"/>
      <c r="BI3967" s="1"/>
    </row>
    <row r="3968" spans="3:61">
      <c r="C3968" s="1"/>
      <c r="D3968" s="2"/>
      <c r="E3968" s="1"/>
      <c r="F3968" s="1"/>
      <c r="G3968" s="1"/>
      <c r="H3968" s="3"/>
      <c r="I3968" s="1"/>
      <c r="J3968" s="4"/>
      <c r="K3968" s="1"/>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c r="BF3968" s="1"/>
      <c r="BG3968" s="1"/>
      <c r="BH3968" s="1"/>
      <c r="BI3968" s="1"/>
    </row>
    <row r="3969" spans="3:61">
      <c r="C3969" s="1"/>
      <c r="D3969" s="2"/>
      <c r="E3969" s="1"/>
      <c r="F3969" s="1"/>
      <c r="G3969" s="1"/>
      <c r="H3969" s="3"/>
      <c r="I3969" s="1"/>
      <c r="J3969" s="4"/>
      <c r="K3969" s="1"/>
      <c r="L3969" s="1"/>
      <c r="M3969" s="1"/>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c r="BF3969" s="1"/>
      <c r="BG3969" s="1"/>
      <c r="BH3969" s="1"/>
      <c r="BI3969" s="1"/>
    </row>
    <row r="3970" spans="3:61">
      <c r="C3970" s="1"/>
      <c r="D3970" s="2"/>
      <c r="E3970" s="1"/>
      <c r="F3970" s="1"/>
      <c r="G3970" s="1"/>
      <c r="H3970" s="3"/>
      <c r="I3970" s="1"/>
      <c r="J3970" s="4"/>
      <c r="K3970" s="1"/>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1"/>
      <c r="BB3970" s="1"/>
      <c r="BC3970" s="1"/>
      <c r="BD3970" s="1"/>
      <c r="BE3970" s="1"/>
      <c r="BF3970" s="1"/>
      <c r="BG3970" s="1"/>
      <c r="BH3970" s="1"/>
      <c r="BI3970" s="1"/>
    </row>
    <row r="3971" spans="3:61">
      <c r="C3971" s="1"/>
      <c r="D3971" s="2"/>
      <c r="E3971" s="1"/>
      <c r="F3971" s="1"/>
      <c r="G3971" s="1"/>
      <c r="H3971" s="3"/>
      <c r="I3971" s="1"/>
      <c r="J3971" s="4"/>
      <c r="K3971" s="1"/>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1"/>
      <c r="BB3971" s="1"/>
      <c r="BC3971" s="1"/>
      <c r="BD3971" s="1"/>
      <c r="BE3971" s="1"/>
      <c r="BF3971" s="1"/>
      <c r="BG3971" s="1"/>
      <c r="BH3971" s="1"/>
      <c r="BI3971" s="1"/>
    </row>
    <row r="3972" spans="3:61">
      <c r="C3972" s="1"/>
      <c r="D3972" s="2"/>
      <c r="E3972" s="1"/>
      <c r="F3972" s="1"/>
      <c r="G3972" s="1"/>
      <c r="H3972" s="3"/>
      <c r="I3972" s="1"/>
      <c r="J3972" s="4"/>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c r="BB3972" s="1"/>
      <c r="BC3972" s="1"/>
      <c r="BD3972" s="1"/>
      <c r="BE3972" s="1"/>
      <c r="BF3972" s="1"/>
      <c r="BG3972" s="1"/>
      <c r="BH3972" s="1"/>
      <c r="BI3972" s="1"/>
    </row>
    <row r="3973" spans="3:61">
      <c r="C3973" s="1"/>
      <c r="D3973" s="2"/>
      <c r="E3973" s="1"/>
      <c r="F3973" s="1"/>
      <c r="G3973" s="1"/>
      <c r="H3973" s="3"/>
      <c r="I3973" s="1"/>
      <c r="J3973" s="4"/>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row>
    <row r="3974" spans="3:61">
      <c r="C3974" s="1"/>
      <c r="D3974" s="2"/>
      <c r="E3974" s="1"/>
      <c r="F3974" s="1"/>
      <c r="G3974" s="1"/>
      <c r="H3974" s="3"/>
      <c r="I3974" s="1"/>
      <c r="J3974" s="4"/>
      <c r="K3974" s="1"/>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1"/>
      <c r="BB3974" s="1"/>
      <c r="BC3974" s="1"/>
      <c r="BD3974" s="1"/>
      <c r="BE3974" s="1"/>
      <c r="BF3974" s="1"/>
      <c r="BG3974" s="1"/>
      <c r="BH3974" s="1"/>
      <c r="BI3974" s="1"/>
    </row>
    <row r="3975" spans="3:61">
      <c r="C3975" s="1"/>
      <c r="D3975" s="2"/>
      <c r="E3975" s="1"/>
      <c r="F3975" s="1"/>
      <c r="G3975" s="1"/>
      <c r="H3975" s="3"/>
      <c r="I3975" s="1"/>
      <c r="J3975" s="4"/>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c r="BB3975" s="1"/>
      <c r="BC3975" s="1"/>
      <c r="BD3975" s="1"/>
      <c r="BE3975" s="1"/>
      <c r="BF3975" s="1"/>
      <c r="BG3975" s="1"/>
      <c r="BH3975" s="1"/>
      <c r="BI3975" s="1"/>
    </row>
    <row r="3976" spans="3:61">
      <c r="C3976" s="1"/>
      <c r="D3976" s="2"/>
      <c r="E3976" s="1"/>
      <c r="F3976" s="1"/>
      <c r="G3976" s="1"/>
      <c r="H3976" s="3"/>
      <c r="I3976" s="1"/>
      <c r="J3976" s="4"/>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c r="BB3976" s="1"/>
      <c r="BC3976" s="1"/>
      <c r="BD3976" s="1"/>
      <c r="BE3976" s="1"/>
      <c r="BF3976" s="1"/>
      <c r="BG3976" s="1"/>
      <c r="BH3976" s="1"/>
      <c r="BI3976" s="1"/>
    </row>
    <row r="3977" spans="3:61">
      <c r="C3977" s="1"/>
      <c r="D3977" s="2"/>
      <c r="E3977" s="1"/>
      <c r="F3977" s="1"/>
      <c r="G3977" s="1"/>
      <c r="H3977" s="3"/>
      <c r="I3977" s="1"/>
      <c r="J3977" s="4"/>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c r="BB3977" s="1"/>
      <c r="BC3977" s="1"/>
      <c r="BD3977" s="1"/>
      <c r="BE3977" s="1"/>
      <c r="BF3977" s="1"/>
      <c r="BG3977" s="1"/>
      <c r="BH3977" s="1"/>
      <c r="BI3977" s="1"/>
    </row>
    <row r="3978" spans="3:61">
      <c r="C3978" s="1"/>
      <c r="D3978" s="2"/>
      <c r="E3978" s="1"/>
      <c r="F3978" s="1"/>
      <c r="G3978" s="1"/>
      <c r="H3978" s="3"/>
      <c r="I3978" s="1"/>
      <c r="J3978" s="4"/>
      <c r="K3978" s="1"/>
      <c r="L3978" s="1"/>
      <c r="M3978" s="1"/>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c r="AR3978" s="1"/>
      <c r="AS3978" s="1"/>
      <c r="AT3978" s="1"/>
      <c r="AU3978" s="1"/>
      <c r="AV3978" s="1"/>
      <c r="AW3978" s="1"/>
      <c r="AX3978" s="1"/>
      <c r="AY3978" s="1"/>
      <c r="AZ3978" s="1"/>
      <c r="BA3978" s="1"/>
      <c r="BB3978" s="1"/>
      <c r="BC3978" s="1"/>
      <c r="BD3978" s="1"/>
      <c r="BE3978" s="1"/>
      <c r="BF3978" s="1"/>
      <c r="BG3978" s="1"/>
      <c r="BH3978" s="1"/>
      <c r="BI3978" s="1"/>
    </row>
    <row r="3979" spans="3:61">
      <c r="C3979" s="1"/>
      <c r="D3979" s="2"/>
      <c r="E3979" s="1"/>
      <c r="F3979" s="1"/>
      <c r="G3979" s="1"/>
      <c r="H3979" s="3"/>
      <c r="I3979" s="1"/>
      <c r="J3979" s="4"/>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c r="BB3979" s="1"/>
      <c r="BC3979" s="1"/>
      <c r="BD3979" s="1"/>
      <c r="BE3979" s="1"/>
      <c r="BF3979" s="1"/>
      <c r="BG3979" s="1"/>
      <c r="BH3979" s="1"/>
      <c r="BI3979" s="1"/>
    </row>
    <row r="3980" spans="3:61">
      <c r="C3980" s="1"/>
      <c r="D3980" s="2"/>
      <c r="E3980" s="1"/>
      <c r="F3980" s="1"/>
      <c r="G3980" s="1"/>
      <c r="H3980" s="3"/>
      <c r="I3980" s="1"/>
      <c r="J3980" s="4"/>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row>
    <row r="3981" spans="3:61">
      <c r="C3981" s="1"/>
      <c r="D3981" s="2"/>
      <c r="E3981" s="1"/>
      <c r="F3981" s="1"/>
      <c r="G3981" s="1"/>
      <c r="H3981" s="3"/>
      <c r="I3981" s="1"/>
      <c r="J3981" s="4"/>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row>
    <row r="3982" spans="3:61">
      <c r="C3982" s="1"/>
      <c r="D3982" s="2"/>
      <c r="E3982" s="1"/>
      <c r="F3982" s="1"/>
      <c r="G3982" s="1"/>
      <c r="H3982" s="3"/>
      <c r="I3982" s="1"/>
      <c r="J3982" s="4"/>
      <c r="K3982" s="1"/>
      <c r="L3982" s="1"/>
      <c r="M3982" s="1"/>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row>
    <row r="3983" spans="3:61">
      <c r="C3983" s="1"/>
      <c r="D3983" s="2"/>
      <c r="E3983" s="1"/>
      <c r="F3983" s="1"/>
      <c r="G3983" s="1"/>
      <c r="H3983" s="3"/>
      <c r="I3983" s="1"/>
      <c r="J3983" s="4"/>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row>
    <row r="3984" spans="3:61">
      <c r="C3984" s="1"/>
      <c r="D3984" s="2"/>
      <c r="E3984" s="1"/>
      <c r="F3984" s="1"/>
      <c r="G3984" s="1"/>
      <c r="H3984" s="3"/>
      <c r="I3984" s="1"/>
      <c r="J3984" s="4"/>
      <c r="K3984" s="1"/>
      <c r="L3984" s="1"/>
      <c r="M3984" s="1"/>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row>
    <row r="3985" spans="3:61">
      <c r="C3985" s="1"/>
      <c r="D3985" s="2"/>
      <c r="E3985" s="1"/>
      <c r="F3985" s="1"/>
      <c r="G3985" s="1"/>
      <c r="H3985" s="3"/>
      <c r="I3985" s="1"/>
      <c r="J3985" s="4"/>
      <c r="K3985" s="1"/>
      <c r="L3985" s="1"/>
      <c r="M3985" s="1"/>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c r="AR3985" s="1"/>
      <c r="AS3985" s="1"/>
      <c r="AT3985" s="1"/>
      <c r="AU3985" s="1"/>
      <c r="AV3985" s="1"/>
      <c r="AW3985" s="1"/>
      <c r="AX3985" s="1"/>
      <c r="AY3985" s="1"/>
      <c r="AZ3985" s="1"/>
      <c r="BA3985" s="1"/>
      <c r="BB3985" s="1"/>
      <c r="BC3985" s="1"/>
      <c r="BD3985" s="1"/>
      <c r="BE3985" s="1"/>
      <c r="BF3985" s="1"/>
      <c r="BG3985" s="1"/>
      <c r="BH3985" s="1"/>
      <c r="BI3985" s="1"/>
    </row>
    <row r="3986" spans="3:61">
      <c r="C3986" s="1"/>
      <c r="D3986" s="2"/>
      <c r="E3986" s="1"/>
      <c r="F3986" s="1"/>
      <c r="G3986" s="1"/>
      <c r="H3986" s="3"/>
      <c r="I3986" s="1"/>
      <c r="J3986" s="4"/>
      <c r="K3986" s="1"/>
      <c r="L3986" s="1"/>
      <c r="M3986" s="1"/>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c r="AR3986" s="1"/>
      <c r="AS3986" s="1"/>
      <c r="AT3986" s="1"/>
      <c r="AU3986" s="1"/>
      <c r="AV3986" s="1"/>
      <c r="AW3986" s="1"/>
      <c r="AX3986" s="1"/>
      <c r="AY3986" s="1"/>
      <c r="AZ3986" s="1"/>
      <c r="BA3986" s="1"/>
      <c r="BB3986" s="1"/>
      <c r="BC3986" s="1"/>
      <c r="BD3986" s="1"/>
      <c r="BE3986" s="1"/>
      <c r="BF3986" s="1"/>
      <c r="BG3986" s="1"/>
      <c r="BH3986" s="1"/>
      <c r="BI3986" s="1"/>
    </row>
    <row r="3987" spans="3:61">
      <c r="C3987" s="1"/>
      <c r="D3987" s="2"/>
      <c r="E3987" s="1"/>
      <c r="F3987" s="1"/>
      <c r="G3987" s="1"/>
      <c r="H3987" s="3"/>
      <c r="I3987" s="1"/>
      <c r="J3987" s="4"/>
      <c r="K3987" s="1"/>
      <c r="L3987" s="1"/>
      <c r="M3987" s="1"/>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c r="AR3987" s="1"/>
      <c r="AS3987" s="1"/>
      <c r="AT3987" s="1"/>
      <c r="AU3987" s="1"/>
      <c r="AV3987" s="1"/>
      <c r="AW3987" s="1"/>
      <c r="AX3987" s="1"/>
      <c r="AY3987" s="1"/>
      <c r="AZ3987" s="1"/>
      <c r="BA3987" s="1"/>
      <c r="BB3987" s="1"/>
      <c r="BC3987" s="1"/>
      <c r="BD3987" s="1"/>
      <c r="BE3987" s="1"/>
      <c r="BF3987" s="1"/>
      <c r="BG3987" s="1"/>
      <c r="BH3987" s="1"/>
      <c r="BI3987" s="1"/>
    </row>
    <row r="3988" spans="3:61">
      <c r="C3988" s="1"/>
      <c r="D3988" s="2"/>
      <c r="E3988" s="1"/>
      <c r="F3988" s="1"/>
      <c r="G3988" s="1"/>
      <c r="H3988" s="3"/>
      <c r="I3988" s="1"/>
      <c r="J3988" s="4"/>
      <c r="K3988" s="1"/>
      <c r="L3988" s="1"/>
      <c r="M3988" s="1"/>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c r="AR3988" s="1"/>
      <c r="AS3988" s="1"/>
      <c r="AT3988" s="1"/>
      <c r="AU3988" s="1"/>
      <c r="AV3988" s="1"/>
      <c r="AW3988" s="1"/>
      <c r="AX3988" s="1"/>
      <c r="AY3988" s="1"/>
      <c r="AZ3988" s="1"/>
      <c r="BA3988" s="1"/>
      <c r="BB3988" s="1"/>
      <c r="BC3988" s="1"/>
      <c r="BD3988" s="1"/>
      <c r="BE3988" s="1"/>
      <c r="BF3988" s="1"/>
      <c r="BG3988" s="1"/>
      <c r="BH3988" s="1"/>
      <c r="BI3988" s="1"/>
    </row>
    <row r="3989" spans="3:61">
      <c r="C3989" s="1"/>
      <c r="D3989" s="2"/>
      <c r="E3989" s="1"/>
      <c r="F3989" s="1"/>
      <c r="G3989" s="1"/>
      <c r="H3989" s="3"/>
      <c r="I3989" s="1"/>
      <c r="J3989" s="4"/>
      <c r="K3989" s="1"/>
      <c r="L3989" s="1"/>
      <c r="M3989" s="1"/>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c r="AR3989" s="1"/>
      <c r="AS3989" s="1"/>
      <c r="AT3989" s="1"/>
      <c r="AU3989" s="1"/>
      <c r="AV3989" s="1"/>
      <c r="AW3989" s="1"/>
      <c r="AX3989" s="1"/>
      <c r="AY3989" s="1"/>
      <c r="AZ3989" s="1"/>
      <c r="BA3989" s="1"/>
      <c r="BB3989" s="1"/>
      <c r="BC3989" s="1"/>
      <c r="BD3989" s="1"/>
      <c r="BE3989" s="1"/>
      <c r="BF3989" s="1"/>
      <c r="BG3989" s="1"/>
      <c r="BH3989" s="1"/>
      <c r="BI3989" s="1"/>
    </row>
    <row r="3990" spans="3:61">
      <c r="C3990" s="1"/>
      <c r="D3990" s="2"/>
      <c r="E3990" s="1"/>
      <c r="F3990" s="1"/>
      <c r="G3990" s="1"/>
      <c r="H3990" s="3"/>
      <c r="I3990" s="1"/>
      <c r="J3990" s="4"/>
      <c r="K3990" s="1"/>
      <c r="L3990" s="1"/>
      <c r="M3990" s="1"/>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c r="AR3990" s="1"/>
      <c r="AS3990" s="1"/>
      <c r="AT3990" s="1"/>
      <c r="AU3990" s="1"/>
      <c r="AV3990" s="1"/>
      <c r="AW3990" s="1"/>
      <c r="AX3990" s="1"/>
      <c r="AY3990" s="1"/>
      <c r="AZ3990" s="1"/>
      <c r="BA3990" s="1"/>
      <c r="BB3990" s="1"/>
      <c r="BC3990" s="1"/>
      <c r="BD3990" s="1"/>
      <c r="BE3990" s="1"/>
      <c r="BF3990" s="1"/>
      <c r="BG3990" s="1"/>
      <c r="BH3990" s="1"/>
      <c r="BI3990" s="1"/>
    </row>
    <row r="3991" spans="3:61">
      <c r="C3991" s="1"/>
      <c r="D3991" s="2"/>
      <c r="E3991" s="1"/>
      <c r="F3991" s="1"/>
      <c r="G3991" s="1"/>
      <c r="H3991" s="3"/>
      <c r="I3991" s="1"/>
      <c r="J3991" s="4"/>
      <c r="K3991" s="1"/>
      <c r="L3991" s="1"/>
      <c r="M3991" s="1"/>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c r="AR3991" s="1"/>
      <c r="AS3991" s="1"/>
      <c r="AT3991" s="1"/>
      <c r="AU3991" s="1"/>
      <c r="AV3991" s="1"/>
      <c r="AW3991" s="1"/>
      <c r="AX3991" s="1"/>
      <c r="AY3991" s="1"/>
      <c r="AZ3991" s="1"/>
      <c r="BA3991" s="1"/>
      <c r="BB3991" s="1"/>
      <c r="BC3991" s="1"/>
      <c r="BD3991" s="1"/>
      <c r="BE3991" s="1"/>
      <c r="BF3991" s="1"/>
      <c r="BG3991" s="1"/>
      <c r="BH3991" s="1"/>
      <c r="BI3991" s="1"/>
    </row>
    <row r="3992" spans="3:61">
      <c r="C3992" s="1"/>
      <c r="D3992" s="2"/>
      <c r="E3992" s="1"/>
      <c r="F3992" s="1"/>
      <c r="G3992" s="1"/>
      <c r="H3992" s="3"/>
      <c r="I3992" s="1"/>
      <c r="J3992" s="4"/>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c r="BF3992" s="1"/>
      <c r="BG3992" s="1"/>
      <c r="BH3992" s="1"/>
      <c r="BI3992" s="1"/>
    </row>
    <row r="3993" spans="3:61">
      <c r="C3993" s="1"/>
      <c r="D3993" s="2"/>
      <c r="E3993" s="1"/>
      <c r="F3993" s="1"/>
      <c r="G3993" s="1"/>
      <c r="H3993" s="3"/>
      <c r="I3993" s="1"/>
      <c r="J3993" s="4"/>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row>
    <row r="3994" spans="3:61">
      <c r="C3994" s="1"/>
      <c r="D3994" s="2"/>
      <c r="E3994" s="1"/>
      <c r="F3994" s="1"/>
      <c r="G3994" s="1"/>
      <c r="H3994" s="3"/>
      <c r="I3994" s="1"/>
      <c r="J3994" s="4"/>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c r="AR3994" s="1"/>
      <c r="AS3994" s="1"/>
      <c r="AT3994" s="1"/>
      <c r="AU3994" s="1"/>
      <c r="AV3994" s="1"/>
      <c r="AW3994" s="1"/>
      <c r="AX3994" s="1"/>
      <c r="AY3994" s="1"/>
      <c r="AZ3994" s="1"/>
      <c r="BA3994" s="1"/>
      <c r="BB3994" s="1"/>
      <c r="BC3994" s="1"/>
      <c r="BD3994" s="1"/>
      <c r="BE3994" s="1"/>
      <c r="BF3994" s="1"/>
      <c r="BG3994" s="1"/>
      <c r="BH3994" s="1"/>
      <c r="BI3994" s="1"/>
    </row>
    <row r="3995" spans="3:61">
      <c r="C3995" s="1"/>
      <c r="D3995" s="2"/>
      <c r="E3995" s="1"/>
      <c r="F3995" s="1"/>
      <c r="G3995" s="1"/>
      <c r="H3995" s="3"/>
      <c r="I3995" s="1"/>
      <c r="J3995" s="4"/>
      <c r="K3995" s="1"/>
      <c r="L3995" s="1"/>
      <c r="M3995" s="1"/>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c r="AR3995" s="1"/>
      <c r="AS3995" s="1"/>
      <c r="AT3995" s="1"/>
      <c r="AU3995" s="1"/>
      <c r="AV3995" s="1"/>
      <c r="AW3995" s="1"/>
      <c r="AX3995" s="1"/>
      <c r="AY3995" s="1"/>
      <c r="AZ3995" s="1"/>
      <c r="BA3995" s="1"/>
      <c r="BB3995" s="1"/>
      <c r="BC3995" s="1"/>
      <c r="BD3995" s="1"/>
      <c r="BE3995" s="1"/>
      <c r="BF3995" s="1"/>
      <c r="BG3995" s="1"/>
      <c r="BH3995" s="1"/>
      <c r="BI3995" s="1"/>
    </row>
    <row r="3996" spans="3:61">
      <c r="C3996" s="1"/>
      <c r="D3996" s="2"/>
      <c r="E3996" s="1"/>
      <c r="F3996" s="1"/>
      <c r="G3996" s="1"/>
      <c r="H3996" s="3"/>
      <c r="I3996" s="1"/>
      <c r="J3996" s="4"/>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row>
    <row r="3997" spans="3:61">
      <c r="C3997" s="1"/>
      <c r="D3997" s="2"/>
      <c r="E3997" s="1"/>
      <c r="F3997" s="1"/>
      <c r="G3997" s="1"/>
      <c r="H3997" s="3"/>
      <c r="I3997" s="1"/>
      <c r="J3997" s="4"/>
      <c r="K3997" s="1"/>
      <c r="L3997" s="1"/>
      <c r="M3997" s="1"/>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row>
    <row r="3998" spans="3:61">
      <c r="C3998" s="1"/>
      <c r="D3998" s="2"/>
      <c r="E3998" s="1"/>
      <c r="F3998" s="1"/>
      <c r="G3998" s="1"/>
      <c r="H3998" s="3"/>
      <c r="I3998" s="1"/>
      <c r="J3998" s="4"/>
      <c r="K3998" s="1"/>
      <c r="L3998" s="1"/>
      <c r="M3998" s="1"/>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c r="AR3998" s="1"/>
      <c r="AS3998" s="1"/>
      <c r="AT3998" s="1"/>
      <c r="AU3998" s="1"/>
      <c r="AV3998" s="1"/>
      <c r="AW3998" s="1"/>
      <c r="AX3998" s="1"/>
      <c r="AY3998" s="1"/>
      <c r="AZ3998" s="1"/>
      <c r="BA3998" s="1"/>
      <c r="BB3998" s="1"/>
      <c r="BC3998" s="1"/>
      <c r="BD3998" s="1"/>
      <c r="BE3998" s="1"/>
      <c r="BF3998" s="1"/>
      <c r="BG3998" s="1"/>
      <c r="BH3998" s="1"/>
      <c r="BI3998" s="1"/>
    </row>
    <row r="3999" spans="3:61">
      <c r="C3999" s="1"/>
      <c r="D3999" s="2"/>
      <c r="E3999" s="1"/>
      <c r="F3999" s="1"/>
      <c r="G3999" s="1"/>
      <c r="H3999" s="3"/>
      <c r="I3999" s="1"/>
      <c r="J3999" s="4"/>
      <c r="K3999" s="1"/>
      <c r="L3999" s="1"/>
      <c r="M3999" s="1"/>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c r="AR3999" s="1"/>
      <c r="AS3999" s="1"/>
      <c r="AT3999" s="1"/>
      <c r="AU3999" s="1"/>
      <c r="AV3999" s="1"/>
      <c r="AW3999" s="1"/>
      <c r="AX3999" s="1"/>
      <c r="AY3999" s="1"/>
      <c r="AZ3999" s="1"/>
      <c r="BA3999" s="1"/>
      <c r="BB3999" s="1"/>
      <c r="BC3999" s="1"/>
      <c r="BD3999" s="1"/>
      <c r="BE3999" s="1"/>
      <c r="BF3999" s="1"/>
      <c r="BG3999" s="1"/>
      <c r="BH3999" s="1"/>
      <c r="BI3999" s="1"/>
    </row>
    <row r="4000" spans="3:61">
      <c r="C4000" s="1"/>
      <c r="D4000" s="2"/>
      <c r="E4000" s="1"/>
      <c r="F4000" s="1"/>
      <c r="G4000" s="1"/>
      <c r="H4000" s="3"/>
      <c r="I4000" s="1"/>
      <c r="J4000" s="4"/>
      <c r="K4000" s="1"/>
      <c r="L4000" s="1"/>
      <c r="M4000" s="1"/>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c r="AR4000" s="1"/>
      <c r="AS4000" s="1"/>
      <c r="AT4000" s="1"/>
      <c r="AU4000" s="1"/>
      <c r="AV4000" s="1"/>
      <c r="AW4000" s="1"/>
      <c r="AX4000" s="1"/>
      <c r="AY4000" s="1"/>
      <c r="AZ4000" s="1"/>
      <c r="BA4000" s="1"/>
      <c r="BB4000" s="1"/>
      <c r="BC4000" s="1"/>
      <c r="BD4000" s="1"/>
      <c r="BE4000" s="1"/>
      <c r="BF4000" s="1"/>
      <c r="BG4000" s="1"/>
      <c r="BH4000" s="1"/>
      <c r="BI4000" s="1"/>
    </row>
    <row r="4001" spans="3:61">
      <c r="C4001" s="1"/>
      <c r="D4001" s="2"/>
      <c r="E4001" s="1"/>
      <c r="F4001" s="1"/>
      <c r="G4001" s="1"/>
      <c r="H4001" s="3"/>
      <c r="I4001" s="1"/>
      <c r="J4001" s="4"/>
      <c r="K4001" s="1"/>
      <c r="L4001" s="1"/>
      <c r="M4001" s="1"/>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c r="AR4001" s="1"/>
      <c r="AS4001" s="1"/>
      <c r="AT4001" s="1"/>
      <c r="AU4001" s="1"/>
      <c r="AV4001" s="1"/>
      <c r="AW4001" s="1"/>
      <c r="AX4001" s="1"/>
      <c r="AY4001" s="1"/>
      <c r="AZ4001" s="1"/>
      <c r="BA4001" s="1"/>
      <c r="BB4001" s="1"/>
      <c r="BC4001" s="1"/>
      <c r="BD4001" s="1"/>
      <c r="BE4001" s="1"/>
      <c r="BF4001" s="1"/>
      <c r="BG4001" s="1"/>
      <c r="BH4001" s="1"/>
      <c r="BI4001" s="1"/>
    </row>
    <row r="4002" spans="3:61">
      <c r="C4002" s="1"/>
      <c r="D4002" s="2"/>
      <c r="E4002" s="1"/>
      <c r="F4002" s="1"/>
      <c r="G4002" s="1"/>
      <c r="H4002" s="3"/>
      <c r="I4002" s="1"/>
      <c r="J4002" s="4"/>
      <c r="K4002" s="1"/>
      <c r="L4002" s="1"/>
      <c r="M4002" s="1"/>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c r="AR4002" s="1"/>
      <c r="AS4002" s="1"/>
      <c r="AT4002" s="1"/>
      <c r="AU4002" s="1"/>
      <c r="AV4002" s="1"/>
      <c r="AW4002" s="1"/>
      <c r="AX4002" s="1"/>
      <c r="AY4002" s="1"/>
      <c r="AZ4002" s="1"/>
      <c r="BA4002" s="1"/>
      <c r="BB4002" s="1"/>
      <c r="BC4002" s="1"/>
      <c r="BD4002" s="1"/>
      <c r="BE4002" s="1"/>
      <c r="BF4002" s="1"/>
      <c r="BG4002" s="1"/>
      <c r="BH4002" s="1"/>
      <c r="BI4002" s="1"/>
    </row>
    <row r="4003" spans="3:61">
      <c r="C4003" s="1"/>
      <c r="D4003" s="2"/>
      <c r="E4003" s="1"/>
      <c r="F4003" s="1"/>
      <c r="G4003" s="1"/>
      <c r="H4003" s="3"/>
      <c r="I4003" s="1"/>
      <c r="J4003" s="4"/>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row>
    <row r="4004" spans="3:61">
      <c r="C4004" s="1"/>
      <c r="D4004" s="2"/>
      <c r="E4004" s="1"/>
      <c r="F4004" s="1"/>
      <c r="G4004" s="1"/>
      <c r="H4004" s="3"/>
      <c r="I4004" s="1"/>
      <c r="J4004" s="4"/>
      <c r="K4004" s="1"/>
      <c r="L4004" s="1"/>
      <c r="M4004" s="1"/>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c r="AR4004" s="1"/>
      <c r="AS4004" s="1"/>
      <c r="AT4004" s="1"/>
      <c r="AU4004" s="1"/>
      <c r="AV4004" s="1"/>
      <c r="AW4004" s="1"/>
      <c r="AX4004" s="1"/>
      <c r="AY4004" s="1"/>
      <c r="AZ4004" s="1"/>
      <c r="BA4004" s="1"/>
      <c r="BB4004" s="1"/>
      <c r="BC4004" s="1"/>
      <c r="BD4004" s="1"/>
      <c r="BE4004" s="1"/>
      <c r="BF4004" s="1"/>
      <c r="BG4004" s="1"/>
      <c r="BH4004" s="1"/>
      <c r="BI4004" s="1"/>
    </row>
    <row r="4005" spans="3:61">
      <c r="C4005" s="1"/>
      <c r="D4005" s="2"/>
      <c r="E4005" s="1"/>
      <c r="F4005" s="1"/>
      <c r="G4005" s="1"/>
      <c r="H4005" s="3"/>
      <c r="I4005" s="1"/>
      <c r="J4005" s="4"/>
      <c r="K4005" s="1"/>
      <c r="L4005" s="1"/>
      <c r="M4005" s="1"/>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c r="AR4005" s="1"/>
      <c r="AS4005" s="1"/>
      <c r="AT4005" s="1"/>
      <c r="AU4005" s="1"/>
      <c r="AV4005" s="1"/>
      <c r="AW4005" s="1"/>
      <c r="AX4005" s="1"/>
      <c r="AY4005" s="1"/>
      <c r="AZ4005" s="1"/>
      <c r="BA4005" s="1"/>
      <c r="BB4005" s="1"/>
      <c r="BC4005" s="1"/>
      <c r="BD4005" s="1"/>
      <c r="BE4005" s="1"/>
      <c r="BF4005" s="1"/>
      <c r="BG4005" s="1"/>
      <c r="BH4005" s="1"/>
      <c r="BI4005" s="1"/>
    </row>
    <row r="4006" spans="3:61">
      <c r="C4006" s="1"/>
      <c r="D4006" s="2"/>
      <c r="E4006" s="1"/>
      <c r="F4006" s="1"/>
      <c r="G4006" s="1"/>
      <c r="H4006" s="3"/>
      <c r="I4006" s="1"/>
      <c r="J4006" s="4"/>
      <c r="K4006" s="1"/>
      <c r="L4006" s="1"/>
      <c r="M4006" s="1"/>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c r="AR4006" s="1"/>
      <c r="AS4006" s="1"/>
      <c r="AT4006" s="1"/>
      <c r="AU4006" s="1"/>
      <c r="AV4006" s="1"/>
      <c r="AW4006" s="1"/>
      <c r="AX4006" s="1"/>
      <c r="AY4006" s="1"/>
      <c r="AZ4006" s="1"/>
      <c r="BA4006" s="1"/>
      <c r="BB4006" s="1"/>
      <c r="BC4006" s="1"/>
      <c r="BD4006" s="1"/>
      <c r="BE4006" s="1"/>
      <c r="BF4006" s="1"/>
      <c r="BG4006" s="1"/>
      <c r="BH4006" s="1"/>
      <c r="BI4006" s="1"/>
    </row>
    <row r="4007" spans="3:61">
      <c r="C4007" s="1"/>
      <c r="D4007" s="2"/>
      <c r="E4007" s="1"/>
      <c r="F4007" s="1"/>
      <c r="G4007" s="1"/>
      <c r="H4007" s="3"/>
      <c r="I4007" s="1"/>
      <c r="J4007" s="4"/>
      <c r="K4007" s="1"/>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c r="BD4007" s="1"/>
      <c r="BE4007" s="1"/>
      <c r="BF4007" s="1"/>
      <c r="BG4007" s="1"/>
      <c r="BH4007" s="1"/>
      <c r="BI4007" s="1"/>
    </row>
    <row r="4008" spans="3:61">
      <c r="C4008" s="1"/>
      <c r="D4008" s="2"/>
      <c r="E4008" s="1"/>
      <c r="F4008" s="1"/>
      <c r="G4008" s="1"/>
      <c r="H4008" s="3"/>
      <c r="I4008" s="1"/>
      <c r="J4008" s="4"/>
      <c r="K4008" s="1"/>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c r="BD4008" s="1"/>
      <c r="BE4008" s="1"/>
      <c r="BF4008" s="1"/>
      <c r="BG4008" s="1"/>
      <c r="BH4008" s="1"/>
      <c r="BI4008" s="1"/>
    </row>
    <row r="4009" spans="3:61">
      <c r="C4009" s="1"/>
      <c r="D4009" s="2"/>
      <c r="E4009" s="1"/>
      <c r="F4009" s="1"/>
      <c r="G4009" s="1"/>
      <c r="H4009" s="3"/>
      <c r="I4009" s="1"/>
      <c r="J4009" s="4"/>
      <c r="K4009" s="1"/>
      <c r="L4009" s="1"/>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c r="BD4009" s="1"/>
      <c r="BE4009" s="1"/>
      <c r="BF4009" s="1"/>
      <c r="BG4009" s="1"/>
      <c r="BH4009" s="1"/>
      <c r="BI4009" s="1"/>
    </row>
    <row r="4010" spans="3:61">
      <c r="C4010" s="1"/>
      <c r="D4010" s="2"/>
      <c r="E4010" s="1"/>
      <c r="F4010" s="1"/>
      <c r="G4010" s="1"/>
      <c r="H4010" s="3"/>
      <c r="I4010" s="1"/>
      <c r="J4010" s="4"/>
      <c r="K4010" s="1"/>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c r="BD4010" s="1"/>
      <c r="BE4010" s="1"/>
      <c r="BF4010" s="1"/>
      <c r="BG4010" s="1"/>
      <c r="BH4010" s="1"/>
      <c r="BI4010" s="1"/>
    </row>
    <row r="4011" spans="3:61">
      <c r="C4011" s="1"/>
      <c r="D4011" s="2"/>
      <c r="E4011" s="1"/>
      <c r="F4011" s="1"/>
      <c r="G4011" s="1"/>
      <c r="H4011" s="3"/>
      <c r="I4011" s="1"/>
      <c r="J4011" s="4"/>
      <c r="K4011" s="1"/>
      <c r="L4011" s="1"/>
      <c r="M4011" s="1"/>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c r="AR4011" s="1"/>
      <c r="AS4011" s="1"/>
      <c r="AT4011" s="1"/>
      <c r="AU4011" s="1"/>
      <c r="AV4011" s="1"/>
      <c r="AW4011" s="1"/>
      <c r="AX4011" s="1"/>
      <c r="AY4011" s="1"/>
      <c r="AZ4011" s="1"/>
      <c r="BA4011" s="1"/>
      <c r="BB4011" s="1"/>
      <c r="BC4011" s="1"/>
      <c r="BD4011" s="1"/>
      <c r="BE4011" s="1"/>
      <c r="BF4011" s="1"/>
      <c r="BG4011" s="1"/>
      <c r="BH4011" s="1"/>
      <c r="BI4011" s="1"/>
    </row>
    <row r="4012" spans="3:61">
      <c r="C4012" s="1"/>
      <c r="D4012" s="2"/>
      <c r="E4012" s="1"/>
      <c r="F4012" s="1"/>
      <c r="G4012" s="1"/>
      <c r="H4012" s="3"/>
      <c r="I4012" s="1"/>
      <c r="J4012" s="4"/>
      <c r="K4012" s="1"/>
      <c r="L4012" s="1"/>
      <c r="M4012" s="1"/>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row>
    <row r="4013" spans="3:61">
      <c r="C4013" s="1"/>
      <c r="D4013" s="2"/>
      <c r="E4013" s="1"/>
      <c r="F4013" s="1"/>
      <c r="G4013" s="1"/>
      <c r="H4013" s="3"/>
      <c r="I4013" s="1"/>
      <c r="J4013" s="4"/>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row>
    <row r="4014" spans="3:61">
      <c r="C4014" s="1"/>
      <c r="D4014" s="2"/>
      <c r="E4014" s="1"/>
      <c r="F4014" s="1"/>
      <c r="G4014" s="1"/>
      <c r="H4014" s="3"/>
      <c r="I4014" s="1"/>
      <c r="J4014" s="4"/>
      <c r="K4014" s="1"/>
      <c r="L4014" s="1"/>
      <c r="M4014" s="1"/>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c r="BF4014" s="1"/>
      <c r="BG4014" s="1"/>
      <c r="BH4014" s="1"/>
      <c r="BI4014" s="1"/>
    </row>
    <row r="4015" spans="3:61">
      <c r="C4015" s="1"/>
      <c r="D4015" s="2"/>
      <c r="E4015" s="1"/>
      <c r="F4015" s="1"/>
      <c r="G4015" s="1"/>
      <c r="H4015" s="3"/>
      <c r="I4015" s="1"/>
      <c r="J4015" s="4"/>
      <c r="K4015" s="1"/>
      <c r="L4015" s="1"/>
      <c r="M4015" s="1"/>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c r="AR4015" s="1"/>
      <c r="AS4015" s="1"/>
      <c r="AT4015" s="1"/>
      <c r="AU4015" s="1"/>
      <c r="AV4015" s="1"/>
      <c r="AW4015" s="1"/>
      <c r="AX4015" s="1"/>
      <c r="AY4015" s="1"/>
      <c r="AZ4015" s="1"/>
      <c r="BA4015" s="1"/>
      <c r="BB4015" s="1"/>
      <c r="BC4015" s="1"/>
      <c r="BD4015" s="1"/>
      <c r="BE4015" s="1"/>
      <c r="BF4015" s="1"/>
      <c r="BG4015" s="1"/>
      <c r="BH4015" s="1"/>
      <c r="BI4015" s="1"/>
    </row>
    <row r="4016" spans="3:61">
      <c r="C4016" s="1"/>
      <c r="D4016" s="2"/>
      <c r="E4016" s="1"/>
      <c r="F4016" s="1"/>
      <c r="G4016" s="1"/>
      <c r="H4016" s="3"/>
      <c r="I4016" s="1"/>
      <c r="J4016" s="4"/>
      <c r="K4016" s="1"/>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c r="BD4016" s="1"/>
      <c r="BE4016" s="1"/>
      <c r="BF4016" s="1"/>
      <c r="BG4016" s="1"/>
      <c r="BH4016" s="1"/>
      <c r="BI4016" s="1"/>
    </row>
    <row r="4017" spans="3:61">
      <c r="C4017" s="1"/>
      <c r="D4017" s="2"/>
      <c r="E4017" s="1"/>
      <c r="F4017" s="1"/>
      <c r="G4017" s="1"/>
      <c r="H4017" s="3"/>
      <c r="I4017" s="1"/>
      <c r="J4017" s="4"/>
      <c r="K4017" s="1"/>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c r="BD4017" s="1"/>
      <c r="BE4017" s="1"/>
      <c r="BF4017" s="1"/>
      <c r="BG4017" s="1"/>
      <c r="BH4017" s="1"/>
      <c r="BI4017" s="1"/>
    </row>
    <row r="4018" spans="3:61">
      <c r="C4018" s="1"/>
      <c r="D4018" s="2"/>
      <c r="E4018" s="1"/>
      <c r="F4018" s="1"/>
      <c r="G4018" s="1"/>
      <c r="H4018" s="3"/>
      <c r="I4018" s="1"/>
      <c r="J4018" s="4"/>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1"/>
      <c r="BB4018" s="1"/>
      <c r="BC4018" s="1"/>
      <c r="BD4018" s="1"/>
      <c r="BE4018" s="1"/>
      <c r="BF4018" s="1"/>
      <c r="BG4018" s="1"/>
      <c r="BH4018" s="1"/>
      <c r="BI4018" s="1"/>
    </row>
    <row r="4019" spans="3:61">
      <c r="C4019" s="1"/>
      <c r="D4019" s="2"/>
      <c r="E4019" s="1"/>
      <c r="F4019" s="1"/>
      <c r="G4019" s="1"/>
      <c r="H4019" s="3"/>
      <c r="I4019" s="1"/>
      <c r="J4019" s="4"/>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row>
    <row r="4020" spans="3:61">
      <c r="C4020" s="1"/>
      <c r="D4020" s="2"/>
      <c r="E4020" s="1"/>
      <c r="F4020" s="1"/>
      <c r="G4020" s="1"/>
      <c r="H4020" s="3"/>
      <c r="I4020" s="1"/>
      <c r="J4020" s="4"/>
      <c r="K4020" s="1"/>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c r="BF4020" s="1"/>
      <c r="BG4020" s="1"/>
      <c r="BH4020" s="1"/>
      <c r="BI4020" s="1"/>
    </row>
    <row r="4021" spans="3:61">
      <c r="C4021" s="1"/>
      <c r="D4021" s="2"/>
      <c r="E4021" s="1"/>
      <c r="F4021" s="1"/>
      <c r="G4021" s="1"/>
      <c r="H4021" s="3"/>
      <c r="I4021" s="1"/>
      <c r="J4021" s="4"/>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c r="BF4021" s="1"/>
      <c r="BG4021" s="1"/>
      <c r="BH4021" s="1"/>
      <c r="BI4021" s="1"/>
    </row>
    <row r="4022" spans="3:61">
      <c r="C4022" s="1"/>
      <c r="D4022" s="2"/>
      <c r="E4022" s="1"/>
      <c r="F4022" s="1"/>
      <c r="G4022" s="1"/>
      <c r="H4022" s="3"/>
      <c r="I4022" s="1"/>
      <c r="J4022" s="4"/>
      <c r="K4022" s="1"/>
      <c r="L4022" s="1"/>
      <c r="M4022" s="1"/>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c r="AR4022" s="1"/>
      <c r="AS4022" s="1"/>
      <c r="AT4022" s="1"/>
      <c r="AU4022" s="1"/>
      <c r="AV4022" s="1"/>
      <c r="AW4022" s="1"/>
      <c r="AX4022" s="1"/>
      <c r="AY4022" s="1"/>
      <c r="AZ4022" s="1"/>
      <c r="BA4022" s="1"/>
      <c r="BB4022" s="1"/>
      <c r="BC4022" s="1"/>
      <c r="BD4022" s="1"/>
      <c r="BE4022" s="1"/>
      <c r="BF4022" s="1"/>
      <c r="BG4022" s="1"/>
      <c r="BH4022" s="1"/>
      <c r="BI4022" s="1"/>
    </row>
    <row r="4023" spans="3:61">
      <c r="C4023" s="1"/>
      <c r="D4023" s="2"/>
      <c r="E4023" s="1"/>
      <c r="F4023" s="1"/>
      <c r="G4023" s="1"/>
      <c r="H4023" s="3"/>
      <c r="I4023" s="1"/>
      <c r="J4023" s="4"/>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row>
    <row r="4024" spans="3:61">
      <c r="C4024" s="1"/>
      <c r="D4024" s="2"/>
      <c r="E4024" s="1"/>
      <c r="F4024" s="1"/>
      <c r="G4024" s="1"/>
      <c r="H4024" s="3"/>
      <c r="I4024" s="1"/>
      <c r="J4024" s="4"/>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row>
    <row r="4025" spans="3:61">
      <c r="C4025" s="1"/>
      <c r="D4025" s="2"/>
      <c r="E4025" s="1"/>
      <c r="F4025" s="1"/>
      <c r="G4025" s="1"/>
      <c r="H4025" s="3"/>
      <c r="I4025" s="1"/>
      <c r="J4025" s="4"/>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row>
    <row r="4026" spans="3:61">
      <c r="C4026" s="1"/>
      <c r="D4026" s="2"/>
      <c r="E4026" s="1"/>
      <c r="F4026" s="1"/>
      <c r="G4026" s="1"/>
      <c r="H4026" s="3"/>
      <c r="I4026" s="1"/>
      <c r="J4026" s="4"/>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row>
    <row r="4027" spans="3:61">
      <c r="C4027" s="1"/>
      <c r="D4027" s="2"/>
      <c r="E4027" s="1"/>
      <c r="F4027" s="1"/>
      <c r="G4027" s="1"/>
      <c r="H4027" s="3"/>
      <c r="I4027" s="1"/>
      <c r="J4027" s="4"/>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row>
    <row r="4028" spans="3:61">
      <c r="C4028" s="1"/>
      <c r="D4028" s="2"/>
      <c r="E4028" s="1"/>
      <c r="F4028" s="1"/>
      <c r="G4028" s="1"/>
      <c r="H4028" s="3"/>
      <c r="I4028" s="1"/>
      <c r="J4028" s="4"/>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row>
    <row r="4029" spans="3:61">
      <c r="C4029" s="1"/>
      <c r="D4029" s="2"/>
      <c r="E4029" s="1"/>
      <c r="F4029" s="1"/>
      <c r="G4029" s="1"/>
      <c r="H4029" s="3"/>
      <c r="I4029" s="1"/>
      <c r="J4029" s="4"/>
      <c r="K4029" s="1"/>
      <c r="L4029" s="1"/>
      <c r="M4029" s="1"/>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c r="AR4029" s="1"/>
      <c r="AS4029" s="1"/>
      <c r="AT4029" s="1"/>
      <c r="AU4029" s="1"/>
      <c r="AV4029" s="1"/>
      <c r="AW4029" s="1"/>
      <c r="AX4029" s="1"/>
      <c r="AY4029" s="1"/>
      <c r="AZ4029" s="1"/>
      <c r="BA4029" s="1"/>
      <c r="BB4029" s="1"/>
      <c r="BC4029" s="1"/>
      <c r="BD4029" s="1"/>
      <c r="BE4029" s="1"/>
      <c r="BF4029" s="1"/>
      <c r="BG4029" s="1"/>
      <c r="BH4029" s="1"/>
      <c r="BI4029" s="1"/>
    </row>
    <row r="4030" spans="3:61">
      <c r="C4030" s="1"/>
      <c r="D4030" s="2"/>
      <c r="E4030" s="1"/>
      <c r="F4030" s="1"/>
      <c r="G4030" s="1"/>
      <c r="H4030" s="3"/>
      <c r="I4030" s="1"/>
      <c r="J4030" s="4"/>
      <c r="K4030" s="1"/>
      <c r="L4030" s="1"/>
      <c r="M4030" s="1"/>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c r="BF4030" s="1"/>
      <c r="BG4030" s="1"/>
      <c r="BH4030" s="1"/>
      <c r="BI4030" s="1"/>
    </row>
    <row r="4031" spans="3:61">
      <c r="C4031" s="1"/>
      <c r="D4031" s="2"/>
      <c r="E4031" s="1"/>
      <c r="F4031" s="1"/>
      <c r="G4031" s="1"/>
      <c r="H4031" s="3"/>
      <c r="I4031" s="1"/>
      <c r="J4031" s="4"/>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c r="BF4031" s="1"/>
      <c r="BG4031" s="1"/>
      <c r="BH4031" s="1"/>
      <c r="BI4031" s="1"/>
    </row>
    <row r="4032" spans="3:61">
      <c r="C4032" s="1"/>
      <c r="D4032" s="2"/>
      <c r="E4032" s="1"/>
      <c r="F4032" s="1"/>
      <c r="G4032" s="1"/>
      <c r="H4032" s="3"/>
      <c r="I4032" s="1"/>
      <c r="J4032" s="4"/>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c r="BF4032" s="1"/>
      <c r="BG4032" s="1"/>
      <c r="BH4032" s="1"/>
      <c r="BI4032" s="1"/>
    </row>
    <row r="4033" spans="3:61">
      <c r="C4033" s="1"/>
      <c r="D4033" s="2"/>
      <c r="E4033" s="1"/>
      <c r="F4033" s="1"/>
      <c r="G4033" s="1"/>
      <c r="H4033" s="3"/>
      <c r="I4033" s="1"/>
      <c r="J4033" s="4"/>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row>
    <row r="4034" spans="3:61">
      <c r="C4034" s="1"/>
      <c r="D4034" s="2"/>
      <c r="E4034" s="1"/>
      <c r="F4034" s="1"/>
      <c r="G4034" s="1"/>
      <c r="H4034" s="3"/>
      <c r="I4034" s="1"/>
      <c r="J4034" s="4"/>
      <c r="K4034" s="1"/>
      <c r="L4034" s="1"/>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c r="BD4034" s="1"/>
      <c r="BE4034" s="1"/>
      <c r="BF4034" s="1"/>
      <c r="BG4034" s="1"/>
      <c r="BH4034" s="1"/>
      <c r="BI4034" s="1"/>
    </row>
    <row r="4035" spans="3:61">
      <c r="C4035" s="1"/>
      <c r="D4035" s="2"/>
      <c r="E4035" s="1"/>
      <c r="F4035" s="1"/>
      <c r="G4035" s="1"/>
      <c r="H4035" s="3"/>
      <c r="I4035" s="1"/>
      <c r="J4035" s="4"/>
      <c r="K4035" s="1"/>
      <c r="L4035" s="1"/>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c r="BD4035" s="1"/>
      <c r="BE4035" s="1"/>
      <c r="BF4035" s="1"/>
      <c r="BG4035" s="1"/>
      <c r="BH4035" s="1"/>
      <c r="BI4035" s="1"/>
    </row>
    <row r="4036" spans="3:61">
      <c r="C4036" s="1"/>
      <c r="D4036" s="2"/>
      <c r="E4036" s="1"/>
      <c r="F4036" s="1"/>
      <c r="G4036" s="1"/>
      <c r="H4036" s="3"/>
      <c r="I4036" s="1"/>
      <c r="J4036" s="4"/>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c r="BD4036" s="1"/>
      <c r="BE4036" s="1"/>
      <c r="BF4036" s="1"/>
      <c r="BG4036" s="1"/>
      <c r="BH4036" s="1"/>
      <c r="BI4036" s="1"/>
    </row>
    <row r="4037" spans="3:61">
      <c r="C4037" s="1"/>
      <c r="D4037" s="2"/>
      <c r="E4037" s="1"/>
      <c r="F4037" s="1"/>
      <c r="G4037" s="1"/>
      <c r="H4037" s="3"/>
      <c r="I4037" s="1"/>
      <c r="J4037" s="4"/>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c r="BF4037" s="1"/>
      <c r="BG4037" s="1"/>
      <c r="BH4037" s="1"/>
      <c r="BI4037" s="1"/>
    </row>
    <row r="4038" spans="3:61">
      <c r="C4038" s="1"/>
      <c r="D4038" s="2"/>
      <c r="E4038" s="1"/>
      <c r="F4038" s="1"/>
      <c r="G4038" s="1"/>
      <c r="H4038" s="3"/>
      <c r="I4038" s="1"/>
      <c r="J4038" s="4"/>
      <c r="K4038" s="1"/>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row>
    <row r="4039" spans="3:61">
      <c r="C4039" s="1"/>
      <c r="D4039" s="2"/>
      <c r="E4039" s="1"/>
      <c r="F4039" s="1"/>
      <c r="G4039" s="1"/>
      <c r="H4039" s="3"/>
      <c r="I4039" s="1"/>
      <c r="J4039" s="4"/>
      <c r="K4039" s="1"/>
      <c r="L4039" s="1"/>
      <c r="M4039" s="1"/>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c r="BF4039" s="1"/>
      <c r="BG4039" s="1"/>
      <c r="BH4039" s="1"/>
      <c r="BI4039" s="1"/>
    </row>
    <row r="4040" spans="3:61">
      <c r="C4040" s="1"/>
      <c r="D4040" s="2"/>
      <c r="E4040" s="1"/>
      <c r="F4040" s="1"/>
      <c r="G4040" s="1"/>
      <c r="H4040" s="3"/>
      <c r="I4040" s="1"/>
      <c r="J4040" s="4"/>
      <c r="K4040" s="1"/>
      <c r="L4040" s="1"/>
      <c r="M4040" s="1"/>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c r="BF4040" s="1"/>
      <c r="BG4040" s="1"/>
      <c r="BH4040" s="1"/>
      <c r="BI4040" s="1"/>
    </row>
    <row r="4041" spans="3:61">
      <c r="C4041" s="1"/>
      <c r="D4041" s="2"/>
      <c r="E4041" s="1"/>
      <c r="F4041" s="1"/>
      <c r="G4041" s="1"/>
      <c r="H4041" s="3"/>
      <c r="I4041" s="1"/>
      <c r="J4041" s="4"/>
      <c r="K4041" s="1"/>
      <c r="L4041" s="1"/>
      <c r="M4041" s="1"/>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c r="BF4041" s="1"/>
      <c r="BG4041" s="1"/>
      <c r="BH4041" s="1"/>
      <c r="BI4041" s="1"/>
    </row>
    <row r="4042" spans="3:61">
      <c r="C4042" s="1"/>
      <c r="D4042" s="2"/>
      <c r="E4042" s="1"/>
      <c r="F4042" s="1"/>
      <c r="G4042" s="1"/>
      <c r="H4042" s="3"/>
      <c r="I4042" s="1"/>
      <c r="J4042" s="4"/>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c r="BF4042" s="1"/>
      <c r="BG4042" s="1"/>
      <c r="BH4042" s="1"/>
      <c r="BI4042" s="1"/>
    </row>
    <row r="4043" spans="3:61">
      <c r="C4043" s="1"/>
      <c r="D4043" s="2"/>
      <c r="E4043" s="1"/>
      <c r="F4043" s="1"/>
      <c r="G4043" s="1"/>
      <c r="H4043" s="3"/>
      <c r="I4043" s="1"/>
      <c r="J4043" s="4"/>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row>
    <row r="4044" spans="3:61">
      <c r="C4044" s="1"/>
      <c r="D4044" s="2"/>
      <c r="E4044" s="1"/>
      <c r="F4044" s="1"/>
      <c r="G4044" s="1"/>
      <c r="H4044" s="3"/>
      <c r="I4044" s="1"/>
      <c r="J4044" s="4"/>
      <c r="K4044" s="1"/>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row>
    <row r="4045" spans="3:61">
      <c r="C4045" s="1"/>
      <c r="D4045" s="2"/>
      <c r="E4045" s="1"/>
      <c r="F4045" s="1"/>
      <c r="G4045" s="1"/>
      <c r="H4045" s="3"/>
      <c r="I4045" s="1"/>
      <c r="J4045" s="4"/>
      <c r="K4045" s="1"/>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row>
    <row r="4046" spans="3:61">
      <c r="C4046" s="1"/>
      <c r="D4046" s="2"/>
      <c r="E4046" s="1"/>
      <c r="F4046" s="1"/>
      <c r="G4046" s="1"/>
      <c r="H4046" s="3"/>
      <c r="I4046" s="1"/>
      <c r="J4046" s="4"/>
      <c r="K4046" s="1"/>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c r="BD4046" s="1"/>
      <c r="BE4046" s="1"/>
      <c r="BF4046" s="1"/>
      <c r="BG4046" s="1"/>
      <c r="BH4046" s="1"/>
      <c r="BI4046" s="1"/>
    </row>
    <row r="4047" spans="3:61">
      <c r="C4047" s="1"/>
      <c r="D4047" s="2"/>
      <c r="E4047" s="1"/>
      <c r="F4047" s="1"/>
      <c r="G4047" s="1"/>
      <c r="H4047" s="3"/>
      <c r="I4047" s="1"/>
      <c r="J4047" s="4"/>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c r="BD4047" s="1"/>
      <c r="BE4047" s="1"/>
      <c r="BF4047" s="1"/>
      <c r="BG4047" s="1"/>
      <c r="BH4047" s="1"/>
      <c r="BI4047" s="1"/>
    </row>
    <row r="4048" spans="3:61">
      <c r="C4048" s="1"/>
      <c r="D4048" s="2"/>
      <c r="E4048" s="1"/>
      <c r="F4048" s="1"/>
      <c r="G4048" s="1"/>
      <c r="H4048" s="3"/>
      <c r="I4048" s="1"/>
      <c r="J4048" s="4"/>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c r="BB4048" s="1"/>
      <c r="BC4048" s="1"/>
      <c r="BD4048" s="1"/>
      <c r="BE4048" s="1"/>
      <c r="BF4048" s="1"/>
      <c r="BG4048" s="1"/>
      <c r="BH4048" s="1"/>
      <c r="BI4048" s="1"/>
    </row>
    <row r="4049" spans="3:61">
      <c r="C4049" s="1"/>
      <c r="D4049" s="2"/>
      <c r="E4049" s="1"/>
      <c r="F4049" s="1"/>
      <c r="G4049" s="1"/>
      <c r="H4049" s="3"/>
      <c r="I4049" s="1"/>
      <c r="J4049" s="4"/>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c r="BB4049" s="1"/>
      <c r="BC4049" s="1"/>
      <c r="BD4049" s="1"/>
      <c r="BE4049" s="1"/>
      <c r="BF4049" s="1"/>
      <c r="BG4049" s="1"/>
      <c r="BH4049" s="1"/>
      <c r="BI4049" s="1"/>
    </row>
    <row r="4050" spans="3:61">
      <c r="C4050" s="1"/>
      <c r="D4050" s="2"/>
      <c r="E4050" s="1"/>
      <c r="F4050" s="1"/>
      <c r="G4050" s="1"/>
      <c r="H4050" s="3"/>
      <c r="I4050" s="1"/>
      <c r="J4050" s="4"/>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c r="BF4050" s="1"/>
      <c r="BG4050" s="1"/>
      <c r="BH4050" s="1"/>
      <c r="BI4050" s="1"/>
    </row>
    <row r="4051" spans="3:61">
      <c r="C4051" s="1"/>
      <c r="D4051" s="2"/>
      <c r="E4051" s="1"/>
      <c r="F4051" s="1"/>
      <c r="G4051" s="1"/>
      <c r="H4051" s="3"/>
      <c r="I4051" s="1"/>
      <c r="J4051" s="4"/>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c r="BF4051" s="1"/>
      <c r="BG4051" s="1"/>
      <c r="BH4051" s="1"/>
      <c r="BI4051" s="1"/>
    </row>
    <row r="4052" spans="3:61">
      <c r="C4052" s="1"/>
      <c r="D4052" s="2"/>
      <c r="E4052" s="1"/>
      <c r="F4052" s="1"/>
      <c r="G4052" s="1"/>
      <c r="H4052" s="3"/>
      <c r="I4052" s="1"/>
      <c r="J4052" s="4"/>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c r="BB4052" s="1"/>
      <c r="BC4052" s="1"/>
      <c r="BD4052" s="1"/>
      <c r="BE4052" s="1"/>
      <c r="BF4052" s="1"/>
      <c r="BG4052" s="1"/>
      <c r="BH4052" s="1"/>
      <c r="BI4052" s="1"/>
    </row>
    <row r="4053" spans="3:61">
      <c r="C4053" s="1"/>
      <c r="D4053" s="2"/>
      <c r="E4053" s="1"/>
      <c r="F4053" s="1"/>
      <c r="G4053" s="1"/>
      <c r="H4053" s="3"/>
      <c r="I4053" s="1"/>
      <c r="J4053" s="4"/>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row>
    <row r="4054" spans="3:61">
      <c r="C4054" s="1"/>
      <c r="D4054" s="2"/>
      <c r="E4054" s="1"/>
      <c r="F4054" s="1"/>
      <c r="G4054" s="1"/>
      <c r="H4054" s="3"/>
      <c r="I4054" s="1"/>
      <c r="J4054" s="4"/>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c r="BB4054" s="1"/>
      <c r="BC4054" s="1"/>
      <c r="BD4054" s="1"/>
      <c r="BE4054" s="1"/>
      <c r="BF4054" s="1"/>
      <c r="BG4054" s="1"/>
      <c r="BH4054" s="1"/>
      <c r="BI4054" s="1"/>
    </row>
    <row r="4055" spans="3:61">
      <c r="C4055" s="1"/>
      <c r="D4055" s="2"/>
      <c r="E4055" s="1"/>
      <c r="F4055" s="1"/>
      <c r="G4055" s="1"/>
      <c r="H4055" s="3"/>
      <c r="I4055" s="1"/>
      <c r="J4055" s="4"/>
      <c r="K4055" s="1"/>
      <c r="L4055" s="1"/>
      <c r="M4055" s="1"/>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c r="AR4055" s="1"/>
      <c r="AS4055" s="1"/>
      <c r="AT4055" s="1"/>
      <c r="AU4055" s="1"/>
      <c r="AV4055" s="1"/>
      <c r="AW4055" s="1"/>
      <c r="AX4055" s="1"/>
      <c r="AY4055" s="1"/>
      <c r="AZ4055" s="1"/>
      <c r="BA4055" s="1"/>
      <c r="BB4055" s="1"/>
      <c r="BC4055" s="1"/>
      <c r="BD4055" s="1"/>
      <c r="BE4055" s="1"/>
      <c r="BF4055" s="1"/>
      <c r="BG4055" s="1"/>
      <c r="BH4055" s="1"/>
      <c r="BI4055" s="1"/>
    </row>
    <row r="4056" spans="3:61">
      <c r="C4056" s="1"/>
      <c r="D4056" s="2"/>
      <c r="E4056" s="1"/>
      <c r="F4056" s="1"/>
      <c r="G4056" s="1"/>
      <c r="H4056" s="3"/>
      <c r="I4056" s="1"/>
      <c r="J4056" s="4"/>
      <c r="K4056" s="1"/>
      <c r="L4056" s="1"/>
      <c r="M4056" s="1"/>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c r="AR4056" s="1"/>
      <c r="AS4056" s="1"/>
      <c r="AT4056" s="1"/>
      <c r="AU4056" s="1"/>
      <c r="AV4056" s="1"/>
      <c r="AW4056" s="1"/>
      <c r="AX4056" s="1"/>
      <c r="AY4056" s="1"/>
      <c r="AZ4056" s="1"/>
      <c r="BA4056" s="1"/>
      <c r="BB4056" s="1"/>
      <c r="BC4056" s="1"/>
      <c r="BD4056" s="1"/>
      <c r="BE4056" s="1"/>
      <c r="BF4056" s="1"/>
      <c r="BG4056" s="1"/>
      <c r="BH4056" s="1"/>
      <c r="BI4056" s="1"/>
    </row>
    <row r="4057" spans="3:61">
      <c r="C4057" s="1"/>
      <c r="D4057" s="2"/>
      <c r="E4057" s="1"/>
      <c r="F4057" s="1"/>
      <c r="G4057" s="1"/>
      <c r="H4057" s="3"/>
      <c r="I4057" s="1"/>
      <c r="J4057" s="4"/>
      <c r="K4057" s="1"/>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c r="BD4057" s="1"/>
      <c r="BE4057" s="1"/>
      <c r="BF4057" s="1"/>
      <c r="BG4057" s="1"/>
      <c r="BH4057" s="1"/>
      <c r="BI4057" s="1"/>
    </row>
    <row r="4058" spans="3:61">
      <c r="C4058" s="1"/>
      <c r="D4058" s="2"/>
      <c r="E4058" s="1"/>
      <c r="F4058" s="1"/>
      <c r="G4058" s="1"/>
      <c r="H4058" s="3"/>
      <c r="I4058" s="1"/>
      <c r="J4058" s="4"/>
      <c r="K4058" s="1"/>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c r="BD4058" s="1"/>
      <c r="BE4058" s="1"/>
      <c r="BF4058" s="1"/>
      <c r="BG4058" s="1"/>
      <c r="BH4058" s="1"/>
      <c r="BI4058" s="1"/>
    </row>
    <row r="4059" spans="3:61">
      <c r="C4059" s="1"/>
      <c r="D4059" s="2"/>
      <c r="E4059" s="1"/>
      <c r="F4059" s="1"/>
      <c r="G4059" s="1"/>
      <c r="H4059" s="3"/>
      <c r="I4059" s="1"/>
      <c r="J4059" s="4"/>
      <c r="K4059" s="1"/>
      <c r="L4059" s="1"/>
      <c r="M4059" s="1"/>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c r="BD4059" s="1"/>
      <c r="BE4059" s="1"/>
      <c r="BF4059" s="1"/>
      <c r="BG4059" s="1"/>
      <c r="BH4059" s="1"/>
      <c r="BI4059" s="1"/>
    </row>
    <row r="4060" spans="3:61">
      <c r="C4060" s="1"/>
      <c r="D4060" s="2"/>
      <c r="E4060" s="1"/>
      <c r="F4060" s="1"/>
      <c r="G4060" s="1"/>
      <c r="H4060" s="3"/>
      <c r="I4060" s="1"/>
      <c r="J4060" s="4"/>
      <c r="K4060" s="1"/>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c r="BD4060" s="1"/>
      <c r="BE4060" s="1"/>
      <c r="BF4060" s="1"/>
      <c r="BG4060" s="1"/>
      <c r="BH4060" s="1"/>
      <c r="BI4060" s="1"/>
    </row>
    <row r="4061" spans="3:61">
      <c r="C4061" s="1"/>
      <c r="D4061" s="2"/>
      <c r="E4061" s="1"/>
      <c r="F4061" s="1"/>
      <c r="G4061" s="1"/>
      <c r="H4061" s="3"/>
      <c r="I4061" s="1"/>
      <c r="J4061" s="4"/>
      <c r="K4061" s="1"/>
      <c r="L4061" s="1"/>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c r="BF4061" s="1"/>
      <c r="BG4061" s="1"/>
      <c r="BH4061" s="1"/>
      <c r="BI4061" s="1"/>
    </row>
    <row r="4062" spans="3:61">
      <c r="C4062" s="1"/>
      <c r="D4062" s="2"/>
      <c r="E4062" s="1"/>
      <c r="F4062" s="1"/>
      <c r="G4062" s="1"/>
      <c r="H4062" s="3"/>
      <c r="I4062" s="1"/>
      <c r="J4062" s="4"/>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c r="BF4062" s="1"/>
      <c r="BG4062" s="1"/>
      <c r="BH4062" s="1"/>
      <c r="BI4062" s="1"/>
    </row>
    <row r="4063" spans="3:61">
      <c r="C4063" s="1"/>
      <c r="D4063" s="2"/>
      <c r="E4063" s="1"/>
      <c r="F4063" s="1"/>
      <c r="G4063" s="1"/>
      <c r="H4063" s="3"/>
      <c r="I4063" s="1"/>
      <c r="J4063" s="4"/>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row>
    <row r="4064" spans="3:61">
      <c r="C4064" s="1"/>
      <c r="D4064" s="2"/>
      <c r="E4064" s="1"/>
      <c r="F4064" s="1"/>
      <c r="G4064" s="1"/>
      <c r="H4064" s="3"/>
      <c r="I4064" s="1"/>
      <c r="J4064" s="4"/>
      <c r="K4064" s="1"/>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c r="BD4064" s="1"/>
      <c r="BE4064" s="1"/>
      <c r="BF4064" s="1"/>
      <c r="BG4064" s="1"/>
      <c r="BH4064" s="1"/>
      <c r="BI4064" s="1"/>
    </row>
    <row r="4065" spans="3:61">
      <c r="C4065" s="1"/>
      <c r="D4065" s="2"/>
      <c r="E4065" s="1"/>
      <c r="F4065" s="1"/>
      <c r="G4065" s="1"/>
      <c r="H4065" s="3"/>
      <c r="I4065" s="1"/>
      <c r="J4065" s="4"/>
      <c r="K4065" s="1"/>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c r="BD4065" s="1"/>
      <c r="BE4065" s="1"/>
      <c r="BF4065" s="1"/>
      <c r="BG4065" s="1"/>
      <c r="BH4065" s="1"/>
      <c r="BI4065" s="1"/>
    </row>
    <row r="4066" spans="3:61">
      <c r="C4066" s="1"/>
      <c r="D4066" s="2"/>
      <c r="E4066" s="1"/>
      <c r="F4066" s="1"/>
      <c r="G4066" s="1"/>
      <c r="H4066" s="3"/>
      <c r="I4066" s="1"/>
      <c r="J4066" s="4"/>
      <c r="K4066" s="1"/>
      <c r="L4066" s="1"/>
      <c r="M4066" s="1"/>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c r="BF4066" s="1"/>
      <c r="BG4066" s="1"/>
      <c r="BH4066" s="1"/>
      <c r="BI4066" s="1"/>
    </row>
    <row r="4067" spans="3:61">
      <c r="C4067" s="1"/>
      <c r="D4067" s="2"/>
      <c r="E4067" s="1"/>
      <c r="F4067" s="1"/>
      <c r="G4067" s="1"/>
      <c r="H4067" s="3"/>
      <c r="I4067" s="1"/>
      <c r="J4067" s="4"/>
      <c r="K4067" s="1"/>
      <c r="L4067" s="1"/>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c r="BF4067" s="1"/>
      <c r="BG4067" s="1"/>
      <c r="BH4067" s="1"/>
      <c r="BI4067" s="1"/>
    </row>
    <row r="4068" spans="3:61">
      <c r="C4068" s="1"/>
      <c r="D4068" s="2"/>
      <c r="E4068" s="1"/>
      <c r="F4068" s="1"/>
      <c r="G4068" s="1"/>
      <c r="H4068" s="3"/>
      <c r="I4068" s="1"/>
      <c r="J4068" s="4"/>
      <c r="K4068" s="1"/>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c r="BD4068" s="1"/>
      <c r="BE4068" s="1"/>
      <c r="BF4068" s="1"/>
      <c r="BG4068" s="1"/>
      <c r="BH4068" s="1"/>
      <c r="BI4068" s="1"/>
    </row>
    <row r="4069" spans="3:61">
      <c r="C4069" s="1"/>
      <c r="D4069" s="2"/>
      <c r="E4069" s="1"/>
      <c r="F4069" s="1"/>
      <c r="G4069" s="1"/>
      <c r="H4069" s="3"/>
      <c r="I4069" s="1"/>
      <c r="J4069" s="4"/>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c r="BF4069" s="1"/>
      <c r="BG4069" s="1"/>
      <c r="BH4069" s="1"/>
      <c r="BI4069" s="1"/>
    </row>
    <row r="4070" spans="3:61">
      <c r="C4070" s="1"/>
      <c r="D4070" s="2"/>
      <c r="E4070" s="1"/>
      <c r="F4070" s="1"/>
      <c r="G4070" s="1"/>
      <c r="H4070" s="3"/>
      <c r="I4070" s="1"/>
      <c r="J4070" s="4"/>
      <c r="K4070" s="1"/>
      <c r="L4070" s="1"/>
      <c r="M4070" s="1"/>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c r="BF4070" s="1"/>
      <c r="BG4070" s="1"/>
      <c r="BH4070" s="1"/>
      <c r="BI4070" s="1"/>
    </row>
    <row r="4071" spans="3:61">
      <c r="C4071" s="1"/>
      <c r="D4071" s="2"/>
      <c r="E4071" s="1"/>
      <c r="F4071" s="1"/>
      <c r="G4071" s="1"/>
      <c r="H4071" s="3"/>
      <c r="I4071" s="1"/>
      <c r="J4071" s="4"/>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1"/>
      <c r="BB4071" s="1"/>
      <c r="BC4071" s="1"/>
      <c r="BD4071" s="1"/>
      <c r="BE4071" s="1"/>
      <c r="BF4071" s="1"/>
      <c r="BG4071" s="1"/>
      <c r="BH4071" s="1"/>
      <c r="BI4071" s="1"/>
    </row>
    <row r="4072" spans="3:61">
      <c r="C4072" s="1"/>
      <c r="D4072" s="2"/>
      <c r="E4072" s="1"/>
      <c r="F4072" s="1"/>
      <c r="G4072" s="1"/>
      <c r="H4072" s="3"/>
      <c r="I4072" s="1"/>
      <c r="J4072" s="4"/>
      <c r="K4072" s="1"/>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1"/>
      <c r="BB4072" s="1"/>
      <c r="BC4072" s="1"/>
      <c r="BD4072" s="1"/>
      <c r="BE4072" s="1"/>
      <c r="BF4072" s="1"/>
      <c r="BG4072" s="1"/>
      <c r="BH4072" s="1"/>
      <c r="BI4072" s="1"/>
    </row>
    <row r="4073" spans="3:61">
      <c r="C4073" s="1"/>
      <c r="D4073" s="2"/>
      <c r="E4073" s="1"/>
      <c r="F4073" s="1"/>
      <c r="G4073" s="1"/>
      <c r="H4073" s="3"/>
      <c r="I4073" s="1"/>
      <c r="J4073" s="4"/>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row>
    <row r="4074" spans="3:61">
      <c r="C4074" s="1"/>
      <c r="D4074" s="2"/>
      <c r="E4074" s="1"/>
      <c r="F4074" s="1"/>
      <c r="G4074" s="1"/>
      <c r="H4074" s="3"/>
      <c r="I4074" s="1"/>
      <c r="J4074" s="4"/>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c r="BB4074" s="1"/>
      <c r="BC4074" s="1"/>
      <c r="BD4074" s="1"/>
      <c r="BE4074" s="1"/>
      <c r="BF4074" s="1"/>
      <c r="BG4074" s="1"/>
      <c r="BH4074" s="1"/>
      <c r="BI4074" s="1"/>
    </row>
    <row r="4075" spans="3:61">
      <c r="C4075" s="1"/>
      <c r="D4075" s="2"/>
      <c r="E4075" s="1"/>
      <c r="F4075" s="1"/>
      <c r="G4075" s="1"/>
      <c r="H4075" s="3"/>
      <c r="I4075" s="1"/>
      <c r="J4075" s="4"/>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c r="BD4075" s="1"/>
      <c r="BE4075" s="1"/>
      <c r="BF4075" s="1"/>
      <c r="BG4075" s="1"/>
      <c r="BH4075" s="1"/>
      <c r="BI4075" s="1"/>
    </row>
    <row r="4076" spans="3:61">
      <c r="C4076" s="1"/>
      <c r="D4076" s="2"/>
      <c r="E4076" s="1"/>
      <c r="F4076" s="1"/>
      <c r="G4076" s="1"/>
      <c r="H4076" s="3"/>
      <c r="I4076" s="1"/>
      <c r="J4076" s="4"/>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c r="BD4076" s="1"/>
      <c r="BE4076" s="1"/>
      <c r="BF4076" s="1"/>
      <c r="BG4076" s="1"/>
      <c r="BH4076" s="1"/>
      <c r="BI4076" s="1"/>
    </row>
    <row r="4077" spans="3:61">
      <c r="C4077" s="1"/>
      <c r="D4077" s="2"/>
      <c r="E4077" s="1"/>
      <c r="F4077" s="1"/>
      <c r="G4077" s="1"/>
      <c r="H4077" s="3"/>
      <c r="I4077" s="1"/>
      <c r="J4077" s="4"/>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c r="BF4077" s="1"/>
      <c r="BG4077" s="1"/>
      <c r="BH4077" s="1"/>
      <c r="BI4077" s="1"/>
    </row>
    <row r="4078" spans="3:61">
      <c r="C4078" s="1"/>
      <c r="D4078" s="2"/>
      <c r="E4078" s="1"/>
      <c r="F4078" s="1"/>
      <c r="G4078" s="1"/>
      <c r="H4078" s="3"/>
      <c r="I4078" s="1"/>
      <c r="J4078" s="4"/>
      <c r="K4078" s="1"/>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c r="BF4078" s="1"/>
      <c r="BG4078" s="1"/>
      <c r="BH4078" s="1"/>
      <c r="BI4078" s="1"/>
    </row>
    <row r="4079" spans="3:61">
      <c r="C4079" s="1"/>
      <c r="D4079" s="2"/>
      <c r="E4079" s="1"/>
      <c r="F4079" s="1"/>
      <c r="G4079" s="1"/>
      <c r="H4079" s="3"/>
      <c r="I4079" s="1"/>
      <c r="J4079" s="4"/>
      <c r="K4079" s="1"/>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c r="BD4079" s="1"/>
      <c r="BE4079" s="1"/>
      <c r="BF4079" s="1"/>
      <c r="BG4079" s="1"/>
      <c r="BH4079" s="1"/>
      <c r="BI4079" s="1"/>
    </row>
    <row r="4080" spans="3:61">
      <c r="C4080" s="1"/>
      <c r="D4080" s="2"/>
      <c r="E4080" s="1"/>
      <c r="F4080" s="1"/>
      <c r="G4080" s="1"/>
      <c r="H4080" s="3"/>
      <c r="I4080" s="1"/>
      <c r="J4080" s="4"/>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c r="BF4080" s="1"/>
      <c r="BG4080" s="1"/>
      <c r="BH4080" s="1"/>
      <c r="BI4080" s="1"/>
    </row>
    <row r="4081" spans="3:61">
      <c r="C4081" s="1"/>
      <c r="D4081" s="2"/>
      <c r="E4081" s="1"/>
      <c r="F4081" s="1"/>
      <c r="G4081" s="1"/>
      <c r="H4081" s="3"/>
      <c r="I4081" s="1"/>
      <c r="J4081" s="4"/>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c r="BF4081" s="1"/>
      <c r="BG4081" s="1"/>
      <c r="BH4081" s="1"/>
      <c r="BI4081" s="1"/>
    </row>
    <row r="4082" spans="3:61">
      <c r="C4082" s="1"/>
      <c r="D4082" s="2"/>
      <c r="E4082" s="1"/>
      <c r="F4082" s="1"/>
      <c r="G4082" s="1"/>
      <c r="H4082" s="3"/>
      <c r="I4082" s="1"/>
      <c r="J4082" s="4"/>
      <c r="K4082" s="1"/>
      <c r="L4082" s="1"/>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c r="BD4082" s="1"/>
      <c r="BE4082" s="1"/>
      <c r="BF4082" s="1"/>
      <c r="BG4082" s="1"/>
      <c r="BH4082" s="1"/>
      <c r="BI4082" s="1"/>
    </row>
    <row r="4083" spans="3:61">
      <c r="C4083" s="1"/>
      <c r="D4083" s="2"/>
      <c r="E4083" s="1"/>
      <c r="F4083" s="1"/>
      <c r="G4083" s="1"/>
      <c r="H4083" s="3"/>
      <c r="I4083" s="1"/>
      <c r="J4083" s="4"/>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row>
    <row r="4084" spans="3:61">
      <c r="C4084" s="1"/>
      <c r="D4084" s="2"/>
      <c r="E4084" s="1"/>
      <c r="F4084" s="1"/>
      <c r="G4084" s="1"/>
      <c r="H4084" s="3"/>
      <c r="I4084" s="1"/>
      <c r="J4084" s="4"/>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c r="BF4084" s="1"/>
      <c r="BG4084" s="1"/>
      <c r="BH4084" s="1"/>
      <c r="BI4084" s="1"/>
    </row>
    <row r="4085" spans="3:61">
      <c r="C4085" s="1"/>
      <c r="D4085" s="2"/>
      <c r="E4085" s="1"/>
      <c r="F4085" s="1"/>
      <c r="G4085" s="1"/>
      <c r="H4085" s="3"/>
      <c r="I4085" s="1"/>
      <c r="J4085" s="4"/>
      <c r="K4085" s="1"/>
      <c r="L4085" s="1"/>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c r="BF4085" s="1"/>
      <c r="BG4085" s="1"/>
      <c r="BH4085" s="1"/>
      <c r="BI4085" s="1"/>
    </row>
    <row r="4086" spans="3:61">
      <c r="C4086" s="1"/>
      <c r="D4086" s="2"/>
      <c r="E4086" s="1"/>
      <c r="F4086" s="1"/>
      <c r="G4086" s="1"/>
      <c r="H4086" s="3"/>
      <c r="I4086" s="1"/>
      <c r="J4086" s="4"/>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c r="BF4086" s="1"/>
      <c r="BG4086" s="1"/>
      <c r="BH4086" s="1"/>
      <c r="BI4086" s="1"/>
    </row>
    <row r="4087" spans="3:61">
      <c r="C4087" s="1"/>
      <c r="D4087" s="2"/>
      <c r="E4087" s="1"/>
      <c r="F4087" s="1"/>
      <c r="G4087" s="1"/>
      <c r="H4087" s="3"/>
      <c r="I4087" s="1"/>
      <c r="J4087" s="4"/>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c r="BF4087" s="1"/>
      <c r="BG4087" s="1"/>
      <c r="BH4087" s="1"/>
      <c r="BI4087" s="1"/>
    </row>
    <row r="4088" spans="3:61">
      <c r="C4088" s="1"/>
      <c r="D4088" s="2"/>
      <c r="E4088" s="1"/>
      <c r="F4088" s="1"/>
      <c r="G4088" s="1"/>
      <c r="H4088" s="3"/>
      <c r="I4088" s="1"/>
      <c r="J4088" s="4"/>
      <c r="K4088" s="1"/>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c r="BD4088" s="1"/>
      <c r="BE4088" s="1"/>
      <c r="BF4088" s="1"/>
      <c r="BG4088" s="1"/>
      <c r="BH4088" s="1"/>
      <c r="BI4088" s="1"/>
    </row>
    <row r="4089" spans="3:61">
      <c r="C4089" s="1"/>
      <c r="D4089" s="2"/>
      <c r="E4089" s="1"/>
      <c r="F4089" s="1"/>
      <c r="G4089" s="1"/>
      <c r="H4089" s="3"/>
      <c r="I4089" s="1"/>
      <c r="J4089" s="4"/>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c r="BF4089" s="1"/>
      <c r="BG4089" s="1"/>
      <c r="BH4089" s="1"/>
      <c r="BI4089" s="1"/>
    </row>
    <row r="4090" spans="3:61">
      <c r="C4090" s="1"/>
      <c r="D4090" s="2"/>
      <c r="E4090" s="1"/>
      <c r="F4090" s="1"/>
      <c r="G4090" s="1"/>
      <c r="H4090" s="3"/>
      <c r="I4090" s="1"/>
      <c r="J4090" s="4"/>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c r="BF4090" s="1"/>
      <c r="BG4090" s="1"/>
      <c r="BH4090" s="1"/>
      <c r="BI4090" s="1"/>
    </row>
    <row r="4091" spans="3:61">
      <c r="C4091" s="1"/>
      <c r="D4091" s="2"/>
      <c r="E4091" s="1"/>
      <c r="F4091" s="1"/>
      <c r="G4091" s="1"/>
      <c r="H4091" s="3"/>
      <c r="I4091" s="1"/>
      <c r="J4091" s="4"/>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c r="BB4091" s="1"/>
      <c r="BC4091" s="1"/>
      <c r="BD4091" s="1"/>
      <c r="BE4091" s="1"/>
      <c r="BF4091" s="1"/>
      <c r="BG4091" s="1"/>
      <c r="BH4091" s="1"/>
      <c r="BI4091" s="1"/>
    </row>
    <row r="4092" spans="3:61">
      <c r="C4092" s="1"/>
      <c r="D4092" s="2"/>
      <c r="E4092" s="1"/>
      <c r="F4092" s="1"/>
      <c r="G4092" s="1"/>
      <c r="H4092" s="3"/>
      <c r="I4092" s="1"/>
      <c r="J4092" s="4"/>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c r="BB4092" s="1"/>
      <c r="BC4092" s="1"/>
      <c r="BD4092" s="1"/>
      <c r="BE4092" s="1"/>
      <c r="BF4092" s="1"/>
      <c r="BG4092" s="1"/>
      <c r="BH4092" s="1"/>
      <c r="BI4092" s="1"/>
    </row>
    <row r="4093" spans="3:61">
      <c r="C4093" s="1"/>
      <c r="D4093" s="2"/>
      <c r="E4093" s="1"/>
      <c r="F4093" s="1"/>
      <c r="G4093" s="1"/>
      <c r="H4093" s="3"/>
      <c r="I4093" s="1"/>
      <c r="J4093" s="4"/>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row>
    <row r="4094" spans="3:61">
      <c r="C4094" s="1"/>
      <c r="D4094" s="2"/>
      <c r="E4094" s="1"/>
      <c r="F4094" s="1"/>
      <c r="G4094" s="1"/>
      <c r="H4094" s="3"/>
      <c r="I4094" s="1"/>
      <c r="J4094" s="4"/>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c r="BB4094" s="1"/>
      <c r="BC4094" s="1"/>
      <c r="BD4094" s="1"/>
      <c r="BE4094" s="1"/>
      <c r="BF4094" s="1"/>
      <c r="BG4094" s="1"/>
      <c r="BH4094" s="1"/>
      <c r="BI4094" s="1"/>
    </row>
    <row r="4095" spans="3:61">
      <c r="C4095" s="1"/>
      <c r="D4095" s="2"/>
      <c r="E4095" s="1"/>
      <c r="F4095" s="1"/>
      <c r="G4095" s="1"/>
      <c r="H4095" s="3"/>
      <c r="I4095" s="1"/>
      <c r="J4095" s="4"/>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c r="BB4095" s="1"/>
      <c r="BC4095" s="1"/>
      <c r="BD4095" s="1"/>
      <c r="BE4095" s="1"/>
      <c r="BF4095" s="1"/>
      <c r="BG4095" s="1"/>
      <c r="BH4095" s="1"/>
      <c r="BI4095" s="1"/>
    </row>
    <row r="4096" spans="3:61">
      <c r="C4096" s="1"/>
      <c r="D4096" s="2"/>
      <c r="E4096" s="1"/>
      <c r="F4096" s="1"/>
      <c r="G4096" s="1"/>
      <c r="H4096" s="3"/>
      <c r="I4096" s="1"/>
      <c r="J4096" s="4"/>
      <c r="K4096" s="1"/>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1"/>
      <c r="BB4096" s="1"/>
      <c r="BC4096" s="1"/>
      <c r="BD4096" s="1"/>
      <c r="BE4096" s="1"/>
      <c r="BF4096" s="1"/>
      <c r="BG4096" s="1"/>
      <c r="BH4096" s="1"/>
      <c r="BI4096" s="1"/>
    </row>
    <row r="4097" spans="3:61">
      <c r="C4097" s="1"/>
      <c r="D4097" s="2"/>
      <c r="E4097" s="1"/>
      <c r="F4097" s="1"/>
      <c r="G4097" s="1"/>
      <c r="H4097" s="3"/>
      <c r="I4097" s="1"/>
      <c r="J4097" s="4"/>
      <c r="K4097" s="1"/>
      <c r="L4097" s="1"/>
      <c r="M4097" s="1"/>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c r="AR4097" s="1"/>
      <c r="AS4097" s="1"/>
      <c r="AT4097" s="1"/>
      <c r="AU4097" s="1"/>
      <c r="AV4097" s="1"/>
      <c r="AW4097" s="1"/>
      <c r="AX4097" s="1"/>
      <c r="AY4097" s="1"/>
      <c r="AZ4097" s="1"/>
      <c r="BA4097" s="1"/>
      <c r="BB4097" s="1"/>
      <c r="BC4097" s="1"/>
      <c r="BD4097" s="1"/>
      <c r="BE4097" s="1"/>
      <c r="BF4097" s="1"/>
      <c r="BG4097" s="1"/>
      <c r="BH4097" s="1"/>
      <c r="BI4097" s="1"/>
    </row>
    <row r="4098" spans="3:61">
      <c r="C4098" s="1"/>
      <c r="D4098" s="2"/>
      <c r="E4098" s="1"/>
      <c r="F4098" s="1"/>
      <c r="G4098" s="1"/>
      <c r="H4098" s="3"/>
      <c r="I4098" s="1"/>
      <c r="J4098" s="4"/>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c r="BB4098" s="1"/>
      <c r="BC4098" s="1"/>
      <c r="BD4098" s="1"/>
      <c r="BE4098" s="1"/>
      <c r="BF4098" s="1"/>
      <c r="BG4098" s="1"/>
      <c r="BH4098" s="1"/>
      <c r="BI4098" s="1"/>
    </row>
    <row r="4099" spans="3:61">
      <c r="C4099" s="1"/>
      <c r="D4099" s="2"/>
      <c r="E4099" s="1"/>
      <c r="F4099" s="1"/>
      <c r="G4099" s="1"/>
      <c r="H4099" s="3"/>
      <c r="I4099" s="1"/>
      <c r="J4099" s="4"/>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c r="BB4099" s="1"/>
      <c r="BC4099" s="1"/>
      <c r="BD4099" s="1"/>
      <c r="BE4099" s="1"/>
      <c r="BF4099" s="1"/>
      <c r="BG4099" s="1"/>
      <c r="BH4099" s="1"/>
      <c r="BI4099" s="1"/>
    </row>
    <row r="4100" spans="3:61">
      <c r="C4100" s="1"/>
      <c r="D4100" s="2"/>
      <c r="E4100" s="1"/>
      <c r="F4100" s="1"/>
      <c r="G4100" s="1"/>
      <c r="H4100" s="3"/>
      <c r="I4100" s="1"/>
      <c r="J4100" s="4"/>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c r="BD4100" s="1"/>
      <c r="BE4100" s="1"/>
      <c r="BF4100" s="1"/>
      <c r="BG4100" s="1"/>
      <c r="BH4100" s="1"/>
      <c r="BI4100" s="1"/>
    </row>
    <row r="4101" spans="3:61">
      <c r="C4101" s="1"/>
      <c r="D4101" s="2"/>
      <c r="E4101" s="1"/>
      <c r="F4101" s="1"/>
      <c r="G4101" s="1"/>
      <c r="H4101" s="3"/>
      <c r="I4101" s="1"/>
      <c r="J4101" s="4"/>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c r="BD4101" s="1"/>
      <c r="BE4101" s="1"/>
      <c r="BF4101" s="1"/>
      <c r="BG4101" s="1"/>
      <c r="BH4101" s="1"/>
      <c r="BI4101" s="1"/>
    </row>
    <row r="4102" spans="3:61">
      <c r="C4102" s="1"/>
      <c r="D4102" s="2"/>
      <c r="E4102" s="1"/>
      <c r="F4102" s="1"/>
      <c r="G4102" s="1"/>
      <c r="H4102" s="3"/>
      <c r="I4102" s="1"/>
      <c r="J4102" s="4"/>
      <c r="K4102" s="1"/>
      <c r="L4102" s="1"/>
      <c r="M4102" s="1"/>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c r="BF4102" s="1"/>
      <c r="BG4102" s="1"/>
      <c r="BH4102" s="1"/>
      <c r="BI4102" s="1"/>
    </row>
    <row r="4103" spans="3:61">
      <c r="C4103" s="1"/>
      <c r="D4103" s="2"/>
      <c r="E4103" s="1"/>
      <c r="F4103" s="1"/>
      <c r="G4103" s="1"/>
      <c r="H4103" s="3"/>
      <c r="I4103" s="1"/>
      <c r="J4103" s="4"/>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row>
    <row r="4104" spans="3:61">
      <c r="C4104" s="1"/>
      <c r="D4104" s="2"/>
      <c r="E4104" s="1"/>
      <c r="F4104" s="1"/>
      <c r="G4104" s="1"/>
      <c r="H4104" s="3"/>
      <c r="I4104" s="1"/>
      <c r="J4104" s="4"/>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c r="BB4104" s="1"/>
      <c r="BC4104" s="1"/>
      <c r="BD4104" s="1"/>
      <c r="BE4104" s="1"/>
      <c r="BF4104" s="1"/>
      <c r="BG4104" s="1"/>
      <c r="BH4104" s="1"/>
      <c r="BI4104" s="1"/>
    </row>
    <row r="4105" spans="3:61">
      <c r="C4105" s="1"/>
      <c r="D4105" s="2"/>
      <c r="E4105" s="1"/>
      <c r="F4105" s="1"/>
      <c r="G4105" s="1"/>
      <c r="H4105" s="3"/>
      <c r="I4105" s="1"/>
      <c r="J4105" s="4"/>
      <c r="K4105" s="1"/>
      <c r="L4105" s="1"/>
      <c r="M4105" s="1"/>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c r="AR4105" s="1"/>
      <c r="AS4105" s="1"/>
      <c r="AT4105" s="1"/>
      <c r="AU4105" s="1"/>
      <c r="AV4105" s="1"/>
      <c r="AW4105" s="1"/>
      <c r="AX4105" s="1"/>
      <c r="AY4105" s="1"/>
      <c r="AZ4105" s="1"/>
      <c r="BA4105" s="1"/>
      <c r="BB4105" s="1"/>
      <c r="BC4105" s="1"/>
      <c r="BD4105" s="1"/>
      <c r="BE4105" s="1"/>
      <c r="BF4105" s="1"/>
      <c r="BG4105" s="1"/>
      <c r="BH4105" s="1"/>
      <c r="BI4105" s="1"/>
    </row>
    <row r="4106" spans="3:61">
      <c r="C4106" s="1"/>
      <c r="D4106" s="2"/>
      <c r="E4106" s="1"/>
      <c r="F4106" s="1"/>
      <c r="G4106" s="1"/>
      <c r="H4106" s="3"/>
      <c r="I4106" s="1"/>
      <c r="J4106" s="4"/>
      <c r="K4106" s="1"/>
      <c r="L4106" s="1"/>
      <c r="M4106" s="1"/>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c r="AR4106" s="1"/>
      <c r="AS4106" s="1"/>
      <c r="AT4106" s="1"/>
      <c r="AU4106" s="1"/>
      <c r="AV4106" s="1"/>
      <c r="AW4106" s="1"/>
      <c r="AX4106" s="1"/>
      <c r="AY4106" s="1"/>
      <c r="AZ4106" s="1"/>
      <c r="BA4106" s="1"/>
      <c r="BB4106" s="1"/>
      <c r="BC4106" s="1"/>
      <c r="BD4106" s="1"/>
      <c r="BE4106" s="1"/>
      <c r="BF4106" s="1"/>
      <c r="BG4106" s="1"/>
      <c r="BH4106" s="1"/>
      <c r="BI4106" s="1"/>
    </row>
    <row r="4107" spans="3:61">
      <c r="C4107" s="1"/>
      <c r="D4107" s="2"/>
      <c r="E4107" s="1"/>
      <c r="F4107" s="1"/>
      <c r="G4107" s="1"/>
      <c r="H4107" s="3"/>
      <c r="I4107" s="1"/>
      <c r="J4107" s="4"/>
      <c r="K4107" s="1"/>
      <c r="L4107" s="1"/>
      <c r="M4107" s="1"/>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c r="AR4107" s="1"/>
      <c r="AS4107" s="1"/>
      <c r="AT4107" s="1"/>
      <c r="AU4107" s="1"/>
      <c r="AV4107" s="1"/>
      <c r="AW4107" s="1"/>
      <c r="AX4107" s="1"/>
      <c r="AY4107" s="1"/>
      <c r="AZ4107" s="1"/>
      <c r="BA4107" s="1"/>
      <c r="BB4107" s="1"/>
      <c r="BC4107" s="1"/>
      <c r="BD4107" s="1"/>
      <c r="BE4107" s="1"/>
      <c r="BF4107" s="1"/>
      <c r="BG4107" s="1"/>
      <c r="BH4107" s="1"/>
      <c r="BI4107" s="1"/>
    </row>
    <row r="4108" spans="3:61">
      <c r="C4108" s="1"/>
      <c r="D4108" s="2"/>
      <c r="E4108" s="1"/>
      <c r="F4108" s="1"/>
      <c r="G4108" s="1"/>
      <c r="H4108" s="3"/>
      <c r="I4108" s="1"/>
      <c r="J4108" s="4"/>
      <c r="K4108" s="1"/>
      <c r="L4108" s="1"/>
      <c r="M4108" s="1"/>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c r="AR4108" s="1"/>
      <c r="AS4108" s="1"/>
      <c r="AT4108" s="1"/>
      <c r="AU4108" s="1"/>
      <c r="AV4108" s="1"/>
      <c r="AW4108" s="1"/>
      <c r="AX4108" s="1"/>
      <c r="AY4108" s="1"/>
      <c r="AZ4108" s="1"/>
      <c r="BA4108" s="1"/>
      <c r="BB4108" s="1"/>
      <c r="BC4108" s="1"/>
      <c r="BD4108" s="1"/>
      <c r="BE4108" s="1"/>
      <c r="BF4108" s="1"/>
      <c r="BG4108" s="1"/>
      <c r="BH4108" s="1"/>
      <c r="BI4108" s="1"/>
    </row>
    <row r="4109" spans="3:61">
      <c r="C4109" s="1"/>
      <c r="D4109" s="2"/>
      <c r="E4109" s="1"/>
      <c r="F4109" s="1"/>
      <c r="G4109" s="1"/>
      <c r="H4109" s="3"/>
      <c r="I4109" s="1"/>
      <c r="J4109" s="4"/>
      <c r="K4109" s="1"/>
      <c r="L4109" s="1"/>
      <c r="M4109" s="1"/>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c r="AR4109" s="1"/>
      <c r="AS4109" s="1"/>
      <c r="AT4109" s="1"/>
      <c r="AU4109" s="1"/>
      <c r="AV4109" s="1"/>
      <c r="AW4109" s="1"/>
      <c r="AX4109" s="1"/>
      <c r="AY4109" s="1"/>
      <c r="AZ4109" s="1"/>
      <c r="BA4109" s="1"/>
      <c r="BB4109" s="1"/>
      <c r="BC4109" s="1"/>
      <c r="BD4109" s="1"/>
      <c r="BE4109" s="1"/>
      <c r="BF4109" s="1"/>
      <c r="BG4109" s="1"/>
      <c r="BH4109" s="1"/>
      <c r="BI4109" s="1"/>
    </row>
    <row r="4110" spans="3:61">
      <c r="C4110" s="1"/>
      <c r="D4110" s="2"/>
      <c r="E4110" s="1"/>
      <c r="F4110" s="1"/>
      <c r="G4110" s="1"/>
      <c r="H4110" s="3"/>
      <c r="I4110" s="1"/>
      <c r="J4110" s="4"/>
      <c r="K4110" s="1"/>
      <c r="L4110" s="1"/>
      <c r="M4110" s="1"/>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c r="AR4110" s="1"/>
      <c r="AS4110" s="1"/>
      <c r="AT4110" s="1"/>
      <c r="AU4110" s="1"/>
      <c r="AV4110" s="1"/>
      <c r="AW4110" s="1"/>
      <c r="AX4110" s="1"/>
      <c r="AY4110" s="1"/>
      <c r="AZ4110" s="1"/>
      <c r="BA4110" s="1"/>
      <c r="BB4110" s="1"/>
      <c r="BC4110" s="1"/>
      <c r="BD4110" s="1"/>
      <c r="BE4110" s="1"/>
      <c r="BF4110" s="1"/>
      <c r="BG4110" s="1"/>
      <c r="BH4110" s="1"/>
      <c r="BI4110" s="1"/>
    </row>
    <row r="4111" spans="3:61">
      <c r="C4111" s="1"/>
      <c r="D4111" s="2"/>
      <c r="E4111" s="1"/>
      <c r="F4111" s="1"/>
      <c r="G4111" s="1"/>
      <c r="H4111" s="3"/>
      <c r="I4111" s="1"/>
      <c r="J4111" s="4"/>
      <c r="K4111" s="1"/>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1"/>
      <c r="BB4111" s="1"/>
      <c r="BC4111" s="1"/>
      <c r="BD4111" s="1"/>
      <c r="BE4111" s="1"/>
      <c r="BF4111" s="1"/>
      <c r="BG4111" s="1"/>
      <c r="BH4111" s="1"/>
      <c r="BI4111" s="1"/>
    </row>
    <row r="4112" spans="3:61">
      <c r="C4112" s="1"/>
      <c r="D4112" s="2"/>
      <c r="E4112" s="1"/>
      <c r="F4112" s="1"/>
      <c r="G4112" s="1"/>
      <c r="H4112" s="3"/>
      <c r="I4112" s="1"/>
      <c r="J4112" s="4"/>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c r="BD4112" s="1"/>
      <c r="BE4112" s="1"/>
      <c r="BF4112" s="1"/>
      <c r="BG4112" s="1"/>
      <c r="BH4112" s="1"/>
      <c r="BI4112" s="1"/>
    </row>
    <row r="4113" spans="3:61">
      <c r="C4113" s="1"/>
      <c r="D4113" s="2"/>
      <c r="E4113" s="1"/>
      <c r="F4113" s="1"/>
      <c r="G4113" s="1"/>
      <c r="H4113" s="3"/>
      <c r="I4113" s="1"/>
      <c r="J4113" s="4"/>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row>
    <row r="4114" spans="3:61">
      <c r="C4114" s="1"/>
      <c r="D4114" s="2"/>
      <c r="E4114" s="1"/>
      <c r="F4114" s="1"/>
      <c r="G4114" s="1"/>
      <c r="H4114" s="3"/>
      <c r="I4114" s="1"/>
      <c r="J4114" s="4"/>
      <c r="K4114" s="1"/>
      <c r="L4114" s="1"/>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c r="BF4114" s="1"/>
      <c r="BG4114" s="1"/>
      <c r="BH4114" s="1"/>
      <c r="BI4114" s="1"/>
    </row>
    <row r="4115" spans="3:61">
      <c r="C4115" s="1"/>
      <c r="D4115" s="2"/>
      <c r="E4115" s="1"/>
      <c r="F4115" s="1"/>
      <c r="G4115" s="1"/>
      <c r="H4115" s="3"/>
      <c r="I4115" s="1"/>
      <c r="J4115" s="4"/>
      <c r="K4115" s="1"/>
      <c r="L4115" s="1"/>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c r="BF4115" s="1"/>
      <c r="BG4115" s="1"/>
      <c r="BH4115" s="1"/>
      <c r="BI4115" s="1"/>
    </row>
    <row r="4116" spans="3:61">
      <c r="C4116" s="1"/>
      <c r="D4116" s="2"/>
      <c r="E4116" s="1"/>
      <c r="F4116" s="1"/>
      <c r="G4116" s="1"/>
      <c r="H4116" s="3"/>
      <c r="I4116" s="1"/>
      <c r="J4116" s="4"/>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c r="BF4116" s="1"/>
      <c r="BG4116" s="1"/>
      <c r="BH4116" s="1"/>
      <c r="BI4116" s="1"/>
    </row>
    <row r="4117" spans="3:61">
      <c r="C4117" s="1"/>
      <c r="D4117" s="2"/>
      <c r="E4117" s="1"/>
      <c r="F4117" s="1"/>
      <c r="G4117" s="1"/>
      <c r="H4117" s="3"/>
      <c r="I4117" s="1"/>
      <c r="J4117" s="4"/>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c r="BF4117" s="1"/>
      <c r="BG4117" s="1"/>
      <c r="BH4117" s="1"/>
      <c r="BI4117" s="1"/>
    </row>
    <row r="4118" spans="3:61">
      <c r="C4118" s="1"/>
      <c r="D4118" s="2"/>
      <c r="E4118" s="1"/>
      <c r="F4118" s="1"/>
      <c r="G4118" s="1"/>
      <c r="H4118" s="3"/>
      <c r="I4118" s="1"/>
      <c r="J4118" s="4"/>
      <c r="K4118" s="1"/>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c r="BD4118" s="1"/>
      <c r="BE4118" s="1"/>
      <c r="BF4118" s="1"/>
      <c r="BG4118" s="1"/>
      <c r="BH4118" s="1"/>
      <c r="BI4118" s="1"/>
    </row>
    <row r="4119" spans="3:61">
      <c r="C4119" s="1"/>
      <c r="D4119" s="2"/>
      <c r="E4119" s="1"/>
      <c r="F4119" s="1"/>
      <c r="G4119" s="1"/>
      <c r="H4119" s="3"/>
      <c r="I4119" s="1"/>
      <c r="J4119" s="4"/>
      <c r="K4119" s="1"/>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c r="BD4119" s="1"/>
      <c r="BE4119" s="1"/>
      <c r="BF4119" s="1"/>
      <c r="BG4119" s="1"/>
      <c r="BH4119" s="1"/>
      <c r="BI4119" s="1"/>
    </row>
    <row r="4120" spans="3:61">
      <c r="C4120" s="1"/>
      <c r="D4120" s="2"/>
      <c r="E4120" s="1"/>
      <c r="F4120" s="1"/>
      <c r="G4120" s="1"/>
      <c r="H4120" s="3"/>
      <c r="I4120" s="1"/>
      <c r="J4120" s="4"/>
      <c r="K4120" s="1"/>
      <c r="L4120" s="1"/>
      <c r="M4120" s="1"/>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c r="BF4120" s="1"/>
      <c r="BG4120" s="1"/>
      <c r="BH4120" s="1"/>
      <c r="BI4120" s="1"/>
    </row>
    <row r="4121" spans="3:61">
      <c r="C4121" s="1"/>
      <c r="D4121" s="2"/>
      <c r="E4121" s="1"/>
      <c r="F4121" s="1"/>
      <c r="G4121" s="1"/>
      <c r="H4121" s="3"/>
      <c r="I4121" s="1"/>
      <c r="J4121" s="4"/>
      <c r="K4121" s="1"/>
      <c r="L4121" s="1"/>
      <c r="M4121" s="1"/>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c r="BF4121" s="1"/>
      <c r="BG4121" s="1"/>
      <c r="BH4121" s="1"/>
      <c r="BI4121" s="1"/>
    </row>
    <row r="4122" spans="3:61">
      <c r="C4122" s="1"/>
      <c r="D4122" s="2"/>
      <c r="E4122" s="1"/>
      <c r="F4122" s="1"/>
      <c r="G4122" s="1"/>
      <c r="H4122" s="3"/>
      <c r="I4122" s="1"/>
      <c r="J4122" s="4"/>
      <c r="K4122" s="1"/>
      <c r="L4122" s="1"/>
      <c r="M4122" s="1"/>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c r="AR4122" s="1"/>
      <c r="AS4122" s="1"/>
      <c r="AT4122" s="1"/>
      <c r="AU4122" s="1"/>
      <c r="AV4122" s="1"/>
      <c r="AW4122" s="1"/>
      <c r="AX4122" s="1"/>
      <c r="AY4122" s="1"/>
      <c r="AZ4122" s="1"/>
      <c r="BA4122" s="1"/>
      <c r="BB4122" s="1"/>
      <c r="BC4122" s="1"/>
      <c r="BD4122" s="1"/>
      <c r="BE4122" s="1"/>
      <c r="BF4122" s="1"/>
      <c r="BG4122" s="1"/>
      <c r="BH4122" s="1"/>
      <c r="BI4122" s="1"/>
    </row>
    <row r="4123" spans="3:61">
      <c r="C4123" s="1"/>
      <c r="D4123" s="2"/>
      <c r="E4123" s="1"/>
      <c r="F4123" s="1"/>
      <c r="G4123" s="1"/>
      <c r="H4123" s="3"/>
      <c r="I4123" s="1"/>
      <c r="J4123" s="4"/>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row>
    <row r="4124" spans="3:61">
      <c r="C4124" s="1"/>
      <c r="D4124" s="2"/>
      <c r="E4124" s="1"/>
      <c r="F4124" s="1"/>
      <c r="G4124" s="1"/>
      <c r="H4124" s="3"/>
      <c r="I4124" s="1"/>
      <c r="J4124" s="4"/>
      <c r="K4124" s="1"/>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1"/>
      <c r="BB4124" s="1"/>
      <c r="BC4124" s="1"/>
      <c r="BD4124" s="1"/>
      <c r="BE4124" s="1"/>
      <c r="BF4124" s="1"/>
      <c r="BG4124" s="1"/>
      <c r="BH4124" s="1"/>
      <c r="BI4124" s="1"/>
    </row>
    <row r="4125" spans="3:61">
      <c r="C4125" s="1"/>
      <c r="D4125" s="2"/>
      <c r="E4125" s="1"/>
      <c r="F4125" s="1"/>
      <c r="G4125" s="1"/>
      <c r="H4125" s="3"/>
      <c r="I4125" s="1"/>
      <c r="J4125" s="4"/>
      <c r="K4125" s="1"/>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1"/>
      <c r="BB4125" s="1"/>
      <c r="BC4125" s="1"/>
      <c r="BD4125" s="1"/>
      <c r="BE4125" s="1"/>
      <c r="BF4125" s="1"/>
      <c r="BG4125" s="1"/>
      <c r="BH4125" s="1"/>
      <c r="BI4125" s="1"/>
    </row>
    <row r="4126" spans="3:61">
      <c r="C4126" s="1"/>
      <c r="D4126" s="2"/>
      <c r="E4126" s="1"/>
      <c r="F4126" s="1"/>
      <c r="G4126" s="1"/>
      <c r="H4126" s="3"/>
      <c r="I4126" s="1"/>
      <c r="J4126" s="4"/>
      <c r="K4126" s="1"/>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1"/>
      <c r="BB4126" s="1"/>
      <c r="BC4126" s="1"/>
      <c r="BD4126" s="1"/>
      <c r="BE4126" s="1"/>
      <c r="BF4126" s="1"/>
      <c r="BG4126" s="1"/>
      <c r="BH4126" s="1"/>
      <c r="BI4126" s="1"/>
    </row>
    <row r="4127" spans="3:61">
      <c r="C4127" s="1"/>
      <c r="D4127" s="2"/>
      <c r="E4127" s="1"/>
      <c r="F4127" s="1"/>
      <c r="G4127" s="1"/>
      <c r="H4127" s="3"/>
      <c r="I4127" s="1"/>
      <c r="J4127" s="4"/>
      <c r="K4127" s="1"/>
      <c r="L4127" s="1"/>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c r="BD4127" s="1"/>
      <c r="BE4127" s="1"/>
      <c r="BF4127" s="1"/>
      <c r="BG4127" s="1"/>
      <c r="BH4127" s="1"/>
      <c r="BI4127" s="1"/>
    </row>
    <row r="4128" spans="3:61">
      <c r="C4128" s="1"/>
      <c r="D4128" s="2"/>
      <c r="E4128" s="1"/>
      <c r="F4128" s="1"/>
      <c r="G4128" s="1"/>
      <c r="H4128" s="3"/>
      <c r="I4128" s="1"/>
      <c r="J4128" s="4"/>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c r="BD4128" s="1"/>
      <c r="BE4128" s="1"/>
      <c r="BF4128" s="1"/>
      <c r="BG4128" s="1"/>
      <c r="BH4128" s="1"/>
      <c r="BI4128" s="1"/>
    </row>
    <row r="4129" spans="3:61">
      <c r="C4129" s="1"/>
      <c r="D4129" s="2"/>
      <c r="E4129" s="1"/>
      <c r="F4129" s="1"/>
      <c r="G4129" s="1"/>
      <c r="H4129" s="3"/>
      <c r="I4129" s="1"/>
      <c r="J4129" s="4"/>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c r="BF4129" s="1"/>
      <c r="BG4129" s="1"/>
      <c r="BH4129" s="1"/>
      <c r="BI4129" s="1"/>
    </row>
    <row r="4130" spans="3:61">
      <c r="C4130" s="1"/>
      <c r="D4130" s="2"/>
      <c r="E4130" s="1"/>
      <c r="F4130" s="1"/>
      <c r="G4130" s="1"/>
      <c r="H4130" s="3"/>
      <c r="I4130" s="1"/>
      <c r="J4130" s="4"/>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c r="BF4130" s="1"/>
      <c r="BG4130" s="1"/>
      <c r="BH4130" s="1"/>
      <c r="BI4130" s="1"/>
    </row>
    <row r="4131" spans="3:61">
      <c r="C4131" s="1"/>
      <c r="D4131" s="2"/>
      <c r="E4131" s="1"/>
      <c r="F4131" s="1"/>
      <c r="G4131" s="1"/>
      <c r="H4131" s="3"/>
      <c r="I4131" s="1"/>
      <c r="J4131" s="4"/>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c r="BB4131" s="1"/>
      <c r="BC4131" s="1"/>
      <c r="BD4131" s="1"/>
      <c r="BE4131" s="1"/>
      <c r="BF4131" s="1"/>
      <c r="BG4131" s="1"/>
      <c r="BH4131" s="1"/>
      <c r="BI4131" s="1"/>
    </row>
    <row r="4132" spans="3:61">
      <c r="C4132" s="1"/>
      <c r="D4132" s="2"/>
      <c r="E4132" s="1"/>
      <c r="F4132" s="1"/>
      <c r="G4132" s="1"/>
      <c r="H4132" s="3"/>
      <c r="I4132" s="1"/>
      <c r="J4132" s="4"/>
      <c r="K4132" s="1"/>
      <c r="L4132" s="1"/>
      <c r="M4132" s="1"/>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c r="AR4132" s="1"/>
      <c r="AS4132" s="1"/>
      <c r="AT4132" s="1"/>
      <c r="AU4132" s="1"/>
      <c r="AV4132" s="1"/>
      <c r="AW4132" s="1"/>
      <c r="AX4132" s="1"/>
      <c r="AY4132" s="1"/>
      <c r="AZ4132" s="1"/>
      <c r="BA4132" s="1"/>
      <c r="BB4132" s="1"/>
      <c r="BC4132" s="1"/>
      <c r="BD4132" s="1"/>
      <c r="BE4132" s="1"/>
      <c r="BF4132" s="1"/>
      <c r="BG4132" s="1"/>
      <c r="BH4132" s="1"/>
      <c r="BI4132" s="1"/>
    </row>
    <row r="4133" spans="3:61">
      <c r="C4133" s="1"/>
      <c r="D4133" s="2"/>
      <c r="E4133" s="1"/>
      <c r="F4133" s="1"/>
      <c r="G4133" s="1"/>
      <c r="H4133" s="3"/>
      <c r="I4133" s="1"/>
      <c r="J4133" s="4"/>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row>
    <row r="4134" spans="3:61">
      <c r="C4134" s="1"/>
      <c r="D4134" s="2"/>
      <c r="E4134" s="1"/>
      <c r="F4134" s="1"/>
      <c r="G4134" s="1"/>
      <c r="H4134" s="3"/>
      <c r="I4134" s="1"/>
      <c r="J4134" s="4"/>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c r="BB4134" s="1"/>
      <c r="BC4134" s="1"/>
      <c r="BD4134" s="1"/>
      <c r="BE4134" s="1"/>
      <c r="BF4134" s="1"/>
      <c r="BG4134" s="1"/>
      <c r="BH4134" s="1"/>
      <c r="BI4134" s="1"/>
    </row>
    <row r="4135" spans="3:61">
      <c r="C4135" s="1"/>
      <c r="D4135" s="2"/>
      <c r="E4135" s="1"/>
      <c r="F4135" s="1"/>
      <c r="G4135" s="1"/>
      <c r="H4135" s="3"/>
      <c r="I4135" s="1"/>
      <c r="J4135" s="4"/>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c r="BB4135" s="1"/>
      <c r="BC4135" s="1"/>
      <c r="BD4135" s="1"/>
      <c r="BE4135" s="1"/>
      <c r="BF4135" s="1"/>
      <c r="BG4135" s="1"/>
      <c r="BH4135" s="1"/>
      <c r="BI4135" s="1"/>
    </row>
    <row r="4136" spans="3:61">
      <c r="C4136" s="1"/>
      <c r="D4136" s="2"/>
      <c r="E4136" s="1"/>
      <c r="F4136" s="1"/>
      <c r="G4136" s="1"/>
      <c r="H4136" s="3"/>
      <c r="I4136" s="1"/>
      <c r="J4136" s="4"/>
      <c r="K4136" s="1"/>
      <c r="L4136" s="1"/>
      <c r="M4136" s="1"/>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c r="AR4136" s="1"/>
      <c r="AS4136" s="1"/>
      <c r="AT4136" s="1"/>
      <c r="AU4136" s="1"/>
      <c r="AV4136" s="1"/>
      <c r="AW4136" s="1"/>
      <c r="AX4136" s="1"/>
      <c r="AY4136" s="1"/>
      <c r="AZ4136" s="1"/>
      <c r="BA4136" s="1"/>
      <c r="BB4136" s="1"/>
      <c r="BC4136" s="1"/>
      <c r="BD4136" s="1"/>
      <c r="BE4136" s="1"/>
      <c r="BF4136" s="1"/>
      <c r="BG4136" s="1"/>
      <c r="BH4136" s="1"/>
      <c r="BI4136" s="1"/>
    </row>
    <row r="4137" spans="3:61">
      <c r="C4137" s="1"/>
      <c r="D4137" s="2"/>
      <c r="E4137" s="1"/>
      <c r="F4137" s="1"/>
      <c r="G4137" s="1"/>
      <c r="H4137" s="3"/>
      <c r="I4137" s="1"/>
      <c r="J4137" s="4"/>
      <c r="K4137" s="1"/>
      <c r="L4137" s="1"/>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c r="BD4137" s="1"/>
      <c r="BE4137" s="1"/>
      <c r="BF4137" s="1"/>
      <c r="BG4137" s="1"/>
      <c r="BH4137" s="1"/>
      <c r="BI4137" s="1"/>
    </row>
    <row r="4138" spans="3:61">
      <c r="C4138" s="1"/>
      <c r="D4138" s="2"/>
      <c r="E4138" s="1"/>
      <c r="F4138" s="1"/>
      <c r="G4138" s="1"/>
      <c r="H4138" s="3"/>
      <c r="I4138" s="1"/>
      <c r="J4138" s="4"/>
      <c r="K4138" s="1"/>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c r="BD4138" s="1"/>
      <c r="BE4138" s="1"/>
      <c r="BF4138" s="1"/>
      <c r="BG4138" s="1"/>
      <c r="BH4138" s="1"/>
      <c r="BI4138" s="1"/>
    </row>
    <row r="4139" spans="3:61">
      <c r="C4139" s="1"/>
      <c r="D4139" s="2"/>
      <c r="E4139" s="1"/>
      <c r="F4139" s="1"/>
      <c r="G4139" s="1"/>
      <c r="H4139" s="3"/>
      <c r="I4139" s="1"/>
      <c r="J4139" s="4"/>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c r="BF4139" s="1"/>
      <c r="BG4139" s="1"/>
      <c r="BH4139" s="1"/>
      <c r="BI4139" s="1"/>
    </row>
    <row r="4140" spans="3:61">
      <c r="C4140" s="1"/>
      <c r="D4140" s="2"/>
      <c r="E4140" s="1"/>
      <c r="F4140" s="1"/>
      <c r="G4140" s="1"/>
      <c r="H4140" s="3"/>
      <c r="I4140" s="1"/>
      <c r="J4140" s="4"/>
      <c r="K4140" s="1"/>
      <c r="L4140" s="1"/>
      <c r="M4140" s="1"/>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c r="BF4140" s="1"/>
      <c r="BG4140" s="1"/>
      <c r="BH4140" s="1"/>
      <c r="BI4140" s="1"/>
    </row>
    <row r="4141" spans="3:61">
      <c r="C4141" s="1"/>
      <c r="D4141" s="2"/>
      <c r="E4141" s="1"/>
      <c r="F4141" s="1"/>
      <c r="G4141" s="1"/>
      <c r="H4141" s="3"/>
      <c r="I4141" s="1"/>
      <c r="J4141" s="4"/>
      <c r="K4141" s="1"/>
      <c r="L4141" s="1"/>
      <c r="M4141" s="1"/>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c r="AR4141" s="1"/>
      <c r="AS4141" s="1"/>
      <c r="AT4141" s="1"/>
      <c r="AU4141" s="1"/>
      <c r="AV4141" s="1"/>
      <c r="AW4141" s="1"/>
      <c r="AX4141" s="1"/>
      <c r="AY4141" s="1"/>
      <c r="AZ4141" s="1"/>
      <c r="BA4141" s="1"/>
      <c r="BB4141" s="1"/>
      <c r="BC4141" s="1"/>
      <c r="BD4141" s="1"/>
      <c r="BE4141" s="1"/>
      <c r="BF4141" s="1"/>
      <c r="BG4141" s="1"/>
      <c r="BH4141" s="1"/>
      <c r="BI4141" s="1"/>
    </row>
    <row r="4142" spans="3:61">
      <c r="C4142" s="1"/>
      <c r="D4142" s="2"/>
      <c r="E4142" s="1"/>
      <c r="F4142" s="1"/>
      <c r="G4142" s="1"/>
      <c r="H4142" s="3"/>
      <c r="I4142" s="1"/>
      <c r="J4142" s="4"/>
      <c r="K4142" s="1"/>
      <c r="L4142" s="1"/>
      <c r="M4142" s="1"/>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c r="AR4142" s="1"/>
      <c r="AS4142" s="1"/>
      <c r="AT4142" s="1"/>
      <c r="AU4142" s="1"/>
      <c r="AV4142" s="1"/>
      <c r="AW4142" s="1"/>
      <c r="AX4142" s="1"/>
      <c r="AY4142" s="1"/>
      <c r="AZ4142" s="1"/>
      <c r="BA4142" s="1"/>
      <c r="BB4142" s="1"/>
      <c r="BC4142" s="1"/>
      <c r="BD4142" s="1"/>
      <c r="BE4142" s="1"/>
      <c r="BF4142" s="1"/>
      <c r="BG4142" s="1"/>
      <c r="BH4142" s="1"/>
      <c r="BI4142" s="1"/>
    </row>
    <row r="4143" spans="3:61">
      <c r="C4143" s="1"/>
      <c r="D4143" s="2"/>
      <c r="E4143" s="1"/>
      <c r="F4143" s="1"/>
      <c r="G4143" s="1"/>
      <c r="H4143" s="3"/>
      <c r="I4143" s="1"/>
      <c r="J4143" s="4"/>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row>
    <row r="4144" spans="3:61">
      <c r="C4144" s="1"/>
      <c r="D4144" s="2"/>
      <c r="E4144" s="1"/>
      <c r="F4144" s="1"/>
      <c r="G4144" s="1"/>
      <c r="H4144" s="3"/>
      <c r="I4144" s="1"/>
      <c r="J4144" s="4"/>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row>
    <row r="4145" spans="3:61">
      <c r="C4145" s="1"/>
      <c r="D4145" s="2"/>
      <c r="E4145" s="1"/>
      <c r="F4145" s="1"/>
      <c r="G4145" s="1"/>
      <c r="H4145" s="3"/>
      <c r="I4145" s="1"/>
      <c r="J4145" s="4"/>
      <c r="K4145" s="1"/>
      <c r="L4145" s="1"/>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row>
    <row r="4146" spans="3:61">
      <c r="C4146" s="1"/>
      <c r="D4146" s="2"/>
      <c r="E4146" s="1"/>
      <c r="F4146" s="1"/>
      <c r="G4146" s="1"/>
      <c r="H4146" s="3"/>
      <c r="I4146" s="1"/>
      <c r="J4146" s="4"/>
      <c r="K4146" s="1"/>
      <c r="L4146" s="1"/>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row>
    <row r="4147" spans="3:61">
      <c r="C4147" s="1"/>
      <c r="D4147" s="2"/>
      <c r="E4147" s="1"/>
      <c r="F4147" s="1"/>
      <c r="G4147" s="1"/>
      <c r="H4147" s="3"/>
      <c r="I4147" s="1"/>
      <c r="J4147" s="4"/>
      <c r="K4147" s="1"/>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row>
    <row r="4148" spans="3:61">
      <c r="C4148" s="1"/>
      <c r="D4148" s="2"/>
      <c r="E4148" s="1"/>
      <c r="F4148" s="1"/>
      <c r="G4148" s="1"/>
      <c r="H4148" s="3"/>
      <c r="I4148" s="1"/>
      <c r="J4148" s="4"/>
      <c r="K4148" s="1"/>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row>
    <row r="4149" spans="3:61">
      <c r="C4149" s="1"/>
      <c r="D4149" s="2"/>
      <c r="E4149" s="1"/>
      <c r="F4149" s="1"/>
      <c r="G4149" s="1"/>
      <c r="H4149" s="3"/>
      <c r="I4149" s="1"/>
      <c r="J4149" s="4"/>
      <c r="K4149" s="1"/>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row>
    <row r="4150" spans="3:61">
      <c r="C4150" s="1"/>
      <c r="D4150" s="2"/>
      <c r="E4150" s="1"/>
      <c r="F4150" s="1"/>
      <c r="G4150" s="1"/>
      <c r="H4150" s="3"/>
      <c r="I4150" s="1"/>
      <c r="J4150" s="4"/>
      <c r="K4150" s="1"/>
      <c r="L4150" s="1"/>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c r="BF4150" s="1"/>
      <c r="BG4150" s="1"/>
      <c r="BH4150" s="1"/>
      <c r="BI4150" s="1"/>
    </row>
    <row r="4151" spans="3:61">
      <c r="C4151" s="1"/>
      <c r="D4151" s="2"/>
      <c r="E4151" s="1"/>
      <c r="F4151" s="1"/>
      <c r="G4151" s="1"/>
      <c r="H4151" s="3"/>
      <c r="I4151" s="1"/>
      <c r="J4151" s="4"/>
      <c r="K4151" s="1"/>
      <c r="L4151" s="1"/>
      <c r="M4151" s="1"/>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c r="AR4151" s="1"/>
      <c r="AS4151" s="1"/>
      <c r="AT4151" s="1"/>
      <c r="AU4151" s="1"/>
      <c r="AV4151" s="1"/>
      <c r="AW4151" s="1"/>
      <c r="AX4151" s="1"/>
      <c r="AY4151" s="1"/>
      <c r="AZ4151" s="1"/>
      <c r="BA4151" s="1"/>
      <c r="BB4151" s="1"/>
      <c r="BC4151" s="1"/>
      <c r="BD4151" s="1"/>
      <c r="BE4151" s="1"/>
      <c r="BF4151" s="1"/>
      <c r="BG4151" s="1"/>
      <c r="BH4151" s="1"/>
      <c r="BI4151" s="1"/>
    </row>
    <row r="4152" spans="3:61">
      <c r="C4152" s="1"/>
      <c r="D4152" s="2"/>
      <c r="E4152" s="1"/>
      <c r="F4152" s="1"/>
      <c r="G4152" s="1"/>
      <c r="H4152" s="3"/>
      <c r="I4152" s="1"/>
      <c r="J4152" s="4"/>
      <c r="K4152" s="1"/>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c r="BF4152" s="1"/>
      <c r="BG4152" s="1"/>
      <c r="BH4152" s="1"/>
      <c r="BI4152" s="1"/>
    </row>
    <row r="4153" spans="3:61">
      <c r="C4153" s="1"/>
      <c r="D4153" s="2"/>
      <c r="E4153" s="1"/>
      <c r="F4153" s="1"/>
      <c r="G4153" s="1"/>
      <c r="H4153" s="3"/>
      <c r="I4153" s="1"/>
      <c r="J4153" s="4"/>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row>
    <row r="4154" spans="3:61">
      <c r="C4154" s="1"/>
      <c r="D4154" s="2"/>
      <c r="E4154" s="1"/>
      <c r="F4154" s="1"/>
      <c r="G4154" s="1"/>
      <c r="H4154" s="3"/>
      <c r="I4154" s="1"/>
      <c r="J4154" s="4"/>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c r="BD4154" s="1"/>
      <c r="BE4154" s="1"/>
      <c r="BF4154" s="1"/>
      <c r="BG4154" s="1"/>
      <c r="BH4154" s="1"/>
      <c r="BI4154" s="1"/>
    </row>
    <row r="4155" spans="3:61">
      <c r="C4155" s="1"/>
      <c r="D4155" s="2"/>
      <c r="E4155" s="1"/>
      <c r="F4155" s="1"/>
      <c r="G4155" s="1"/>
      <c r="H4155" s="3"/>
      <c r="I4155" s="1"/>
      <c r="J4155" s="4"/>
      <c r="K4155" s="1"/>
      <c r="L4155" s="1"/>
      <c r="M4155" s="1"/>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c r="BF4155" s="1"/>
      <c r="BG4155" s="1"/>
      <c r="BH4155" s="1"/>
      <c r="BI4155" s="1"/>
    </row>
    <row r="4156" spans="3:61">
      <c r="C4156" s="1"/>
      <c r="D4156" s="2"/>
      <c r="E4156" s="1"/>
      <c r="F4156" s="1"/>
      <c r="G4156" s="1"/>
      <c r="H4156" s="3"/>
      <c r="I4156" s="1"/>
      <c r="J4156" s="4"/>
      <c r="K4156" s="1"/>
      <c r="L4156" s="1"/>
      <c r="M4156" s="1"/>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c r="BF4156" s="1"/>
      <c r="BG4156" s="1"/>
      <c r="BH4156" s="1"/>
      <c r="BI4156" s="1"/>
    </row>
    <row r="4157" spans="3:61">
      <c r="C4157" s="1"/>
      <c r="D4157" s="2"/>
      <c r="E4157" s="1"/>
      <c r="F4157" s="1"/>
      <c r="G4157" s="1"/>
      <c r="H4157" s="3"/>
      <c r="I4157" s="1"/>
      <c r="J4157" s="4"/>
      <c r="K4157" s="1"/>
      <c r="L4157" s="1"/>
      <c r="M4157" s="1"/>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c r="AR4157" s="1"/>
      <c r="AS4157" s="1"/>
      <c r="AT4157" s="1"/>
      <c r="AU4157" s="1"/>
      <c r="AV4157" s="1"/>
      <c r="AW4157" s="1"/>
      <c r="AX4157" s="1"/>
      <c r="AY4157" s="1"/>
      <c r="AZ4157" s="1"/>
      <c r="BA4157" s="1"/>
      <c r="BB4157" s="1"/>
      <c r="BC4157" s="1"/>
      <c r="BD4157" s="1"/>
      <c r="BE4157" s="1"/>
      <c r="BF4157" s="1"/>
      <c r="BG4157" s="1"/>
      <c r="BH4157" s="1"/>
      <c r="BI4157" s="1"/>
    </row>
    <row r="4158" spans="3:61">
      <c r="C4158" s="1"/>
      <c r="D4158" s="2"/>
      <c r="E4158" s="1"/>
      <c r="F4158" s="1"/>
      <c r="G4158" s="1"/>
      <c r="H4158" s="3"/>
      <c r="I4158" s="1"/>
      <c r="J4158" s="4"/>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1"/>
      <c r="BB4158" s="1"/>
      <c r="BC4158" s="1"/>
      <c r="BD4158" s="1"/>
      <c r="BE4158" s="1"/>
      <c r="BF4158" s="1"/>
      <c r="BG4158" s="1"/>
      <c r="BH4158" s="1"/>
      <c r="BI4158" s="1"/>
    </row>
    <row r="4159" spans="3:61">
      <c r="C4159" s="1"/>
      <c r="D4159" s="2"/>
      <c r="E4159" s="1"/>
      <c r="F4159" s="1"/>
      <c r="G4159" s="1"/>
      <c r="H4159" s="3"/>
      <c r="I4159" s="1"/>
      <c r="J4159" s="4"/>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row>
    <row r="4160" spans="3:61">
      <c r="C4160" s="1"/>
      <c r="D4160" s="2"/>
      <c r="E4160" s="1"/>
      <c r="F4160" s="1"/>
      <c r="G4160" s="1"/>
      <c r="H4160" s="3"/>
      <c r="I4160" s="1"/>
      <c r="J4160" s="4"/>
      <c r="K4160" s="1"/>
      <c r="L4160" s="1"/>
      <c r="M4160" s="1"/>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c r="AR4160" s="1"/>
      <c r="AS4160" s="1"/>
      <c r="AT4160" s="1"/>
      <c r="AU4160" s="1"/>
      <c r="AV4160" s="1"/>
      <c r="AW4160" s="1"/>
      <c r="AX4160" s="1"/>
      <c r="AY4160" s="1"/>
      <c r="AZ4160" s="1"/>
      <c r="BA4160" s="1"/>
      <c r="BB4160" s="1"/>
      <c r="BC4160" s="1"/>
      <c r="BD4160" s="1"/>
      <c r="BE4160" s="1"/>
      <c r="BF4160" s="1"/>
      <c r="BG4160" s="1"/>
      <c r="BH4160" s="1"/>
      <c r="BI4160" s="1"/>
    </row>
    <row r="4161" spans="3:61">
      <c r="C4161" s="1"/>
      <c r="D4161" s="2"/>
      <c r="E4161" s="1"/>
      <c r="F4161" s="1"/>
      <c r="G4161" s="1"/>
      <c r="H4161" s="3"/>
      <c r="I4161" s="1"/>
      <c r="J4161" s="4"/>
      <c r="K4161" s="1"/>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row>
    <row r="4162" spans="3:61">
      <c r="C4162" s="1"/>
      <c r="D4162" s="2"/>
      <c r="E4162" s="1"/>
      <c r="F4162" s="1"/>
      <c r="G4162" s="1"/>
      <c r="H4162" s="3"/>
      <c r="I4162" s="1"/>
      <c r="J4162" s="4"/>
      <c r="K4162" s="1"/>
      <c r="L4162" s="1"/>
      <c r="M4162" s="1"/>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c r="BF4162" s="1"/>
      <c r="BG4162" s="1"/>
      <c r="BH4162" s="1"/>
      <c r="BI4162" s="1"/>
    </row>
    <row r="4163" spans="3:61">
      <c r="C4163" s="1"/>
      <c r="D4163" s="2"/>
      <c r="E4163" s="1"/>
      <c r="F4163" s="1"/>
      <c r="G4163" s="1"/>
      <c r="H4163" s="3"/>
      <c r="I4163" s="1"/>
      <c r="J4163" s="4"/>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row>
    <row r="4164" spans="3:61">
      <c r="C4164" s="1"/>
      <c r="D4164" s="2"/>
      <c r="E4164" s="1"/>
      <c r="F4164" s="1"/>
      <c r="G4164" s="1"/>
      <c r="H4164" s="3"/>
      <c r="I4164" s="1"/>
      <c r="J4164" s="4"/>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row>
    <row r="4165" spans="3:61">
      <c r="C4165" s="1"/>
      <c r="D4165" s="2"/>
      <c r="E4165" s="1"/>
      <c r="F4165" s="1"/>
      <c r="G4165" s="1"/>
      <c r="H4165" s="3"/>
      <c r="I4165" s="1"/>
      <c r="J4165" s="4"/>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row>
    <row r="4166" spans="3:61">
      <c r="C4166" s="1"/>
      <c r="D4166" s="2"/>
      <c r="E4166" s="1"/>
      <c r="F4166" s="1"/>
      <c r="G4166" s="1"/>
      <c r="H4166" s="3"/>
      <c r="I4166" s="1"/>
      <c r="J4166" s="4"/>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row>
    <row r="4167" spans="3:61">
      <c r="C4167" s="1"/>
      <c r="D4167" s="2"/>
      <c r="E4167" s="1"/>
      <c r="F4167" s="1"/>
      <c r="G4167" s="1"/>
      <c r="H4167" s="3"/>
      <c r="I4167" s="1"/>
      <c r="J4167" s="4"/>
      <c r="K4167" s="1"/>
      <c r="L4167" s="1"/>
      <c r="M4167" s="1"/>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c r="BF4167" s="1"/>
      <c r="BG4167" s="1"/>
      <c r="BH4167" s="1"/>
      <c r="BI4167" s="1"/>
    </row>
    <row r="4168" spans="3:61">
      <c r="C4168" s="1"/>
      <c r="D4168" s="2"/>
      <c r="E4168" s="1"/>
      <c r="F4168" s="1"/>
      <c r="G4168" s="1"/>
      <c r="H4168" s="3"/>
      <c r="I4168" s="1"/>
      <c r="J4168" s="4"/>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row>
    <row r="4169" spans="3:61">
      <c r="C4169" s="1"/>
      <c r="D4169" s="2"/>
      <c r="E4169" s="1"/>
      <c r="F4169" s="1"/>
      <c r="G4169" s="1"/>
      <c r="H4169" s="3"/>
      <c r="I4169" s="1"/>
      <c r="J4169" s="4"/>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c r="BB4169" s="1"/>
      <c r="BC4169" s="1"/>
      <c r="BD4169" s="1"/>
      <c r="BE4169" s="1"/>
      <c r="BF4169" s="1"/>
      <c r="BG4169" s="1"/>
      <c r="BH4169" s="1"/>
      <c r="BI4169" s="1"/>
    </row>
    <row r="4170" spans="3:61">
      <c r="C4170" s="1"/>
      <c r="D4170" s="2"/>
      <c r="E4170" s="1"/>
      <c r="F4170" s="1"/>
      <c r="G4170" s="1"/>
      <c r="H4170" s="3"/>
      <c r="I4170" s="1"/>
      <c r="J4170" s="4"/>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c r="BB4170" s="1"/>
      <c r="BC4170" s="1"/>
      <c r="BD4170" s="1"/>
      <c r="BE4170" s="1"/>
      <c r="BF4170" s="1"/>
      <c r="BG4170" s="1"/>
      <c r="BH4170" s="1"/>
      <c r="BI4170" s="1"/>
    </row>
    <row r="4171" spans="3:61">
      <c r="C4171" s="1"/>
      <c r="D4171" s="2"/>
      <c r="E4171" s="1"/>
      <c r="F4171" s="1"/>
      <c r="G4171" s="1"/>
      <c r="H4171" s="3"/>
      <c r="I4171" s="1"/>
      <c r="J4171" s="4"/>
      <c r="K4171" s="1"/>
      <c r="L4171" s="1"/>
      <c r="M4171" s="1"/>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c r="AR4171" s="1"/>
      <c r="AS4171" s="1"/>
      <c r="AT4171" s="1"/>
      <c r="AU4171" s="1"/>
      <c r="AV4171" s="1"/>
      <c r="AW4171" s="1"/>
      <c r="AX4171" s="1"/>
      <c r="AY4171" s="1"/>
      <c r="AZ4171" s="1"/>
      <c r="BA4171" s="1"/>
      <c r="BB4171" s="1"/>
      <c r="BC4171" s="1"/>
      <c r="BD4171" s="1"/>
      <c r="BE4171" s="1"/>
      <c r="BF4171" s="1"/>
      <c r="BG4171" s="1"/>
      <c r="BH4171" s="1"/>
      <c r="BI4171" s="1"/>
    </row>
    <row r="4172" spans="3:61">
      <c r="C4172" s="1"/>
      <c r="D4172" s="2"/>
      <c r="E4172" s="1"/>
      <c r="F4172" s="1"/>
      <c r="G4172" s="1"/>
      <c r="H4172" s="3"/>
      <c r="I4172" s="1"/>
      <c r="J4172" s="4"/>
      <c r="K4172" s="1"/>
      <c r="L4172" s="1"/>
      <c r="M4172" s="1"/>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c r="AR4172" s="1"/>
      <c r="AS4172" s="1"/>
      <c r="AT4172" s="1"/>
      <c r="AU4172" s="1"/>
      <c r="AV4172" s="1"/>
      <c r="AW4172" s="1"/>
      <c r="AX4172" s="1"/>
      <c r="AY4172" s="1"/>
      <c r="AZ4172" s="1"/>
      <c r="BA4172" s="1"/>
      <c r="BB4172" s="1"/>
      <c r="BC4172" s="1"/>
      <c r="BD4172" s="1"/>
      <c r="BE4172" s="1"/>
      <c r="BF4172" s="1"/>
      <c r="BG4172" s="1"/>
      <c r="BH4172" s="1"/>
      <c r="BI4172" s="1"/>
    </row>
    <row r="4173" spans="3:61">
      <c r="C4173" s="1"/>
      <c r="D4173" s="2"/>
      <c r="E4173" s="1"/>
      <c r="F4173" s="1"/>
      <c r="G4173" s="1"/>
      <c r="H4173" s="3"/>
      <c r="I4173" s="1"/>
      <c r="J4173" s="4"/>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row>
    <row r="4174" spans="3:61">
      <c r="C4174" s="1"/>
      <c r="D4174" s="2"/>
      <c r="E4174" s="1"/>
      <c r="F4174" s="1"/>
      <c r="G4174" s="1"/>
      <c r="H4174" s="3"/>
      <c r="I4174" s="1"/>
      <c r="J4174" s="4"/>
      <c r="K4174" s="1"/>
      <c r="L4174" s="1"/>
      <c r="M4174" s="1"/>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row>
    <row r="4175" spans="3:61">
      <c r="C4175" s="1"/>
      <c r="D4175" s="2"/>
      <c r="E4175" s="1"/>
      <c r="F4175" s="1"/>
      <c r="G4175" s="1"/>
      <c r="H4175" s="3"/>
      <c r="I4175" s="1"/>
      <c r="J4175" s="4"/>
      <c r="K4175" s="1"/>
      <c r="L4175" s="1"/>
      <c r="M4175" s="1"/>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c r="AR4175" s="1"/>
      <c r="AS4175" s="1"/>
      <c r="AT4175" s="1"/>
      <c r="AU4175" s="1"/>
      <c r="AV4175" s="1"/>
      <c r="AW4175" s="1"/>
      <c r="AX4175" s="1"/>
      <c r="AY4175" s="1"/>
      <c r="AZ4175" s="1"/>
      <c r="BA4175" s="1"/>
      <c r="BB4175" s="1"/>
      <c r="BC4175" s="1"/>
      <c r="BD4175" s="1"/>
      <c r="BE4175" s="1"/>
      <c r="BF4175" s="1"/>
      <c r="BG4175" s="1"/>
      <c r="BH4175" s="1"/>
      <c r="BI4175" s="1"/>
    </row>
    <row r="4176" spans="3:61">
      <c r="C4176" s="1"/>
      <c r="D4176" s="2"/>
      <c r="E4176" s="1"/>
      <c r="F4176" s="1"/>
      <c r="G4176" s="1"/>
      <c r="H4176" s="3"/>
      <c r="I4176" s="1"/>
      <c r="J4176" s="4"/>
      <c r="K4176" s="1"/>
      <c r="L4176" s="1"/>
      <c r="M4176" s="1"/>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c r="AR4176" s="1"/>
      <c r="AS4176" s="1"/>
      <c r="AT4176" s="1"/>
      <c r="AU4176" s="1"/>
      <c r="AV4176" s="1"/>
      <c r="AW4176" s="1"/>
      <c r="AX4176" s="1"/>
      <c r="AY4176" s="1"/>
      <c r="AZ4176" s="1"/>
      <c r="BA4176" s="1"/>
      <c r="BB4176" s="1"/>
      <c r="BC4176" s="1"/>
      <c r="BD4176" s="1"/>
      <c r="BE4176" s="1"/>
      <c r="BF4176" s="1"/>
      <c r="BG4176" s="1"/>
      <c r="BH4176" s="1"/>
      <c r="BI4176" s="1"/>
    </row>
    <row r="4177" spans="3:61">
      <c r="C4177" s="1"/>
      <c r="D4177" s="2"/>
      <c r="E4177" s="1"/>
      <c r="F4177" s="1"/>
      <c r="G4177" s="1"/>
      <c r="H4177" s="3"/>
      <c r="I4177" s="1"/>
      <c r="J4177" s="4"/>
      <c r="K4177" s="1"/>
      <c r="L4177" s="1"/>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row>
    <row r="4178" spans="3:61">
      <c r="C4178" s="1"/>
      <c r="D4178" s="2"/>
      <c r="E4178" s="1"/>
      <c r="F4178" s="1"/>
      <c r="G4178" s="1"/>
      <c r="H4178" s="3"/>
      <c r="I4178" s="1"/>
      <c r="J4178" s="4"/>
      <c r="K4178" s="1"/>
      <c r="L4178" s="1"/>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row>
    <row r="4179" spans="3:61">
      <c r="C4179" s="1"/>
      <c r="D4179" s="2"/>
      <c r="E4179" s="1"/>
      <c r="F4179" s="1"/>
      <c r="G4179" s="1"/>
      <c r="H4179" s="3"/>
      <c r="I4179" s="1"/>
      <c r="J4179" s="4"/>
      <c r="K4179" s="1"/>
      <c r="L4179" s="1"/>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row>
    <row r="4180" spans="3:61">
      <c r="C4180" s="1"/>
      <c r="D4180" s="2"/>
      <c r="E4180" s="1"/>
      <c r="F4180" s="1"/>
      <c r="G4180" s="1"/>
      <c r="H4180" s="3"/>
      <c r="I4180" s="1"/>
      <c r="J4180" s="4"/>
      <c r="K4180" s="1"/>
      <c r="L4180" s="1"/>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row>
    <row r="4181" spans="3:61">
      <c r="C4181" s="1"/>
      <c r="D4181" s="2"/>
      <c r="E4181" s="1"/>
      <c r="F4181" s="1"/>
      <c r="G4181" s="1"/>
      <c r="H4181" s="3"/>
      <c r="I4181" s="1"/>
      <c r="J4181" s="4"/>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row>
    <row r="4182" spans="3:61">
      <c r="C4182" s="1"/>
      <c r="D4182" s="2"/>
      <c r="E4182" s="1"/>
      <c r="F4182" s="1"/>
      <c r="G4182" s="1"/>
      <c r="H4182" s="3"/>
      <c r="I4182" s="1"/>
      <c r="J4182" s="4"/>
      <c r="K4182" s="1"/>
      <c r="L4182" s="1"/>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row>
    <row r="4183" spans="3:61">
      <c r="C4183" s="1"/>
      <c r="D4183" s="2"/>
      <c r="E4183" s="1"/>
      <c r="F4183" s="1"/>
      <c r="G4183" s="1"/>
      <c r="H4183" s="3"/>
      <c r="I4183" s="1"/>
      <c r="J4183" s="4"/>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c r="AR4183" s="1"/>
      <c r="AS4183" s="1"/>
      <c r="AT4183" s="1"/>
      <c r="AU4183" s="1"/>
      <c r="AV4183" s="1"/>
      <c r="AW4183" s="1"/>
      <c r="AX4183" s="1"/>
      <c r="AY4183" s="1"/>
      <c r="AZ4183" s="1"/>
      <c r="BA4183" s="1"/>
      <c r="BB4183" s="1"/>
      <c r="BC4183" s="1"/>
      <c r="BD4183" s="1"/>
      <c r="BE4183" s="1"/>
      <c r="BF4183" s="1"/>
      <c r="BG4183" s="1"/>
      <c r="BH4183" s="1"/>
      <c r="BI4183" s="1"/>
    </row>
    <row r="4184" spans="3:61">
      <c r="C4184" s="1"/>
      <c r="D4184" s="2"/>
      <c r="E4184" s="1"/>
      <c r="F4184" s="1"/>
      <c r="G4184" s="1"/>
      <c r="H4184" s="3"/>
      <c r="I4184" s="1"/>
      <c r="J4184" s="4"/>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c r="AR4184" s="1"/>
      <c r="AS4184" s="1"/>
      <c r="AT4184" s="1"/>
      <c r="AU4184" s="1"/>
      <c r="AV4184" s="1"/>
      <c r="AW4184" s="1"/>
      <c r="AX4184" s="1"/>
      <c r="AY4184" s="1"/>
      <c r="AZ4184" s="1"/>
      <c r="BA4184" s="1"/>
      <c r="BB4184" s="1"/>
      <c r="BC4184" s="1"/>
      <c r="BD4184" s="1"/>
      <c r="BE4184" s="1"/>
      <c r="BF4184" s="1"/>
      <c r="BG4184" s="1"/>
      <c r="BH4184" s="1"/>
      <c r="BI4184" s="1"/>
    </row>
    <row r="4185" spans="3:61">
      <c r="C4185" s="1"/>
      <c r="D4185" s="2"/>
      <c r="E4185" s="1"/>
      <c r="F4185" s="1"/>
      <c r="G4185" s="1"/>
      <c r="H4185" s="3"/>
      <c r="I4185" s="1"/>
      <c r="J4185" s="4"/>
      <c r="K4185" s="1"/>
      <c r="L4185" s="1"/>
      <c r="M4185" s="1"/>
      <c r="N4185" s="1"/>
      <c r="O4185" s="1"/>
      <c r="P4185" s="1"/>
      <c r="Q4185" s="1"/>
      <c r="R4185" s="1"/>
      <c r="S4185" s="1"/>
      <c r="T4185" s="1"/>
      <c r="U4185" s="1"/>
      <c r="V4185" s="1"/>
      <c r="W4185" s="1"/>
      <c r="X4185" s="1"/>
      <c r="Y4185" s="1"/>
      <c r="Z4185" s="1"/>
      <c r="AA4185" s="1"/>
      <c r="AB4185" s="1"/>
      <c r="AC4185" s="1"/>
      <c r="AD4185" s="1"/>
      <c r="AE4185" s="1"/>
      <c r="AF4185" s="1"/>
      <c r="AG4185" s="1"/>
      <c r="AH4185" s="1"/>
      <c r="AI4185" s="1"/>
      <c r="AJ4185" s="1"/>
      <c r="AK4185" s="1"/>
      <c r="AL4185" s="1"/>
      <c r="AM4185" s="1"/>
      <c r="AN4185" s="1"/>
      <c r="AO4185" s="1"/>
      <c r="AP4185" s="1"/>
      <c r="AQ4185" s="1"/>
      <c r="AR4185" s="1"/>
      <c r="AS4185" s="1"/>
      <c r="AT4185" s="1"/>
      <c r="AU4185" s="1"/>
      <c r="AV4185" s="1"/>
      <c r="AW4185" s="1"/>
      <c r="AX4185" s="1"/>
      <c r="AY4185" s="1"/>
      <c r="AZ4185" s="1"/>
      <c r="BA4185" s="1"/>
      <c r="BB4185" s="1"/>
      <c r="BC4185" s="1"/>
      <c r="BD4185" s="1"/>
      <c r="BE4185" s="1"/>
      <c r="BF4185" s="1"/>
      <c r="BG4185" s="1"/>
      <c r="BH4185" s="1"/>
      <c r="BI4185" s="1"/>
    </row>
    <row r="4186" spans="3:61">
      <c r="C4186" s="1"/>
      <c r="D4186" s="2"/>
      <c r="E4186" s="1"/>
      <c r="F4186" s="1"/>
      <c r="G4186" s="1"/>
      <c r="H4186" s="3"/>
      <c r="I4186" s="1"/>
      <c r="J4186" s="4"/>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c r="AR4186" s="1"/>
      <c r="AS4186" s="1"/>
      <c r="AT4186" s="1"/>
      <c r="AU4186" s="1"/>
      <c r="AV4186" s="1"/>
      <c r="AW4186" s="1"/>
      <c r="AX4186" s="1"/>
      <c r="AY4186" s="1"/>
      <c r="AZ4186" s="1"/>
      <c r="BA4186" s="1"/>
      <c r="BB4186" s="1"/>
      <c r="BC4186" s="1"/>
      <c r="BD4186" s="1"/>
      <c r="BE4186" s="1"/>
      <c r="BF4186" s="1"/>
      <c r="BG4186" s="1"/>
      <c r="BH4186" s="1"/>
      <c r="BI4186" s="1"/>
    </row>
    <row r="4187" spans="3:61">
      <c r="C4187" s="1"/>
      <c r="D4187" s="2"/>
      <c r="E4187" s="1"/>
      <c r="F4187" s="1"/>
      <c r="G4187" s="1"/>
      <c r="H4187" s="3"/>
      <c r="I4187" s="1"/>
      <c r="J4187" s="4"/>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c r="AR4187" s="1"/>
      <c r="AS4187" s="1"/>
      <c r="AT4187" s="1"/>
      <c r="AU4187" s="1"/>
      <c r="AV4187" s="1"/>
      <c r="AW4187" s="1"/>
      <c r="AX4187" s="1"/>
      <c r="AY4187" s="1"/>
      <c r="AZ4187" s="1"/>
      <c r="BA4187" s="1"/>
      <c r="BB4187" s="1"/>
      <c r="BC4187" s="1"/>
      <c r="BD4187" s="1"/>
      <c r="BE4187" s="1"/>
      <c r="BF4187" s="1"/>
      <c r="BG4187" s="1"/>
      <c r="BH4187" s="1"/>
      <c r="BI4187" s="1"/>
    </row>
    <row r="4188" spans="3:61">
      <c r="C4188" s="1"/>
      <c r="D4188" s="2"/>
      <c r="E4188" s="1"/>
      <c r="F4188" s="1"/>
      <c r="G4188" s="1"/>
      <c r="H4188" s="3"/>
      <c r="I4188" s="1"/>
      <c r="J4188" s="4"/>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c r="AR4188" s="1"/>
      <c r="AS4188" s="1"/>
      <c r="AT4188" s="1"/>
      <c r="AU4188" s="1"/>
      <c r="AV4188" s="1"/>
      <c r="AW4188" s="1"/>
      <c r="AX4188" s="1"/>
      <c r="AY4188" s="1"/>
      <c r="AZ4188" s="1"/>
      <c r="BA4188" s="1"/>
      <c r="BB4188" s="1"/>
      <c r="BC4188" s="1"/>
      <c r="BD4188" s="1"/>
      <c r="BE4188" s="1"/>
      <c r="BF4188" s="1"/>
      <c r="BG4188" s="1"/>
      <c r="BH4188" s="1"/>
      <c r="BI4188" s="1"/>
    </row>
    <row r="4189" spans="3:61">
      <c r="C4189" s="1"/>
      <c r="D4189" s="2"/>
      <c r="E4189" s="1"/>
      <c r="F4189" s="1"/>
      <c r="G4189" s="1"/>
      <c r="H4189" s="3"/>
      <c r="I4189" s="1"/>
      <c r="J4189" s="4"/>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1"/>
      <c r="AU4189" s="1"/>
      <c r="AV4189" s="1"/>
      <c r="AW4189" s="1"/>
      <c r="AX4189" s="1"/>
      <c r="AY4189" s="1"/>
      <c r="AZ4189" s="1"/>
      <c r="BA4189" s="1"/>
      <c r="BB4189" s="1"/>
      <c r="BC4189" s="1"/>
      <c r="BD4189" s="1"/>
      <c r="BE4189" s="1"/>
      <c r="BF4189" s="1"/>
      <c r="BG4189" s="1"/>
      <c r="BH4189" s="1"/>
      <c r="BI4189" s="1"/>
    </row>
    <row r="4190" spans="3:61">
      <c r="C4190" s="1"/>
      <c r="D4190" s="2"/>
      <c r="E4190" s="1"/>
      <c r="F4190" s="1"/>
      <c r="G4190" s="1"/>
      <c r="H4190" s="3"/>
      <c r="I4190" s="1"/>
      <c r="J4190" s="4"/>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c r="AR4190" s="1"/>
      <c r="AS4190" s="1"/>
      <c r="AT4190" s="1"/>
      <c r="AU4190" s="1"/>
      <c r="AV4190" s="1"/>
      <c r="AW4190" s="1"/>
      <c r="AX4190" s="1"/>
      <c r="AY4190" s="1"/>
      <c r="AZ4190" s="1"/>
      <c r="BA4190" s="1"/>
      <c r="BB4190" s="1"/>
      <c r="BC4190" s="1"/>
      <c r="BD4190" s="1"/>
      <c r="BE4190" s="1"/>
      <c r="BF4190" s="1"/>
      <c r="BG4190" s="1"/>
      <c r="BH4190" s="1"/>
      <c r="BI4190" s="1"/>
    </row>
    <row r="4191" spans="3:61">
      <c r="C4191" s="1"/>
      <c r="D4191" s="2"/>
      <c r="E4191" s="1"/>
      <c r="F4191" s="1"/>
      <c r="G4191" s="1"/>
      <c r="H4191" s="3"/>
      <c r="I4191" s="1"/>
      <c r="J4191" s="4"/>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1"/>
      <c r="AU4191" s="1"/>
      <c r="AV4191" s="1"/>
      <c r="AW4191" s="1"/>
      <c r="AX4191" s="1"/>
      <c r="AY4191" s="1"/>
      <c r="AZ4191" s="1"/>
      <c r="BA4191" s="1"/>
      <c r="BB4191" s="1"/>
      <c r="BC4191" s="1"/>
      <c r="BD4191" s="1"/>
      <c r="BE4191" s="1"/>
      <c r="BF4191" s="1"/>
      <c r="BG4191" s="1"/>
      <c r="BH4191" s="1"/>
      <c r="BI4191" s="1"/>
    </row>
    <row r="4192" spans="3:61">
      <c r="C4192" s="1"/>
      <c r="D4192" s="2"/>
      <c r="E4192" s="1"/>
      <c r="F4192" s="1"/>
      <c r="G4192" s="1"/>
      <c r="H4192" s="3"/>
      <c r="I4192" s="1"/>
      <c r="J4192" s="4"/>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1"/>
      <c r="AU4192" s="1"/>
      <c r="AV4192" s="1"/>
      <c r="AW4192" s="1"/>
      <c r="AX4192" s="1"/>
      <c r="AY4192" s="1"/>
      <c r="AZ4192" s="1"/>
      <c r="BA4192" s="1"/>
      <c r="BB4192" s="1"/>
      <c r="BC4192" s="1"/>
      <c r="BD4192" s="1"/>
      <c r="BE4192" s="1"/>
      <c r="BF4192" s="1"/>
      <c r="BG4192" s="1"/>
      <c r="BH4192" s="1"/>
      <c r="BI4192" s="1"/>
    </row>
    <row r="4193" spans="3:61">
      <c r="C4193" s="1"/>
      <c r="D4193" s="2"/>
      <c r="E4193" s="1"/>
      <c r="F4193" s="1"/>
      <c r="G4193" s="1"/>
      <c r="H4193" s="3"/>
      <c r="I4193" s="1"/>
      <c r="J4193" s="4"/>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c r="BD4193" s="1"/>
      <c r="BE4193" s="1"/>
      <c r="BF4193" s="1"/>
      <c r="BG4193" s="1"/>
      <c r="BH4193" s="1"/>
      <c r="BI4193" s="1"/>
    </row>
    <row r="4194" spans="3:61">
      <c r="C4194" s="1"/>
      <c r="D4194" s="2"/>
      <c r="E4194" s="1"/>
      <c r="F4194" s="1"/>
      <c r="G4194" s="1"/>
      <c r="H4194" s="3"/>
      <c r="I4194" s="1"/>
      <c r="J4194" s="4"/>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c r="BD4194" s="1"/>
      <c r="BE4194" s="1"/>
      <c r="BF4194" s="1"/>
      <c r="BG4194" s="1"/>
      <c r="BH4194" s="1"/>
      <c r="BI4194" s="1"/>
    </row>
    <row r="4195" spans="3:61">
      <c r="C4195" s="1"/>
      <c r="D4195" s="2"/>
      <c r="E4195" s="1"/>
      <c r="F4195" s="1"/>
      <c r="G4195" s="1"/>
      <c r="H4195" s="3"/>
      <c r="I4195" s="1"/>
      <c r="J4195" s="4"/>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c r="BD4195" s="1"/>
      <c r="BE4195" s="1"/>
      <c r="BF4195" s="1"/>
      <c r="BG4195" s="1"/>
      <c r="BH4195" s="1"/>
      <c r="BI4195" s="1"/>
    </row>
    <row r="4196" spans="3:61">
      <c r="C4196" s="1"/>
      <c r="D4196" s="2"/>
      <c r="E4196" s="1"/>
      <c r="F4196" s="1"/>
      <c r="G4196" s="1"/>
      <c r="H4196" s="3"/>
      <c r="I4196" s="1"/>
      <c r="J4196" s="4"/>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1"/>
      <c r="AU4196" s="1"/>
      <c r="AV4196" s="1"/>
      <c r="AW4196" s="1"/>
      <c r="AX4196" s="1"/>
      <c r="AY4196" s="1"/>
      <c r="AZ4196" s="1"/>
      <c r="BA4196" s="1"/>
      <c r="BB4196" s="1"/>
      <c r="BC4196" s="1"/>
      <c r="BD4196" s="1"/>
      <c r="BE4196" s="1"/>
      <c r="BF4196" s="1"/>
      <c r="BG4196" s="1"/>
      <c r="BH4196" s="1"/>
      <c r="BI4196" s="1"/>
    </row>
    <row r="4197" spans="3:61">
      <c r="C4197" s="1"/>
      <c r="D4197" s="2"/>
      <c r="E4197" s="1"/>
      <c r="F4197" s="1"/>
      <c r="G4197" s="1"/>
      <c r="H4197" s="3"/>
      <c r="I4197" s="1"/>
      <c r="J4197" s="4"/>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c r="BF4197" s="1"/>
      <c r="BG4197" s="1"/>
      <c r="BH4197" s="1"/>
      <c r="BI4197" s="1"/>
    </row>
    <row r="4198" spans="3:61">
      <c r="C4198" s="1"/>
      <c r="D4198" s="2"/>
      <c r="E4198" s="1"/>
      <c r="F4198" s="1"/>
      <c r="G4198" s="1"/>
      <c r="H4198" s="3"/>
      <c r="I4198" s="1"/>
      <c r="J4198" s="4"/>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c r="AR4198" s="1"/>
      <c r="AS4198" s="1"/>
      <c r="AT4198" s="1"/>
      <c r="AU4198" s="1"/>
      <c r="AV4198" s="1"/>
      <c r="AW4198" s="1"/>
      <c r="AX4198" s="1"/>
      <c r="AY4198" s="1"/>
      <c r="AZ4198" s="1"/>
      <c r="BA4198" s="1"/>
      <c r="BB4198" s="1"/>
      <c r="BC4198" s="1"/>
      <c r="BD4198" s="1"/>
      <c r="BE4198" s="1"/>
      <c r="BF4198" s="1"/>
      <c r="BG4198" s="1"/>
      <c r="BH4198" s="1"/>
      <c r="BI4198" s="1"/>
    </row>
    <row r="4199" spans="3:61">
      <c r="C4199" s="1"/>
      <c r="D4199" s="2"/>
      <c r="E4199" s="1"/>
      <c r="F4199" s="1"/>
      <c r="G4199" s="1"/>
      <c r="H4199" s="3"/>
      <c r="I4199" s="1"/>
      <c r="J4199" s="4"/>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c r="AR4199" s="1"/>
      <c r="AS4199" s="1"/>
      <c r="AT4199" s="1"/>
      <c r="AU4199" s="1"/>
      <c r="AV4199" s="1"/>
      <c r="AW4199" s="1"/>
      <c r="AX4199" s="1"/>
      <c r="AY4199" s="1"/>
      <c r="AZ4199" s="1"/>
      <c r="BA4199" s="1"/>
      <c r="BB4199" s="1"/>
      <c r="BC4199" s="1"/>
      <c r="BD4199" s="1"/>
      <c r="BE4199" s="1"/>
      <c r="BF4199" s="1"/>
      <c r="BG4199" s="1"/>
      <c r="BH4199" s="1"/>
      <c r="BI4199" s="1"/>
    </row>
    <row r="4200" spans="3:61">
      <c r="C4200" s="1"/>
      <c r="D4200" s="2"/>
      <c r="E4200" s="1"/>
      <c r="F4200" s="1"/>
      <c r="G4200" s="1"/>
      <c r="H4200" s="3"/>
      <c r="I4200" s="1"/>
      <c r="J4200" s="4"/>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c r="AR4200" s="1"/>
      <c r="AS4200" s="1"/>
      <c r="AT4200" s="1"/>
      <c r="AU4200" s="1"/>
      <c r="AV4200" s="1"/>
      <c r="AW4200" s="1"/>
      <c r="AX4200" s="1"/>
      <c r="AY4200" s="1"/>
      <c r="AZ4200" s="1"/>
      <c r="BA4200" s="1"/>
      <c r="BB4200" s="1"/>
      <c r="BC4200" s="1"/>
      <c r="BD4200" s="1"/>
      <c r="BE4200" s="1"/>
      <c r="BF4200" s="1"/>
      <c r="BG4200" s="1"/>
      <c r="BH4200" s="1"/>
      <c r="BI4200" s="1"/>
    </row>
    <row r="4201" spans="3:61">
      <c r="C4201" s="1"/>
      <c r="D4201" s="2"/>
      <c r="E4201" s="1"/>
      <c r="F4201" s="1"/>
      <c r="G4201" s="1"/>
      <c r="H4201" s="3"/>
      <c r="I4201" s="1"/>
      <c r="J4201" s="4"/>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c r="AR4201" s="1"/>
      <c r="AS4201" s="1"/>
      <c r="AT4201" s="1"/>
      <c r="AU4201" s="1"/>
      <c r="AV4201" s="1"/>
      <c r="AW4201" s="1"/>
      <c r="AX4201" s="1"/>
      <c r="AY4201" s="1"/>
      <c r="AZ4201" s="1"/>
      <c r="BA4201" s="1"/>
      <c r="BB4201" s="1"/>
      <c r="BC4201" s="1"/>
      <c r="BD4201" s="1"/>
      <c r="BE4201" s="1"/>
      <c r="BF4201" s="1"/>
      <c r="BG4201" s="1"/>
      <c r="BH4201" s="1"/>
      <c r="BI4201" s="1"/>
    </row>
    <row r="4202" spans="3:61">
      <c r="C4202" s="1"/>
      <c r="D4202" s="2"/>
      <c r="E4202" s="1"/>
      <c r="F4202" s="1"/>
      <c r="G4202" s="1"/>
      <c r="H4202" s="3"/>
      <c r="I4202" s="1"/>
      <c r="J4202" s="4"/>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1"/>
      <c r="AU4202" s="1"/>
      <c r="AV4202" s="1"/>
      <c r="AW4202" s="1"/>
      <c r="AX4202" s="1"/>
      <c r="AY4202" s="1"/>
      <c r="AZ4202" s="1"/>
      <c r="BA4202" s="1"/>
      <c r="BB4202" s="1"/>
      <c r="BC4202" s="1"/>
      <c r="BD4202" s="1"/>
      <c r="BE4202" s="1"/>
      <c r="BF4202" s="1"/>
      <c r="BG4202" s="1"/>
      <c r="BH4202" s="1"/>
      <c r="BI4202" s="1"/>
    </row>
    <row r="4203" spans="3:61">
      <c r="C4203" s="1"/>
      <c r="D4203" s="2"/>
      <c r="E4203" s="1"/>
      <c r="F4203" s="1"/>
      <c r="G4203" s="1"/>
      <c r="H4203" s="3"/>
      <c r="I4203" s="1"/>
      <c r="J4203" s="4"/>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1"/>
      <c r="BB4203" s="1"/>
      <c r="BC4203" s="1"/>
      <c r="BD4203" s="1"/>
      <c r="BE4203" s="1"/>
      <c r="BF4203" s="1"/>
      <c r="BG4203" s="1"/>
      <c r="BH4203" s="1"/>
      <c r="BI4203" s="1"/>
    </row>
    <row r="4204" spans="3:61">
      <c r="C4204" s="1"/>
      <c r="D4204" s="2"/>
      <c r="E4204" s="1"/>
      <c r="F4204" s="1"/>
      <c r="G4204" s="1"/>
      <c r="H4204" s="3"/>
      <c r="I4204" s="1"/>
      <c r="J4204" s="4"/>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1"/>
      <c r="BB4204" s="1"/>
      <c r="BC4204" s="1"/>
      <c r="BD4204" s="1"/>
      <c r="BE4204" s="1"/>
      <c r="BF4204" s="1"/>
      <c r="BG4204" s="1"/>
      <c r="BH4204" s="1"/>
      <c r="BI4204" s="1"/>
    </row>
    <row r="4205" spans="3:61">
      <c r="C4205" s="1"/>
      <c r="D4205" s="2"/>
      <c r="E4205" s="1"/>
      <c r="F4205" s="1"/>
      <c r="G4205" s="1"/>
      <c r="H4205" s="3"/>
      <c r="I4205" s="1"/>
      <c r="J4205" s="4"/>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row>
    <row r="4206" spans="3:61">
      <c r="C4206" s="1"/>
      <c r="D4206" s="2"/>
      <c r="E4206" s="1"/>
      <c r="F4206" s="1"/>
      <c r="G4206" s="1"/>
      <c r="H4206" s="3"/>
      <c r="I4206" s="1"/>
      <c r="J4206" s="4"/>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c r="BD4206" s="1"/>
      <c r="BE4206" s="1"/>
      <c r="BF4206" s="1"/>
      <c r="BG4206" s="1"/>
      <c r="BH4206" s="1"/>
      <c r="BI4206" s="1"/>
    </row>
    <row r="4207" spans="3:61">
      <c r="C4207" s="1"/>
      <c r="D4207" s="2"/>
      <c r="E4207" s="1"/>
      <c r="F4207" s="1"/>
      <c r="G4207" s="1"/>
      <c r="H4207" s="3"/>
      <c r="I4207" s="1"/>
      <c r="J4207" s="4"/>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c r="BD4207" s="1"/>
      <c r="BE4207" s="1"/>
      <c r="BF4207" s="1"/>
      <c r="BG4207" s="1"/>
      <c r="BH4207" s="1"/>
      <c r="BI4207" s="1"/>
    </row>
    <row r="4208" spans="3:61">
      <c r="C4208" s="1"/>
      <c r="D4208" s="2"/>
      <c r="E4208" s="1"/>
      <c r="F4208" s="1"/>
      <c r="G4208" s="1"/>
      <c r="H4208" s="3"/>
      <c r="I4208" s="1"/>
      <c r="J4208" s="4"/>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c r="BB4208" s="1"/>
      <c r="BC4208" s="1"/>
      <c r="BD4208" s="1"/>
      <c r="BE4208" s="1"/>
      <c r="BF4208" s="1"/>
      <c r="BG4208" s="1"/>
      <c r="BH4208" s="1"/>
      <c r="BI4208" s="1"/>
    </row>
    <row r="4209" spans="3:61">
      <c r="C4209" s="1"/>
      <c r="D4209" s="2"/>
      <c r="E4209" s="1"/>
      <c r="F4209" s="1"/>
      <c r="G4209" s="1"/>
      <c r="H4209" s="3"/>
      <c r="I4209" s="1"/>
      <c r="J4209" s="4"/>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c r="BB4209" s="1"/>
      <c r="BC4209" s="1"/>
      <c r="BD4209" s="1"/>
      <c r="BE4209" s="1"/>
      <c r="BF4209" s="1"/>
      <c r="BG4209" s="1"/>
      <c r="BH4209" s="1"/>
      <c r="BI4209" s="1"/>
    </row>
    <row r="4210" spans="3:61">
      <c r="C4210" s="1"/>
      <c r="D4210" s="2"/>
      <c r="E4210" s="1"/>
      <c r="F4210" s="1"/>
      <c r="G4210" s="1"/>
      <c r="H4210" s="3"/>
      <c r="I4210" s="1"/>
      <c r="J4210" s="4"/>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1"/>
      <c r="AU4210" s="1"/>
      <c r="AV4210" s="1"/>
      <c r="AW4210" s="1"/>
      <c r="AX4210" s="1"/>
      <c r="AY4210" s="1"/>
      <c r="AZ4210" s="1"/>
      <c r="BA4210" s="1"/>
      <c r="BB4210" s="1"/>
      <c r="BC4210" s="1"/>
      <c r="BD4210" s="1"/>
      <c r="BE4210" s="1"/>
      <c r="BF4210" s="1"/>
      <c r="BG4210" s="1"/>
      <c r="BH4210" s="1"/>
      <c r="BI4210" s="1"/>
    </row>
    <row r="4211" spans="3:61">
      <c r="C4211" s="1"/>
      <c r="D4211" s="2"/>
      <c r="E4211" s="1"/>
      <c r="F4211" s="1"/>
      <c r="G4211" s="1"/>
      <c r="H4211" s="3"/>
      <c r="I4211" s="1"/>
      <c r="J4211" s="4"/>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1"/>
      <c r="AU4211" s="1"/>
      <c r="AV4211" s="1"/>
      <c r="AW4211" s="1"/>
      <c r="AX4211" s="1"/>
      <c r="AY4211" s="1"/>
      <c r="AZ4211" s="1"/>
      <c r="BA4211" s="1"/>
      <c r="BB4211" s="1"/>
      <c r="BC4211" s="1"/>
      <c r="BD4211" s="1"/>
      <c r="BE4211" s="1"/>
      <c r="BF4211" s="1"/>
      <c r="BG4211" s="1"/>
      <c r="BH4211" s="1"/>
      <c r="BI4211" s="1"/>
    </row>
    <row r="4212" spans="3:61">
      <c r="C4212" s="1"/>
      <c r="D4212" s="2"/>
      <c r="E4212" s="1"/>
      <c r="F4212" s="1"/>
      <c r="G4212" s="1"/>
      <c r="H4212" s="3"/>
      <c r="I4212" s="1"/>
      <c r="J4212" s="4"/>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c r="AR4212" s="1"/>
      <c r="AS4212" s="1"/>
      <c r="AT4212" s="1"/>
      <c r="AU4212" s="1"/>
      <c r="AV4212" s="1"/>
      <c r="AW4212" s="1"/>
      <c r="AX4212" s="1"/>
      <c r="AY4212" s="1"/>
      <c r="AZ4212" s="1"/>
      <c r="BA4212" s="1"/>
      <c r="BB4212" s="1"/>
      <c r="BC4212" s="1"/>
      <c r="BD4212" s="1"/>
      <c r="BE4212" s="1"/>
      <c r="BF4212" s="1"/>
      <c r="BG4212" s="1"/>
      <c r="BH4212" s="1"/>
      <c r="BI4212" s="1"/>
    </row>
    <row r="4213" spans="3:61">
      <c r="C4213" s="1"/>
      <c r="D4213" s="2"/>
      <c r="E4213" s="1"/>
      <c r="F4213" s="1"/>
      <c r="G4213" s="1"/>
      <c r="H4213" s="3"/>
      <c r="I4213" s="1"/>
      <c r="J4213" s="4"/>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c r="BD4213" s="1"/>
      <c r="BE4213" s="1"/>
      <c r="BF4213" s="1"/>
      <c r="BG4213" s="1"/>
      <c r="BH4213" s="1"/>
      <c r="BI4213" s="1"/>
    </row>
    <row r="4214" spans="3:61">
      <c r="C4214" s="1"/>
      <c r="D4214" s="2"/>
      <c r="E4214" s="1"/>
      <c r="F4214" s="1"/>
      <c r="G4214" s="1"/>
      <c r="H4214" s="3"/>
      <c r="I4214" s="1"/>
      <c r="J4214" s="4"/>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1"/>
      <c r="BB4214" s="1"/>
      <c r="BC4214" s="1"/>
      <c r="BD4214" s="1"/>
      <c r="BE4214" s="1"/>
      <c r="BF4214" s="1"/>
      <c r="BG4214" s="1"/>
      <c r="BH4214" s="1"/>
      <c r="BI4214" s="1"/>
    </row>
    <row r="4215" spans="3:61">
      <c r="C4215" s="1"/>
      <c r="D4215" s="2"/>
      <c r="E4215" s="1"/>
      <c r="F4215" s="1"/>
      <c r="G4215" s="1"/>
      <c r="H4215" s="3"/>
      <c r="I4215" s="1"/>
      <c r="J4215" s="4"/>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1"/>
      <c r="BB4215" s="1"/>
      <c r="BC4215" s="1"/>
      <c r="BD4215" s="1"/>
      <c r="BE4215" s="1"/>
      <c r="BF4215" s="1"/>
      <c r="BG4215" s="1"/>
      <c r="BH4215" s="1"/>
      <c r="BI4215" s="1"/>
    </row>
    <row r="4216" spans="3:61">
      <c r="C4216" s="1"/>
      <c r="D4216" s="2"/>
      <c r="E4216" s="1"/>
      <c r="F4216" s="1"/>
      <c r="G4216" s="1"/>
      <c r="H4216" s="3"/>
      <c r="I4216" s="1"/>
      <c r="J4216" s="4"/>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1"/>
      <c r="BB4216" s="1"/>
      <c r="BC4216" s="1"/>
      <c r="BD4216" s="1"/>
      <c r="BE4216" s="1"/>
      <c r="BF4216" s="1"/>
      <c r="BG4216" s="1"/>
      <c r="BH4216" s="1"/>
      <c r="BI4216" s="1"/>
    </row>
    <row r="4217" spans="3:61">
      <c r="C4217" s="1"/>
      <c r="D4217" s="2"/>
      <c r="E4217" s="1"/>
      <c r="F4217" s="1"/>
      <c r="G4217" s="1"/>
      <c r="H4217" s="3"/>
      <c r="I4217" s="1"/>
      <c r="J4217" s="4"/>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1"/>
      <c r="AU4217" s="1"/>
      <c r="AV4217" s="1"/>
      <c r="AW4217" s="1"/>
      <c r="AX4217" s="1"/>
      <c r="AY4217" s="1"/>
      <c r="AZ4217" s="1"/>
      <c r="BA4217" s="1"/>
      <c r="BB4217" s="1"/>
      <c r="BC4217" s="1"/>
      <c r="BD4217" s="1"/>
      <c r="BE4217" s="1"/>
      <c r="BF4217" s="1"/>
      <c r="BG4217" s="1"/>
      <c r="BH4217" s="1"/>
      <c r="BI4217" s="1"/>
    </row>
    <row r="4218" spans="3:61">
      <c r="C4218" s="1"/>
      <c r="D4218" s="2"/>
      <c r="E4218" s="1"/>
      <c r="F4218" s="1"/>
      <c r="G4218" s="1"/>
      <c r="H4218" s="3"/>
      <c r="I4218" s="1"/>
      <c r="J4218" s="4"/>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1"/>
      <c r="AU4218" s="1"/>
      <c r="AV4218" s="1"/>
      <c r="AW4218" s="1"/>
      <c r="AX4218" s="1"/>
      <c r="AY4218" s="1"/>
      <c r="AZ4218" s="1"/>
      <c r="BA4218" s="1"/>
      <c r="BB4218" s="1"/>
      <c r="BC4218" s="1"/>
      <c r="BD4218" s="1"/>
      <c r="BE4218" s="1"/>
      <c r="BF4218" s="1"/>
      <c r="BG4218" s="1"/>
      <c r="BH4218" s="1"/>
      <c r="BI4218" s="1"/>
    </row>
    <row r="4219" spans="3:61">
      <c r="C4219" s="1"/>
      <c r="D4219" s="2"/>
      <c r="E4219" s="1"/>
      <c r="F4219" s="1"/>
      <c r="G4219" s="1"/>
      <c r="H4219" s="3"/>
      <c r="I4219" s="1"/>
      <c r="J4219" s="4"/>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1"/>
      <c r="AU4219" s="1"/>
      <c r="AV4219" s="1"/>
      <c r="AW4219" s="1"/>
      <c r="AX4219" s="1"/>
      <c r="AY4219" s="1"/>
      <c r="AZ4219" s="1"/>
      <c r="BA4219" s="1"/>
      <c r="BB4219" s="1"/>
      <c r="BC4219" s="1"/>
      <c r="BD4219" s="1"/>
      <c r="BE4219" s="1"/>
      <c r="BF4219" s="1"/>
      <c r="BG4219" s="1"/>
      <c r="BH4219" s="1"/>
      <c r="BI4219" s="1"/>
    </row>
    <row r="4220" spans="3:61">
      <c r="C4220" s="1"/>
      <c r="D4220" s="2"/>
      <c r="E4220" s="1"/>
      <c r="F4220" s="1"/>
      <c r="G4220" s="1"/>
      <c r="H4220" s="3"/>
      <c r="I4220" s="1"/>
      <c r="J4220" s="4"/>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1"/>
      <c r="AU4220" s="1"/>
      <c r="AV4220" s="1"/>
      <c r="AW4220" s="1"/>
      <c r="AX4220" s="1"/>
      <c r="AY4220" s="1"/>
      <c r="AZ4220" s="1"/>
      <c r="BA4220" s="1"/>
      <c r="BB4220" s="1"/>
      <c r="BC4220" s="1"/>
      <c r="BD4220" s="1"/>
      <c r="BE4220" s="1"/>
      <c r="BF4220" s="1"/>
      <c r="BG4220" s="1"/>
      <c r="BH4220" s="1"/>
      <c r="BI4220" s="1"/>
    </row>
    <row r="4221" spans="3:61">
      <c r="C4221" s="1"/>
      <c r="D4221" s="2"/>
      <c r="E4221" s="1"/>
      <c r="F4221" s="1"/>
      <c r="G4221" s="1"/>
      <c r="H4221" s="3"/>
      <c r="I4221" s="1"/>
      <c r="J4221" s="4"/>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c r="BB4221" s="1"/>
      <c r="BC4221" s="1"/>
      <c r="BD4221" s="1"/>
      <c r="BE4221" s="1"/>
      <c r="BF4221" s="1"/>
      <c r="BG4221" s="1"/>
      <c r="BH4221" s="1"/>
      <c r="BI4221" s="1"/>
    </row>
    <row r="4222" spans="3:61">
      <c r="C4222" s="1"/>
      <c r="D4222" s="2"/>
      <c r="E4222" s="1"/>
      <c r="F4222" s="1"/>
      <c r="G4222" s="1"/>
      <c r="H4222" s="3"/>
      <c r="I4222" s="1"/>
      <c r="J4222" s="4"/>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1"/>
      <c r="AU4222" s="1"/>
      <c r="AV4222" s="1"/>
      <c r="AW4222" s="1"/>
      <c r="AX4222" s="1"/>
      <c r="AY4222" s="1"/>
      <c r="AZ4222" s="1"/>
      <c r="BA4222" s="1"/>
      <c r="BB4222" s="1"/>
      <c r="BC4222" s="1"/>
      <c r="BD4222" s="1"/>
      <c r="BE4222" s="1"/>
      <c r="BF4222" s="1"/>
      <c r="BG4222" s="1"/>
      <c r="BH4222" s="1"/>
      <c r="BI4222" s="1"/>
    </row>
    <row r="4223" spans="3:61">
      <c r="C4223" s="1"/>
      <c r="D4223" s="2"/>
      <c r="E4223" s="1"/>
      <c r="F4223" s="1"/>
      <c r="G4223" s="1"/>
      <c r="H4223" s="3"/>
      <c r="I4223" s="1"/>
      <c r="J4223" s="4"/>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1"/>
      <c r="AU4223" s="1"/>
      <c r="AV4223" s="1"/>
      <c r="AW4223" s="1"/>
      <c r="AX4223" s="1"/>
      <c r="AY4223" s="1"/>
      <c r="AZ4223" s="1"/>
      <c r="BA4223" s="1"/>
      <c r="BB4223" s="1"/>
      <c r="BC4223" s="1"/>
      <c r="BD4223" s="1"/>
      <c r="BE4223" s="1"/>
      <c r="BF4223" s="1"/>
      <c r="BG4223" s="1"/>
      <c r="BH4223" s="1"/>
      <c r="BI4223" s="1"/>
    </row>
    <row r="4224" spans="3:61">
      <c r="C4224" s="1"/>
      <c r="D4224" s="2"/>
      <c r="E4224" s="1"/>
      <c r="F4224" s="1"/>
      <c r="G4224" s="1"/>
      <c r="H4224" s="3"/>
      <c r="I4224" s="1"/>
      <c r="J4224" s="4"/>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1"/>
      <c r="AU4224" s="1"/>
      <c r="AV4224" s="1"/>
      <c r="AW4224" s="1"/>
      <c r="AX4224" s="1"/>
      <c r="AY4224" s="1"/>
      <c r="AZ4224" s="1"/>
      <c r="BA4224" s="1"/>
      <c r="BB4224" s="1"/>
      <c r="BC4224" s="1"/>
      <c r="BD4224" s="1"/>
      <c r="BE4224" s="1"/>
      <c r="BF4224" s="1"/>
      <c r="BG4224" s="1"/>
      <c r="BH4224" s="1"/>
      <c r="BI4224" s="1"/>
    </row>
    <row r="4225" spans="3:61">
      <c r="C4225" s="1"/>
      <c r="D4225" s="2"/>
      <c r="E4225" s="1"/>
      <c r="F4225" s="1"/>
      <c r="G4225" s="1"/>
      <c r="H4225" s="3"/>
      <c r="I4225" s="1"/>
      <c r="J4225" s="4"/>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1"/>
      <c r="AU4225" s="1"/>
      <c r="AV4225" s="1"/>
      <c r="AW4225" s="1"/>
      <c r="AX4225" s="1"/>
      <c r="AY4225" s="1"/>
      <c r="AZ4225" s="1"/>
      <c r="BA4225" s="1"/>
      <c r="BB4225" s="1"/>
      <c r="BC4225" s="1"/>
      <c r="BD4225" s="1"/>
      <c r="BE4225" s="1"/>
      <c r="BF4225" s="1"/>
      <c r="BG4225" s="1"/>
      <c r="BH4225" s="1"/>
      <c r="BI4225" s="1"/>
    </row>
    <row r="4226" spans="3:61">
      <c r="C4226" s="1"/>
      <c r="D4226" s="2"/>
      <c r="E4226" s="1"/>
      <c r="F4226" s="1"/>
      <c r="G4226" s="1"/>
      <c r="H4226" s="3"/>
      <c r="I4226" s="1"/>
      <c r="J4226" s="4"/>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c r="AR4226" s="1"/>
      <c r="AS4226" s="1"/>
      <c r="AT4226" s="1"/>
      <c r="AU4226" s="1"/>
      <c r="AV4226" s="1"/>
      <c r="AW4226" s="1"/>
      <c r="AX4226" s="1"/>
      <c r="AY4226" s="1"/>
      <c r="AZ4226" s="1"/>
      <c r="BA4226" s="1"/>
      <c r="BB4226" s="1"/>
      <c r="BC4226" s="1"/>
      <c r="BD4226" s="1"/>
      <c r="BE4226" s="1"/>
      <c r="BF4226" s="1"/>
      <c r="BG4226" s="1"/>
      <c r="BH4226" s="1"/>
      <c r="BI4226" s="1"/>
    </row>
    <row r="4227" spans="3:61">
      <c r="C4227" s="1"/>
      <c r="D4227" s="2"/>
      <c r="E4227" s="1"/>
      <c r="F4227" s="1"/>
      <c r="G4227" s="1"/>
      <c r="H4227" s="3"/>
      <c r="I4227" s="1"/>
      <c r="J4227" s="4"/>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c r="AR4227" s="1"/>
      <c r="AS4227" s="1"/>
      <c r="AT4227" s="1"/>
      <c r="AU4227" s="1"/>
      <c r="AV4227" s="1"/>
      <c r="AW4227" s="1"/>
      <c r="AX4227" s="1"/>
      <c r="AY4227" s="1"/>
      <c r="AZ4227" s="1"/>
      <c r="BA4227" s="1"/>
      <c r="BB4227" s="1"/>
      <c r="BC4227" s="1"/>
      <c r="BD4227" s="1"/>
      <c r="BE4227" s="1"/>
      <c r="BF4227" s="1"/>
      <c r="BG4227" s="1"/>
      <c r="BH4227" s="1"/>
      <c r="BI4227" s="1"/>
    </row>
    <row r="4228" spans="3:61">
      <c r="C4228" s="1"/>
      <c r="D4228" s="2"/>
      <c r="E4228" s="1"/>
      <c r="F4228" s="1"/>
      <c r="G4228" s="1"/>
      <c r="H4228" s="3"/>
      <c r="I4228" s="1"/>
      <c r="J4228" s="4"/>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c r="AR4228" s="1"/>
      <c r="AS4228" s="1"/>
      <c r="AT4228" s="1"/>
      <c r="AU4228" s="1"/>
      <c r="AV4228" s="1"/>
      <c r="AW4228" s="1"/>
      <c r="AX4228" s="1"/>
      <c r="AY4228" s="1"/>
      <c r="AZ4228" s="1"/>
      <c r="BA4228" s="1"/>
      <c r="BB4228" s="1"/>
      <c r="BC4228" s="1"/>
      <c r="BD4228" s="1"/>
      <c r="BE4228" s="1"/>
      <c r="BF4228" s="1"/>
      <c r="BG4228" s="1"/>
      <c r="BH4228" s="1"/>
      <c r="BI4228" s="1"/>
    </row>
    <row r="4229" spans="3:61">
      <c r="C4229" s="1"/>
      <c r="D4229" s="2"/>
      <c r="E4229" s="1"/>
      <c r="F4229" s="1"/>
      <c r="G4229" s="1"/>
      <c r="H4229" s="3"/>
      <c r="I4229" s="1"/>
      <c r="J4229" s="4"/>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c r="BB4229" s="1"/>
      <c r="BC4229" s="1"/>
      <c r="BD4229" s="1"/>
      <c r="BE4229" s="1"/>
      <c r="BF4229" s="1"/>
      <c r="BG4229" s="1"/>
      <c r="BH4229" s="1"/>
      <c r="BI4229" s="1"/>
    </row>
    <row r="4230" spans="3:61">
      <c r="C4230" s="1"/>
      <c r="D4230" s="2"/>
      <c r="E4230" s="1"/>
      <c r="F4230" s="1"/>
      <c r="G4230" s="1"/>
      <c r="H4230" s="3"/>
      <c r="I4230" s="1"/>
      <c r="J4230" s="4"/>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1"/>
      <c r="AU4230" s="1"/>
      <c r="AV4230" s="1"/>
      <c r="AW4230" s="1"/>
      <c r="AX4230" s="1"/>
      <c r="AY4230" s="1"/>
      <c r="AZ4230" s="1"/>
      <c r="BA4230" s="1"/>
      <c r="BB4230" s="1"/>
      <c r="BC4230" s="1"/>
      <c r="BD4230" s="1"/>
      <c r="BE4230" s="1"/>
      <c r="BF4230" s="1"/>
      <c r="BG4230" s="1"/>
      <c r="BH4230" s="1"/>
      <c r="BI4230" s="1"/>
    </row>
    <row r="4231" spans="3:61">
      <c r="C4231" s="1"/>
      <c r="D4231" s="2"/>
      <c r="E4231" s="1"/>
      <c r="F4231" s="1"/>
      <c r="G4231" s="1"/>
      <c r="H4231" s="3"/>
      <c r="I4231" s="1"/>
      <c r="J4231" s="4"/>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c r="AR4231" s="1"/>
      <c r="AS4231" s="1"/>
      <c r="AT4231" s="1"/>
      <c r="AU4231" s="1"/>
      <c r="AV4231" s="1"/>
      <c r="AW4231" s="1"/>
      <c r="AX4231" s="1"/>
      <c r="AY4231" s="1"/>
      <c r="AZ4231" s="1"/>
      <c r="BA4231" s="1"/>
      <c r="BB4231" s="1"/>
      <c r="BC4231" s="1"/>
      <c r="BD4231" s="1"/>
      <c r="BE4231" s="1"/>
      <c r="BF4231" s="1"/>
      <c r="BG4231" s="1"/>
      <c r="BH4231" s="1"/>
      <c r="BI4231" s="1"/>
    </row>
    <row r="4232" spans="3:61">
      <c r="C4232" s="1"/>
      <c r="D4232" s="2"/>
      <c r="E4232" s="1"/>
      <c r="F4232" s="1"/>
      <c r="G4232" s="1"/>
      <c r="H4232" s="3"/>
      <c r="I4232" s="1"/>
      <c r="J4232" s="4"/>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c r="AR4232" s="1"/>
      <c r="AS4232" s="1"/>
      <c r="AT4232" s="1"/>
      <c r="AU4232" s="1"/>
      <c r="AV4232" s="1"/>
      <c r="AW4232" s="1"/>
      <c r="AX4232" s="1"/>
      <c r="AY4232" s="1"/>
      <c r="AZ4232" s="1"/>
      <c r="BA4232" s="1"/>
      <c r="BB4232" s="1"/>
      <c r="BC4232" s="1"/>
      <c r="BD4232" s="1"/>
      <c r="BE4232" s="1"/>
      <c r="BF4232" s="1"/>
      <c r="BG4232" s="1"/>
      <c r="BH4232" s="1"/>
      <c r="BI4232" s="1"/>
    </row>
    <row r="4233" spans="3:61">
      <c r="C4233" s="1"/>
      <c r="D4233" s="2"/>
      <c r="E4233" s="1"/>
      <c r="F4233" s="1"/>
      <c r="G4233" s="1"/>
      <c r="H4233" s="3"/>
      <c r="I4233" s="1"/>
      <c r="J4233" s="4"/>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c r="AR4233" s="1"/>
      <c r="AS4233" s="1"/>
      <c r="AT4233" s="1"/>
      <c r="AU4233" s="1"/>
      <c r="AV4233" s="1"/>
      <c r="AW4233" s="1"/>
      <c r="AX4233" s="1"/>
      <c r="AY4233" s="1"/>
      <c r="AZ4233" s="1"/>
      <c r="BA4233" s="1"/>
      <c r="BB4233" s="1"/>
      <c r="BC4233" s="1"/>
      <c r="BD4233" s="1"/>
      <c r="BE4233" s="1"/>
      <c r="BF4233" s="1"/>
      <c r="BG4233" s="1"/>
      <c r="BH4233" s="1"/>
      <c r="BI4233" s="1"/>
    </row>
    <row r="4234" spans="3:61">
      <c r="C4234" s="1"/>
      <c r="D4234" s="2"/>
      <c r="E4234" s="1"/>
      <c r="F4234" s="1"/>
      <c r="G4234" s="1"/>
      <c r="H4234" s="3"/>
      <c r="I4234" s="1"/>
      <c r="J4234" s="4"/>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1"/>
      <c r="AU4234" s="1"/>
      <c r="AV4234" s="1"/>
      <c r="AW4234" s="1"/>
      <c r="AX4234" s="1"/>
      <c r="AY4234" s="1"/>
      <c r="AZ4234" s="1"/>
      <c r="BA4234" s="1"/>
      <c r="BB4234" s="1"/>
      <c r="BC4234" s="1"/>
      <c r="BD4234" s="1"/>
      <c r="BE4234" s="1"/>
      <c r="BF4234" s="1"/>
      <c r="BG4234" s="1"/>
      <c r="BH4234" s="1"/>
      <c r="BI4234" s="1"/>
    </row>
    <row r="4235" spans="3:61">
      <c r="C4235" s="1"/>
      <c r="D4235" s="2"/>
      <c r="E4235" s="1"/>
      <c r="F4235" s="1"/>
      <c r="G4235" s="1"/>
      <c r="H4235" s="3"/>
      <c r="I4235" s="1"/>
      <c r="J4235" s="4"/>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1"/>
      <c r="AU4235" s="1"/>
      <c r="AV4235" s="1"/>
      <c r="AW4235" s="1"/>
      <c r="AX4235" s="1"/>
      <c r="AY4235" s="1"/>
      <c r="AZ4235" s="1"/>
      <c r="BA4235" s="1"/>
      <c r="BB4235" s="1"/>
      <c r="BC4235" s="1"/>
      <c r="BD4235" s="1"/>
      <c r="BE4235" s="1"/>
      <c r="BF4235" s="1"/>
      <c r="BG4235" s="1"/>
      <c r="BH4235" s="1"/>
      <c r="BI4235" s="1"/>
    </row>
    <row r="4236" spans="3:61">
      <c r="C4236" s="1"/>
      <c r="D4236" s="2"/>
      <c r="E4236" s="1"/>
      <c r="F4236" s="1"/>
      <c r="G4236" s="1"/>
      <c r="H4236" s="3"/>
      <c r="I4236" s="1"/>
      <c r="J4236" s="4"/>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1"/>
      <c r="AU4236" s="1"/>
      <c r="AV4236" s="1"/>
      <c r="AW4236" s="1"/>
      <c r="AX4236" s="1"/>
      <c r="AY4236" s="1"/>
      <c r="AZ4236" s="1"/>
      <c r="BA4236" s="1"/>
      <c r="BB4236" s="1"/>
      <c r="BC4236" s="1"/>
      <c r="BD4236" s="1"/>
      <c r="BE4236" s="1"/>
      <c r="BF4236" s="1"/>
      <c r="BG4236" s="1"/>
      <c r="BH4236" s="1"/>
      <c r="BI4236" s="1"/>
    </row>
    <row r="4237" spans="3:61">
      <c r="C4237" s="1"/>
      <c r="D4237" s="2"/>
      <c r="E4237" s="1"/>
      <c r="F4237" s="1"/>
      <c r="G4237" s="1"/>
      <c r="H4237" s="3"/>
      <c r="I4237" s="1"/>
      <c r="J4237" s="4"/>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c r="BF4237" s="1"/>
      <c r="BG4237" s="1"/>
      <c r="BH4237" s="1"/>
      <c r="BI4237" s="1"/>
    </row>
    <row r="4238" spans="3:61">
      <c r="C4238" s="1"/>
      <c r="D4238" s="2"/>
      <c r="E4238" s="1"/>
      <c r="F4238" s="1"/>
      <c r="G4238" s="1"/>
      <c r="H4238" s="3"/>
      <c r="I4238" s="1"/>
      <c r="J4238" s="4"/>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c r="AR4238" s="1"/>
      <c r="AS4238" s="1"/>
      <c r="AT4238" s="1"/>
      <c r="AU4238" s="1"/>
      <c r="AV4238" s="1"/>
      <c r="AW4238" s="1"/>
      <c r="AX4238" s="1"/>
      <c r="AY4238" s="1"/>
      <c r="AZ4238" s="1"/>
      <c r="BA4238" s="1"/>
      <c r="BB4238" s="1"/>
      <c r="BC4238" s="1"/>
      <c r="BD4238" s="1"/>
      <c r="BE4238" s="1"/>
      <c r="BF4238" s="1"/>
      <c r="BG4238" s="1"/>
      <c r="BH4238" s="1"/>
      <c r="BI4238" s="1"/>
    </row>
    <row r="4239" spans="3:61">
      <c r="C4239" s="1"/>
      <c r="D4239" s="2"/>
      <c r="E4239" s="1"/>
      <c r="F4239" s="1"/>
      <c r="G4239" s="1"/>
      <c r="H4239" s="3"/>
      <c r="I4239" s="1"/>
      <c r="J4239" s="4"/>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c r="AR4239" s="1"/>
      <c r="AS4239" s="1"/>
      <c r="AT4239" s="1"/>
      <c r="AU4239" s="1"/>
      <c r="AV4239" s="1"/>
      <c r="AW4239" s="1"/>
      <c r="AX4239" s="1"/>
      <c r="AY4239" s="1"/>
      <c r="AZ4239" s="1"/>
      <c r="BA4239" s="1"/>
      <c r="BB4239" s="1"/>
      <c r="BC4239" s="1"/>
      <c r="BD4239" s="1"/>
      <c r="BE4239" s="1"/>
      <c r="BF4239" s="1"/>
      <c r="BG4239" s="1"/>
      <c r="BH4239" s="1"/>
      <c r="BI4239" s="1"/>
    </row>
    <row r="4240" spans="3:61">
      <c r="C4240" s="1"/>
      <c r="D4240" s="2"/>
      <c r="E4240" s="1"/>
      <c r="F4240" s="1"/>
      <c r="G4240" s="1"/>
      <c r="H4240" s="3"/>
      <c r="I4240" s="1"/>
      <c r="J4240" s="4"/>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1"/>
      <c r="AU4240" s="1"/>
      <c r="AV4240" s="1"/>
      <c r="AW4240" s="1"/>
      <c r="AX4240" s="1"/>
      <c r="AY4240" s="1"/>
      <c r="AZ4240" s="1"/>
      <c r="BA4240" s="1"/>
      <c r="BB4240" s="1"/>
      <c r="BC4240" s="1"/>
      <c r="BD4240" s="1"/>
      <c r="BE4240" s="1"/>
      <c r="BF4240" s="1"/>
      <c r="BG4240" s="1"/>
      <c r="BH4240" s="1"/>
      <c r="BI4240" s="1"/>
    </row>
    <row r="4241" spans="3:61">
      <c r="C4241" s="1"/>
      <c r="D4241" s="2"/>
      <c r="E4241" s="1"/>
      <c r="F4241" s="1"/>
      <c r="G4241" s="1"/>
      <c r="H4241" s="3"/>
      <c r="I4241" s="1"/>
      <c r="J4241" s="4"/>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1"/>
      <c r="AU4241" s="1"/>
      <c r="AV4241" s="1"/>
      <c r="AW4241" s="1"/>
      <c r="AX4241" s="1"/>
      <c r="AY4241" s="1"/>
      <c r="AZ4241" s="1"/>
      <c r="BA4241" s="1"/>
      <c r="BB4241" s="1"/>
      <c r="BC4241" s="1"/>
      <c r="BD4241" s="1"/>
      <c r="BE4241" s="1"/>
      <c r="BF4241" s="1"/>
      <c r="BG4241" s="1"/>
      <c r="BH4241" s="1"/>
      <c r="BI4241" s="1"/>
    </row>
    <row r="4242" spans="3:61">
      <c r="C4242" s="1"/>
      <c r="D4242" s="2"/>
      <c r="E4242" s="1"/>
      <c r="F4242" s="1"/>
      <c r="G4242" s="1"/>
      <c r="H4242" s="3"/>
      <c r="I4242" s="1"/>
      <c r="J4242" s="4"/>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1"/>
      <c r="AU4242" s="1"/>
      <c r="AV4242" s="1"/>
      <c r="AW4242" s="1"/>
      <c r="AX4242" s="1"/>
      <c r="AY4242" s="1"/>
      <c r="AZ4242" s="1"/>
      <c r="BA4242" s="1"/>
      <c r="BB4242" s="1"/>
      <c r="BC4242" s="1"/>
      <c r="BD4242" s="1"/>
      <c r="BE4242" s="1"/>
      <c r="BF4242" s="1"/>
      <c r="BG4242" s="1"/>
      <c r="BH4242" s="1"/>
      <c r="BI4242" s="1"/>
    </row>
    <row r="4243" spans="3:61">
      <c r="C4243" s="1"/>
      <c r="D4243" s="2"/>
      <c r="E4243" s="1"/>
      <c r="F4243" s="1"/>
      <c r="G4243" s="1"/>
      <c r="H4243" s="3"/>
      <c r="I4243" s="1"/>
      <c r="J4243" s="4"/>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1"/>
      <c r="AU4243" s="1"/>
      <c r="AV4243" s="1"/>
      <c r="AW4243" s="1"/>
      <c r="AX4243" s="1"/>
      <c r="AY4243" s="1"/>
      <c r="AZ4243" s="1"/>
      <c r="BA4243" s="1"/>
      <c r="BB4243" s="1"/>
      <c r="BC4243" s="1"/>
      <c r="BD4243" s="1"/>
      <c r="BE4243" s="1"/>
      <c r="BF4243" s="1"/>
      <c r="BG4243" s="1"/>
      <c r="BH4243" s="1"/>
      <c r="BI4243" s="1"/>
    </row>
    <row r="4244" spans="3:61">
      <c r="C4244" s="1"/>
      <c r="D4244" s="2"/>
      <c r="E4244" s="1"/>
      <c r="F4244" s="1"/>
      <c r="G4244" s="1"/>
      <c r="H4244" s="3"/>
      <c r="I4244" s="1"/>
      <c r="J4244" s="4"/>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c r="AR4244" s="1"/>
      <c r="AS4244" s="1"/>
      <c r="AT4244" s="1"/>
      <c r="AU4244" s="1"/>
      <c r="AV4244" s="1"/>
      <c r="AW4244" s="1"/>
      <c r="AX4244" s="1"/>
      <c r="AY4244" s="1"/>
      <c r="AZ4244" s="1"/>
      <c r="BA4244" s="1"/>
      <c r="BB4244" s="1"/>
      <c r="BC4244" s="1"/>
      <c r="BD4244" s="1"/>
      <c r="BE4244" s="1"/>
      <c r="BF4244" s="1"/>
      <c r="BG4244" s="1"/>
      <c r="BH4244" s="1"/>
      <c r="BI4244" s="1"/>
    </row>
    <row r="4245" spans="3:61">
      <c r="C4245" s="1"/>
      <c r="D4245" s="2"/>
      <c r="E4245" s="1"/>
      <c r="F4245" s="1"/>
      <c r="G4245" s="1"/>
      <c r="H4245" s="3"/>
      <c r="I4245" s="1"/>
      <c r="J4245" s="4"/>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1"/>
      <c r="BB4245" s="1"/>
      <c r="BC4245" s="1"/>
      <c r="BD4245" s="1"/>
      <c r="BE4245" s="1"/>
      <c r="BF4245" s="1"/>
      <c r="BG4245" s="1"/>
      <c r="BH4245" s="1"/>
      <c r="BI4245" s="1"/>
    </row>
    <row r="4246" spans="3:61">
      <c r="C4246" s="1"/>
      <c r="D4246" s="2"/>
      <c r="E4246" s="1"/>
      <c r="F4246" s="1"/>
      <c r="G4246" s="1"/>
      <c r="H4246" s="3"/>
      <c r="I4246" s="1"/>
      <c r="J4246" s="4"/>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1"/>
      <c r="AU4246" s="1"/>
      <c r="AV4246" s="1"/>
      <c r="AW4246" s="1"/>
      <c r="AX4246" s="1"/>
      <c r="AY4246" s="1"/>
      <c r="AZ4246" s="1"/>
      <c r="BA4246" s="1"/>
      <c r="BB4246" s="1"/>
      <c r="BC4246" s="1"/>
      <c r="BD4246" s="1"/>
      <c r="BE4246" s="1"/>
      <c r="BF4246" s="1"/>
      <c r="BG4246" s="1"/>
      <c r="BH4246" s="1"/>
      <c r="BI4246" s="1"/>
    </row>
    <row r="4247" spans="3:61">
      <c r="C4247" s="1"/>
      <c r="D4247" s="2"/>
      <c r="E4247" s="1"/>
      <c r="F4247" s="1"/>
      <c r="G4247" s="1"/>
      <c r="H4247" s="3"/>
      <c r="I4247" s="1"/>
      <c r="J4247" s="4"/>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c r="AR4247" s="1"/>
      <c r="AS4247" s="1"/>
      <c r="AT4247" s="1"/>
      <c r="AU4247" s="1"/>
      <c r="AV4247" s="1"/>
      <c r="AW4247" s="1"/>
      <c r="AX4247" s="1"/>
      <c r="AY4247" s="1"/>
      <c r="AZ4247" s="1"/>
      <c r="BA4247" s="1"/>
      <c r="BB4247" s="1"/>
      <c r="BC4247" s="1"/>
      <c r="BD4247" s="1"/>
      <c r="BE4247" s="1"/>
      <c r="BF4247" s="1"/>
      <c r="BG4247" s="1"/>
      <c r="BH4247" s="1"/>
      <c r="BI4247" s="1"/>
    </row>
    <row r="4248" spans="3:61">
      <c r="C4248" s="1"/>
      <c r="D4248" s="2"/>
      <c r="E4248" s="1"/>
      <c r="F4248" s="1"/>
      <c r="G4248" s="1"/>
      <c r="H4248" s="3"/>
      <c r="I4248" s="1"/>
      <c r="J4248" s="4"/>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c r="AR4248" s="1"/>
      <c r="AS4248" s="1"/>
      <c r="AT4248" s="1"/>
      <c r="AU4248" s="1"/>
      <c r="AV4248" s="1"/>
      <c r="AW4248" s="1"/>
      <c r="AX4248" s="1"/>
      <c r="AY4248" s="1"/>
      <c r="AZ4248" s="1"/>
      <c r="BA4248" s="1"/>
      <c r="BB4248" s="1"/>
      <c r="BC4248" s="1"/>
      <c r="BD4248" s="1"/>
      <c r="BE4248" s="1"/>
      <c r="BF4248" s="1"/>
      <c r="BG4248" s="1"/>
      <c r="BH4248" s="1"/>
      <c r="BI4248" s="1"/>
    </row>
    <row r="4249" spans="3:61">
      <c r="C4249" s="1"/>
      <c r="D4249" s="2"/>
      <c r="E4249" s="1"/>
      <c r="F4249" s="1"/>
      <c r="G4249" s="1"/>
      <c r="H4249" s="3"/>
      <c r="I4249" s="1"/>
      <c r="J4249" s="4"/>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c r="AR4249" s="1"/>
      <c r="AS4249" s="1"/>
      <c r="AT4249" s="1"/>
      <c r="AU4249" s="1"/>
      <c r="AV4249" s="1"/>
      <c r="AW4249" s="1"/>
      <c r="AX4249" s="1"/>
      <c r="AY4249" s="1"/>
      <c r="AZ4249" s="1"/>
      <c r="BA4249" s="1"/>
      <c r="BB4249" s="1"/>
      <c r="BC4249" s="1"/>
      <c r="BD4249" s="1"/>
      <c r="BE4249" s="1"/>
      <c r="BF4249" s="1"/>
      <c r="BG4249" s="1"/>
      <c r="BH4249" s="1"/>
      <c r="BI4249" s="1"/>
    </row>
    <row r="4250" spans="3:61">
      <c r="C4250" s="1"/>
      <c r="D4250" s="2"/>
      <c r="E4250" s="1"/>
      <c r="F4250" s="1"/>
      <c r="G4250" s="1"/>
      <c r="H4250" s="3"/>
      <c r="I4250" s="1"/>
      <c r="J4250" s="4"/>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1"/>
      <c r="AU4250" s="1"/>
      <c r="AV4250" s="1"/>
      <c r="AW4250" s="1"/>
      <c r="AX4250" s="1"/>
      <c r="AY4250" s="1"/>
      <c r="AZ4250" s="1"/>
      <c r="BA4250" s="1"/>
      <c r="BB4250" s="1"/>
      <c r="BC4250" s="1"/>
      <c r="BD4250" s="1"/>
      <c r="BE4250" s="1"/>
      <c r="BF4250" s="1"/>
      <c r="BG4250" s="1"/>
      <c r="BH4250" s="1"/>
      <c r="BI4250" s="1"/>
    </row>
    <row r="4251" spans="3:61">
      <c r="C4251" s="1"/>
      <c r="D4251" s="2"/>
      <c r="E4251" s="1"/>
      <c r="F4251" s="1"/>
      <c r="G4251" s="1"/>
      <c r="H4251" s="3"/>
      <c r="I4251" s="1"/>
      <c r="J4251" s="4"/>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1"/>
      <c r="BB4251" s="1"/>
      <c r="BC4251" s="1"/>
      <c r="BD4251" s="1"/>
      <c r="BE4251" s="1"/>
      <c r="BF4251" s="1"/>
      <c r="BG4251" s="1"/>
      <c r="BH4251" s="1"/>
      <c r="BI4251" s="1"/>
    </row>
    <row r="4252" spans="3:61">
      <c r="C4252" s="1"/>
      <c r="D4252" s="2"/>
      <c r="E4252" s="1"/>
      <c r="F4252" s="1"/>
      <c r="G4252" s="1"/>
      <c r="H4252" s="3"/>
      <c r="I4252" s="1"/>
      <c r="J4252" s="4"/>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1"/>
      <c r="AU4252" s="1"/>
      <c r="AV4252" s="1"/>
      <c r="AW4252" s="1"/>
      <c r="AX4252" s="1"/>
      <c r="AY4252" s="1"/>
      <c r="AZ4252" s="1"/>
      <c r="BA4252" s="1"/>
      <c r="BB4252" s="1"/>
      <c r="BC4252" s="1"/>
      <c r="BD4252" s="1"/>
      <c r="BE4252" s="1"/>
      <c r="BF4252" s="1"/>
      <c r="BG4252" s="1"/>
      <c r="BH4252" s="1"/>
      <c r="BI4252" s="1"/>
    </row>
    <row r="4253" spans="3:61">
      <c r="C4253" s="1"/>
      <c r="D4253" s="2"/>
      <c r="E4253" s="1"/>
      <c r="F4253" s="1"/>
      <c r="G4253" s="1"/>
      <c r="H4253" s="3"/>
      <c r="I4253" s="1"/>
      <c r="J4253" s="4"/>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row>
    <row r="4254" spans="3:61">
      <c r="C4254" s="1"/>
      <c r="D4254" s="2"/>
      <c r="E4254" s="1"/>
      <c r="F4254" s="1"/>
      <c r="G4254" s="1"/>
      <c r="H4254" s="3"/>
      <c r="I4254" s="1"/>
      <c r="J4254" s="4"/>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c r="AR4254" s="1"/>
      <c r="AS4254" s="1"/>
      <c r="AT4254" s="1"/>
      <c r="AU4254" s="1"/>
      <c r="AV4254" s="1"/>
      <c r="AW4254" s="1"/>
      <c r="AX4254" s="1"/>
      <c r="AY4254" s="1"/>
      <c r="AZ4254" s="1"/>
      <c r="BA4254" s="1"/>
      <c r="BB4254" s="1"/>
      <c r="BC4254" s="1"/>
      <c r="BD4254" s="1"/>
      <c r="BE4254" s="1"/>
      <c r="BF4254" s="1"/>
      <c r="BG4254" s="1"/>
      <c r="BH4254" s="1"/>
      <c r="BI4254" s="1"/>
    </row>
    <row r="4255" spans="3:61">
      <c r="C4255" s="1"/>
      <c r="D4255" s="2"/>
      <c r="E4255" s="1"/>
      <c r="F4255" s="1"/>
      <c r="G4255" s="1"/>
      <c r="H4255" s="3"/>
      <c r="I4255" s="1"/>
      <c r="J4255" s="4"/>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row>
    <row r="4256" spans="3:61">
      <c r="C4256" s="1"/>
      <c r="D4256" s="2"/>
      <c r="E4256" s="1"/>
      <c r="F4256" s="1"/>
      <c r="G4256" s="1"/>
      <c r="H4256" s="3"/>
      <c r="I4256" s="1"/>
      <c r="J4256" s="4"/>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row>
    <row r="4257" spans="3:61">
      <c r="C4257" s="1"/>
      <c r="D4257" s="2"/>
      <c r="E4257" s="1"/>
      <c r="F4257" s="1"/>
      <c r="G4257" s="1"/>
      <c r="H4257" s="3"/>
      <c r="I4257" s="1"/>
      <c r="J4257" s="4"/>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row>
    <row r="4258" spans="3:61">
      <c r="C4258" s="1"/>
      <c r="D4258" s="2"/>
      <c r="E4258" s="1"/>
      <c r="F4258" s="1"/>
      <c r="G4258" s="1"/>
      <c r="H4258" s="3"/>
      <c r="I4258" s="1"/>
      <c r="J4258" s="4"/>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row>
    <row r="4259" spans="3:61">
      <c r="C4259" s="1"/>
      <c r="D4259" s="2"/>
      <c r="E4259" s="1"/>
      <c r="F4259" s="1"/>
      <c r="G4259" s="1"/>
      <c r="H4259" s="3"/>
      <c r="I4259" s="1"/>
      <c r="J4259" s="4"/>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row>
    <row r="4260" spans="3:61">
      <c r="C4260" s="1"/>
      <c r="D4260" s="2"/>
      <c r="E4260" s="1"/>
      <c r="F4260" s="1"/>
      <c r="G4260" s="1"/>
      <c r="H4260" s="3"/>
      <c r="I4260" s="1"/>
      <c r="J4260" s="4"/>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row>
    <row r="4261" spans="3:61">
      <c r="C4261" s="1"/>
      <c r="D4261" s="2"/>
      <c r="E4261" s="1"/>
      <c r="F4261" s="1"/>
      <c r="G4261" s="1"/>
      <c r="H4261" s="3"/>
      <c r="I4261" s="1"/>
      <c r="J4261" s="4"/>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row>
    <row r="4262" spans="3:61">
      <c r="C4262" s="1"/>
      <c r="D4262" s="2"/>
      <c r="E4262" s="1"/>
      <c r="F4262" s="1"/>
      <c r="G4262" s="1"/>
      <c r="H4262" s="3"/>
      <c r="I4262" s="1"/>
      <c r="J4262" s="4"/>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row>
    <row r="4263" spans="3:61">
      <c r="C4263" s="1"/>
      <c r="D4263" s="2"/>
      <c r="E4263" s="1"/>
      <c r="F4263" s="1"/>
      <c r="G4263" s="1"/>
      <c r="H4263" s="3"/>
      <c r="I4263" s="1"/>
      <c r="J4263" s="4"/>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row>
    <row r="4264" spans="3:61">
      <c r="C4264" s="1"/>
      <c r="D4264" s="2"/>
      <c r="E4264" s="1"/>
      <c r="F4264" s="1"/>
      <c r="G4264" s="1"/>
      <c r="H4264" s="3"/>
      <c r="I4264" s="1"/>
      <c r="J4264" s="4"/>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row>
    <row r="4265" spans="3:61">
      <c r="C4265" s="1"/>
      <c r="D4265" s="2"/>
      <c r="E4265" s="1"/>
      <c r="F4265" s="1"/>
      <c r="G4265" s="1"/>
      <c r="H4265" s="3"/>
      <c r="I4265" s="1"/>
      <c r="J4265" s="4"/>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row>
    <row r="4266" spans="3:61">
      <c r="C4266" s="1"/>
      <c r="D4266" s="2"/>
      <c r="E4266" s="1"/>
      <c r="F4266" s="1"/>
      <c r="G4266" s="1"/>
      <c r="H4266" s="3"/>
      <c r="I4266" s="1"/>
      <c r="J4266" s="4"/>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row>
    <row r="4267" spans="3:61">
      <c r="C4267" s="1"/>
      <c r="D4267" s="2"/>
      <c r="E4267" s="1"/>
      <c r="F4267" s="1"/>
      <c r="G4267" s="1"/>
      <c r="H4267" s="3"/>
      <c r="I4267" s="1"/>
      <c r="J4267" s="4"/>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row>
    <row r="4268" spans="3:61">
      <c r="C4268" s="1"/>
      <c r="D4268" s="2"/>
      <c r="E4268" s="1"/>
      <c r="F4268" s="1"/>
      <c r="G4268" s="1"/>
      <c r="H4268" s="3"/>
      <c r="I4268" s="1"/>
      <c r="J4268" s="4"/>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row>
    <row r="4269" spans="3:61">
      <c r="C4269" s="1"/>
      <c r="D4269" s="2"/>
      <c r="E4269" s="1"/>
      <c r="F4269" s="1"/>
      <c r="G4269" s="1"/>
      <c r="H4269" s="3"/>
      <c r="I4269" s="1"/>
      <c r="J4269" s="4"/>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row>
    <row r="4270" spans="3:61">
      <c r="C4270" s="1"/>
      <c r="D4270" s="2"/>
      <c r="E4270" s="1"/>
      <c r="F4270" s="1"/>
      <c r="G4270" s="1"/>
      <c r="H4270" s="3"/>
      <c r="I4270" s="1"/>
      <c r="J4270" s="4"/>
      <c r="K4270" s="1"/>
      <c r="L4270" s="1"/>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row>
    <row r="4271" spans="3:61">
      <c r="C4271" s="1"/>
      <c r="D4271" s="2"/>
      <c r="E4271" s="1"/>
      <c r="F4271" s="1"/>
      <c r="G4271" s="1"/>
      <c r="H4271" s="3"/>
      <c r="I4271" s="1"/>
      <c r="J4271" s="4"/>
      <c r="K4271" s="1"/>
      <c r="L4271" s="1"/>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row>
    <row r="4272" spans="3:61">
      <c r="C4272" s="1"/>
      <c r="D4272" s="2"/>
      <c r="E4272" s="1"/>
      <c r="F4272" s="1"/>
      <c r="G4272" s="1"/>
      <c r="H4272" s="3"/>
      <c r="I4272" s="1"/>
      <c r="J4272" s="4"/>
      <c r="K4272" s="1"/>
      <c r="L4272" s="1"/>
      <c r="M4272" s="1"/>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c r="BF4272" s="1"/>
      <c r="BG4272" s="1"/>
      <c r="BH4272" s="1"/>
      <c r="BI4272" s="1"/>
    </row>
    <row r="4273" spans="3:61">
      <c r="C4273" s="1"/>
      <c r="D4273" s="2"/>
      <c r="E4273" s="1"/>
      <c r="F4273" s="1"/>
      <c r="G4273" s="1"/>
      <c r="H4273" s="3"/>
      <c r="I4273" s="1"/>
      <c r="J4273" s="4"/>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row>
    <row r="4274" spans="3:61">
      <c r="C4274" s="1"/>
      <c r="D4274" s="2"/>
      <c r="E4274" s="1"/>
      <c r="F4274" s="1"/>
      <c r="G4274" s="1"/>
      <c r="H4274" s="3"/>
      <c r="I4274" s="1"/>
      <c r="J4274" s="4"/>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row>
    <row r="4275" spans="3:61">
      <c r="C4275" s="1"/>
      <c r="D4275" s="2"/>
      <c r="E4275" s="1"/>
      <c r="F4275" s="1"/>
      <c r="G4275" s="1"/>
      <c r="H4275" s="3"/>
      <c r="I4275" s="1"/>
      <c r="J4275" s="4"/>
      <c r="K4275" s="1"/>
      <c r="L4275" s="1"/>
      <c r="M4275" s="1"/>
      <c r="N4275" s="1"/>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row>
    <row r="4276" spans="3:61">
      <c r="C4276" s="1"/>
      <c r="D4276" s="2"/>
      <c r="E4276" s="1"/>
      <c r="F4276" s="1"/>
      <c r="G4276" s="1"/>
      <c r="H4276" s="3"/>
      <c r="I4276" s="1"/>
      <c r="J4276" s="4"/>
      <c r="K4276" s="1"/>
      <c r="L4276" s="1"/>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c r="BF4276" s="1"/>
      <c r="BG4276" s="1"/>
      <c r="BH4276" s="1"/>
      <c r="BI4276" s="1"/>
    </row>
    <row r="4277" spans="3:61">
      <c r="C4277" s="1"/>
      <c r="D4277" s="2"/>
      <c r="E4277" s="1"/>
      <c r="F4277" s="1"/>
      <c r="G4277" s="1"/>
      <c r="H4277" s="3"/>
      <c r="I4277" s="1"/>
      <c r="J4277" s="4"/>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row>
    <row r="4278" spans="3:61">
      <c r="C4278" s="1"/>
      <c r="D4278" s="2"/>
      <c r="E4278" s="1"/>
      <c r="F4278" s="1"/>
      <c r="G4278" s="1"/>
      <c r="H4278" s="3"/>
      <c r="I4278" s="1"/>
      <c r="J4278" s="4"/>
      <c r="K4278" s="1"/>
      <c r="L4278" s="1"/>
      <c r="M4278" s="1"/>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c r="BF4278" s="1"/>
      <c r="BG4278" s="1"/>
      <c r="BH4278" s="1"/>
      <c r="BI4278" s="1"/>
    </row>
    <row r="4279" spans="3:61">
      <c r="C4279" s="1"/>
      <c r="D4279" s="2"/>
      <c r="E4279" s="1"/>
      <c r="F4279" s="1"/>
      <c r="G4279" s="1"/>
      <c r="H4279" s="3"/>
      <c r="I4279" s="1"/>
      <c r="J4279" s="4"/>
      <c r="K4279" s="1"/>
      <c r="L4279" s="1"/>
      <c r="M4279" s="1"/>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c r="BF4279" s="1"/>
      <c r="BG4279" s="1"/>
      <c r="BH4279" s="1"/>
      <c r="BI4279" s="1"/>
    </row>
    <row r="4280" spans="3:61">
      <c r="C4280" s="1"/>
      <c r="D4280" s="2"/>
      <c r="E4280" s="1"/>
      <c r="F4280" s="1"/>
      <c r="G4280" s="1"/>
      <c r="H4280" s="3"/>
      <c r="I4280" s="1"/>
      <c r="J4280" s="4"/>
      <c r="K4280" s="1"/>
      <c r="L4280" s="1"/>
      <c r="M4280" s="1"/>
      <c r="N4280" s="1"/>
      <c r="O4280" s="1"/>
      <c r="P4280" s="1"/>
      <c r="Q4280" s="1"/>
      <c r="R4280" s="1"/>
      <c r="S4280" s="1"/>
      <c r="T4280" s="1"/>
      <c r="U4280" s="1"/>
      <c r="V4280" s="1"/>
      <c r="W4280" s="1"/>
      <c r="X4280" s="1"/>
      <c r="Y4280" s="1"/>
      <c r="Z4280" s="1"/>
      <c r="AA4280" s="1"/>
      <c r="AB4280" s="1"/>
      <c r="AC4280" s="1"/>
      <c r="AD4280" s="1"/>
      <c r="AE4280" s="1"/>
      <c r="AF4280" s="1"/>
      <c r="AG4280" s="1"/>
      <c r="AH4280" s="1"/>
      <c r="AI4280" s="1"/>
      <c r="AJ4280" s="1"/>
      <c r="AK4280" s="1"/>
      <c r="AL4280" s="1"/>
      <c r="AM4280" s="1"/>
      <c r="AN4280" s="1"/>
      <c r="AO4280" s="1"/>
      <c r="AP4280" s="1"/>
      <c r="AQ4280" s="1"/>
      <c r="AR4280" s="1"/>
      <c r="AS4280" s="1"/>
      <c r="AT4280" s="1"/>
      <c r="AU4280" s="1"/>
      <c r="AV4280" s="1"/>
      <c r="AW4280" s="1"/>
      <c r="AX4280" s="1"/>
      <c r="AY4280" s="1"/>
      <c r="AZ4280" s="1"/>
      <c r="BA4280" s="1"/>
      <c r="BB4280" s="1"/>
      <c r="BC4280" s="1"/>
      <c r="BD4280" s="1"/>
      <c r="BE4280" s="1"/>
      <c r="BF4280" s="1"/>
      <c r="BG4280" s="1"/>
      <c r="BH4280" s="1"/>
      <c r="BI4280" s="1"/>
    </row>
    <row r="4281" spans="3:61">
      <c r="C4281" s="1"/>
      <c r="D4281" s="2"/>
      <c r="E4281" s="1"/>
      <c r="F4281" s="1"/>
      <c r="G4281" s="1"/>
      <c r="H4281" s="3"/>
      <c r="I4281" s="1"/>
      <c r="J4281" s="4"/>
      <c r="K4281" s="1"/>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1"/>
      <c r="BB4281" s="1"/>
      <c r="BC4281" s="1"/>
      <c r="BD4281" s="1"/>
      <c r="BE4281" s="1"/>
      <c r="BF4281" s="1"/>
      <c r="BG4281" s="1"/>
      <c r="BH4281" s="1"/>
      <c r="BI4281" s="1"/>
    </row>
    <row r="4282" spans="3:61">
      <c r="C4282" s="1"/>
      <c r="D4282" s="2"/>
      <c r="E4282" s="1"/>
      <c r="F4282" s="1"/>
      <c r="G4282" s="1"/>
      <c r="H4282" s="3"/>
      <c r="I4282" s="1"/>
      <c r="J4282" s="4"/>
      <c r="K4282" s="1"/>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1"/>
      <c r="BB4282" s="1"/>
      <c r="BC4282" s="1"/>
      <c r="BD4282" s="1"/>
      <c r="BE4282" s="1"/>
      <c r="BF4282" s="1"/>
      <c r="BG4282" s="1"/>
      <c r="BH4282" s="1"/>
      <c r="BI4282" s="1"/>
    </row>
    <row r="4283" spans="3:61">
      <c r="C4283" s="1"/>
      <c r="D4283" s="2"/>
      <c r="E4283" s="1"/>
      <c r="F4283" s="1"/>
      <c r="G4283" s="1"/>
      <c r="H4283" s="3"/>
      <c r="I4283" s="1"/>
      <c r="J4283" s="4"/>
      <c r="K4283" s="1"/>
      <c r="L4283" s="1"/>
      <c r="M4283" s="1"/>
      <c r="N4283" s="1"/>
      <c r="O4283" s="1"/>
      <c r="P4283" s="1"/>
      <c r="Q4283" s="1"/>
      <c r="R4283" s="1"/>
      <c r="S4283" s="1"/>
      <c r="T4283" s="1"/>
      <c r="U4283" s="1"/>
      <c r="V4283" s="1"/>
      <c r="W4283" s="1"/>
      <c r="X4283" s="1"/>
      <c r="Y4283" s="1"/>
      <c r="Z4283" s="1"/>
      <c r="AA4283" s="1"/>
      <c r="AB4283" s="1"/>
      <c r="AC4283" s="1"/>
      <c r="AD4283" s="1"/>
      <c r="AE4283" s="1"/>
      <c r="AF4283" s="1"/>
      <c r="AG4283" s="1"/>
      <c r="AH4283" s="1"/>
      <c r="AI4283" s="1"/>
      <c r="AJ4283" s="1"/>
      <c r="AK4283" s="1"/>
      <c r="AL4283" s="1"/>
      <c r="AM4283" s="1"/>
      <c r="AN4283" s="1"/>
      <c r="AO4283" s="1"/>
      <c r="AP4283" s="1"/>
      <c r="AQ4283" s="1"/>
      <c r="AR4283" s="1"/>
      <c r="AS4283" s="1"/>
      <c r="AT4283" s="1"/>
      <c r="AU4283" s="1"/>
      <c r="AV4283" s="1"/>
      <c r="AW4283" s="1"/>
      <c r="AX4283" s="1"/>
      <c r="AY4283" s="1"/>
      <c r="AZ4283" s="1"/>
      <c r="BA4283" s="1"/>
      <c r="BB4283" s="1"/>
      <c r="BC4283" s="1"/>
      <c r="BD4283" s="1"/>
      <c r="BE4283" s="1"/>
      <c r="BF4283" s="1"/>
      <c r="BG4283" s="1"/>
      <c r="BH4283" s="1"/>
      <c r="BI4283" s="1"/>
    </row>
    <row r="4284" spans="3:61">
      <c r="C4284" s="1"/>
      <c r="D4284" s="2"/>
      <c r="E4284" s="1"/>
      <c r="F4284" s="1"/>
      <c r="G4284" s="1"/>
      <c r="H4284" s="3"/>
      <c r="I4284" s="1"/>
      <c r="J4284" s="4"/>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row>
    <row r="4285" spans="3:61">
      <c r="C4285" s="1"/>
      <c r="D4285" s="2"/>
      <c r="E4285" s="1"/>
      <c r="F4285" s="1"/>
      <c r="G4285" s="1"/>
      <c r="H4285" s="3"/>
      <c r="I4285" s="1"/>
      <c r="J4285" s="4"/>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row>
    <row r="4286" spans="3:61">
      <c r="C4286" s="1"/>
      <c r="D4286" s="2"/>
      <c r="E4286" s="1"/>
      <c r="F4286" s="1"/>
      <c r="G4286" s="1"/>
      <c r="H4286" s="3"/>
      <c r="I4286" s="1"/>
      <c r="J4286" s="4"/>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row>
    <row r="4287" spans="3:61">
      <c r="C4287" s="1"/>
      <c r="D4287" s="2"/>
      <c r="E4287" s="1"/>
      <c r="F4287" s="1"/>
      <c r="G4287" s="1"/>
      <c r="H4287" s="3"/>
      <c r="I4287" s="1"/>
      <c r="J4287" s="4"/>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row>
    <row r="4288" spans="3:61">
      <c r="C4288" s="1"/>
      <c r="D4288" s="2"/>
      <c r="E4288" s="1"/>
      <c r="F4288" s="1"/>
      <c r="G4288" s="1"/>
      <c r="H4288" s="3"/>
      <c r="I4288" s="1"/>
      <c r="J4288" s="4"/>
      <c r="K4288" s="1"/>
      <c r="L4288" s="1"/>
      <c r="M4288" s="1"/>
      <c r="N4288" s="1"/>
      <c r="O4288" s="1"/>
      <c r="P4288" s="1"/>
      <c r="Q4288" s="1"/>
      <c r="R4288" s="1"/>
      <c r="S4288" s="1"/>
      <c r="T4288" s="1"/>
      <c r="U4288" s="1"/>
      <c r="V4288" s="1"/>
      <c r="W4288" s="1"/>
      <c r="X4288" s="1"/>
      <c r="Y4288" s="1"/>
      <c r="Z4288" s="1"/>
      <c r="AA4288" s="1"/>
      <c r="AB4288" s="1"/>
      <c r="AC4288" s="1"/>
      <c r="AD4288" s="1"/>
      <c r="AE4288" s="1"/>
      <c r="AF4288" s="1"/>
      <c r="AG4288" s="1"/>
      <c r="AH4288" s="1"/>
      <c r="AI4288" s="1"/>
      <c r="AJ4288" s="1"/>
      <c r="AK4288" s="1"/>
      <c r="AL4288" s="1"/>
      <c r="AM4288" s="1"/>
      <c r="AN4288" s="1"/>
      <c r="AO4288" s="1"/>
      <c r="AP4288" s="1"/>
      <c r="AQ4288" s="1"/>
      <c r="AR4288" s="1"/>
      <c r="AS4288" s="1"/>
      <c r="AT4288" s="1"/>
      <c r="AU4288" s="1"/>
      <c r="AV4288" s="1"/>
      <c r="AW4288" s="1"/>
      <c r="AX4288" s="1"/>
      <c r="AY4288" s="1"/>
      <c r="AZ4288" s="1"/>
      <c r="BA4288" s="1"/>
      <c r="BB4288" s="1"/>
      <c r="BC4288" s="1"/>
      <c r="BD4288" s="1"/>
      <c r="BE4288" s="1"/>
      <c r="BF4288" s="1"/>
      <c r="BG4288" s="1"/>
      <c r="BH4288" s="1"/>
      <c r="BI4288" s="1"/>
    </row>
    <row r="4289" spans="3:61">
      <c r="C4289" s="1"/>
      <c r="D4289" s="2"/>
      <c r="E4289" s="1"/>
      <c r="F4289" s="1"/>
      <c r="G4289" s="1"/>
      <c r="H4289" s="3"/>
      <c r="I4289" s="1"/>
      <c r="J4289" s="4"/>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c r="BB4289" s="1"/>
      <c r="BC4289" s="1"/>
      <c r="BD4289" s="1"/>
      <c r="BE4289" s="1"/>
      <c r="BF4289" s="1"/>
      <c r="BG4289" s="1"/>
      <c r="BH4289" s="1"/>
      <c r="BI4289" s="1"/>
    </row>
    <row r="4290" spans="3:61">
      <c r="C4290" s="1"/>
      <c r="D4290" s="2"/>
      <c r="E4290" s="1"/>
      <c r="F4290" s="1"/>
      <c r="G4290" s="1"/>
      <c r="H4290" s="3"/>
      <c r="I4290" s="1"/>
      <c r="J4290" s="4"/>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c r="BD4290" s="1"/>
      <c r="BE4290" s="1"/>
      <c r="BF4290" s="1"/>
      <c r="BG4290" s="1"/>
      <c r="BH4290" s="1"/>
      <c r="BI4290" s="1"/>
    </row>
    <row r="4291" spans="3:61">
      <c r="C4291" s="1"/>
      <c r="D4291" s="2"/>
      <c r="E4291" s="1"/>
      <c r="F4291" s="1"/>
      <c r="G4291" s="1"/>
      <c r="H4291" s="3"/>
      <c r="I4291" s="1"/>
      <c r="J4291" s="4"/>
      <c r="K4291" s="1"/>
      <c r="L4291" s="1"/>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c r="BD4291" s="1"/>
      <c r="BE4291" s="1"/>
      <c r="BF4291" s="1"/>
      <c r="BG4291" s="1"/>
      <c r="BH4291" s="1"/>
      <c r="BI4291" s="1"/>
    </row>
    <row r="4292" spans="3:61">
      <c r="C4292" s="1"/>
      <c r="D4292" s="2"/>
      <c r="E4292" s="1"/>
      <c r="F4292" s="1"/>
      <c r="G4292" s="1"/>
      <c r="H4292" s="3"/>
      <c r="I4292" s="1"/>
      <c r="J4292" s="4"/>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row>
    <row r="4293" spans="3:61">
      <c r="C4293" s="1"/>
      <c r="D4293" s="2"/>
      <c r="E4293" s="1"/>
      <c r="F4293" s="1"/>
      <c r="G4293" s="1"/>
      <c r="H4293" s="3"/>
      <c r="I4293" s="1"/>
      <c r="J4293" s="4"/>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row>
    <row r="4294" spans="3:61">
      <c r="C4294" s="1"/>
      <c r="D4294" s="2"/>
      <c r="E4294" s="1"/>
      <c r="F4294" s="1"/>
      <c r="G4294" s="1"/>
      <c r="H4294" s="3"/>
      <c r="I4294" s="1"/>
      <c r="J4294" s="4"/>
      <c r="K4294" s="1"/>
      <c r="L4294" s="1"/>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row>
    <row r="4295" spans="3:61">
      <c r="C4295" s="1"/>
      <c r="D4295" s="2"/>
      <c r="E4295" s="1"/>
      <c r="F4295" s="1"/>
      <c r="G4295" s="1"/>
      <c r="H4295" s="3"/>
      <c r="I4295" s="1"/>
      <c r="J4295" s="4"/>
      <c r="K4295" s="1"/>
      <c r="L4295" s="1"/>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row>
    <row r="4296" spans="3:61">
      <c r="C4296" s="1"/>
      <c r="D4296" s="2"/>
      <c r="E4296" s="1"/>
      <c r="F4296" s="1"/>
      <c r="G4296" s="1"/>
      <c r="H4296" s="3"/>
      <c r="I4296" s="1"/>
      <c r="J4296" s="4"/>
      <c r="K4296" s="1"/>
      <c r="L4296" s="1"/>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row>
    <row r="4297" spans="3:61">
      <c r="C4297" s="1"/>
      <c r="D4297" s="2"/>
      <c r="E4297" s="1"/>
      <c r="F4297" s="1"/>
      <c r="G4297" s="1"/>
      <c r="H4297" s="3"/>
      <c r="I4297" s="1"/>
      <c r="J4297" s="4"/>
      <c r="K4297" s="1"/>
      <c r="L4297" s="1"/>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row>
    <row r="4298" spans="3:61">
      <c r="C4298" s="1"/>
      <c r="D4298" s="2"/>
      <c r="E4298" s="1"/>
      <c r="F4298" s="1"/>
      <c r="G4298" s="1"/>
      <c r="H4298" s="3"/>
      <c r="I4298" s="1"/>
      <c r="J4298" s="4"/>
      <c r="K4298" s="1"/>
      <c r="L4298" s="1"/>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c r="BF4298" s="1"/>
      <c r="BG4298" s="1"/>
      <c r="BH4298" s="1"/>
      <c r="BI4298" s="1"/>
    </row>
    <row r="4299" spans="3:61">
      <c r="C4299" s="1"/>
      <c r="D4299" s="2"/>
      <c r="E4299" s="1"/>
      <c r="F4299" s="1"/>
      <c r="G4299" s="1"/>
      <c r="H4299" s="3"/>
      <c r="I4299" s="1"/>
      <c r="J4299" s="4"/>
      <c r="K4299" s="1"/>
      <c r="L4299" s="1"/>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row>
    <row r="4300" spans="3:61">
      <c r="C4300" s="1"/>
      <c r="D4300" s="2"/>
      <c r="E4300" s="1"/>
      <c r="F4300" s="1"/>
      <c r="G4300" s="1"/>
      <c r="H4300" s="3"/>
      <c r="I4300" s="1"/>
      <c r="J4300" s="4"/>
      <c r="K4300" s="1"/>
      <c r="L4300" s="1"/>
      <c r="M4300" s="1"/>
      <c r="N4300" s="1"/>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row>
    <row r="4301" spans="3:61">
      <c r="C4301" s="1"/>
      <c r="D4301" s="2"/>
      <c r="E4301" s="1"/>
      <c r="F4301" s="1"/>
      <c r="G4301" s="1"/>
      <c r="H4301" s="3"/>
      <c r="I4301" s="1"/>
      <c r="J4301" s="4"/>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row>
    <row r="4302" spans="3:61">
      <c r="C4302" s="1"/>
      <c r="D4302" s="2"/>
      <c r="E4302" s="1"/>
      <c r="F4302" s="1"/>
      <c r="G4302" s="1"/>
      <c r="H4302" s="3"/>
      <c r="I4302" s="1"/>
      <c r="J4302" s="4"/>
      <c r="K4302" s="1"/>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row>
    <row r="4303" spans="3:61">
      <c r="C4303" s="1"/>
      <c r="D4303" s="2"/>
      <c r="E4303" s="1"/>
      <c r="F4303" s="1"/>
      <c r="G4303" s="1"/>
      <c r="H4303" s="3"/>
      <c r="I4303" s="1"/>
      <c r="J4303" s="4"/>
      <c r="K4303" s="1"/>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row>
    <row r="4304" spans="3:61">
      <c r="C4304" s="1"/>
      <c r="D4304" s="2"/>
      <c r="E4304" s="1"/>
      <c r="F4304" s="1"/>
      <c r="G4304" s="1"/>
      <c r="H4304" s="3"/>
      <c r="I4304" s="1"/>
      <c r="J4304" s="4"/>
      <c r="K4304" s="1"/>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row>
    <row r="4305" spans="3:61">
      <c r="C4305" s="1"/>
      <c r="D4305" s="2"/>
      <c r="E4305" s="1"/>
      <c r="F4305" s="1"/>
      <c r="G4305" s="1"/>
      <c r="H4305" s="3"/>
      <c r="I4305" s="1"/>
      <c r="J4305" s="4"/>
      <c r="K4305" s="1"/>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row>
    <row r="4306" spans="3:61">
      <c r="C4306" s="1"/>
      <c r="D4306" s="2"/>
      <c r="E4306" s="1"/>
      <c r="F4306" s="1"/>
      <c r="G4306" s="1"/>
      <c r="H4306" s="3"/>
      <c r="I4306" s="1"/>
      <c r="J4306" s="4"/>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row>
    <row r="4307" spans="3:61">
      <c r="C4307" s="1"/>
      <c r="D4307" s="2"/>
      <c r="E4307" s="1"/>
      <c r="F4307" s="1"/>
      <c r="G4307" s="1"/>
      <c r="H4307" s="3"/>
      <c r="I4307" s="1"/>
      <c r="J4307" s="4"/>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row>
    <row r="4308" spans="3:61">
      <c r="C4308" s="1"/>
      <c r="D4308" s="2"/>
      <c r="E4308" s="1"/>
      <c r="F4308" s="1"/>
      <c r="G4308" s="1"/>
      <c r="H4308" s="3"/>
      <c r="I4308" s="1"/>
      <c r="J4308" s="4"/>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row>
    <row r="4309" spans="3:61">
      <c r="C4309" s="1"/>
      <c r="D4309" s="2"/>
      <c r="E4309" s="1"/>
      <c r="F4309" s="1"/>
      <c r="G4309" s="1"/>
      <c r="H4309" s="3"/>
      <c r="I4309" s="1"/>
      <c r="J4309" s="4"/>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c r="BB4309" s="1"/>
      <c r="BC4309" s="1"/>
      <c r="BD4309" s="1"/>
      <c r="BE4309" s="1"/>
      <c r="BF4309" s="1"/>
      <c r="BG4309" s="1"/>
      <c r="BH4309" s="1"/>
      <c r="BI4309" s="1"/>
    </row>
    <row r="4310" spans="3:61">
      <c r="C4310" s="1"/>
      <c r="D4310" s="2"/>
      <c r="E4310" s="1"/>
      <c r="F4310" s="1"/>
      <c r="G4310" s="1"/>
      <c r="H4310" s="3"/>
      <c r="I4310" s="1"/>
      <c r="J4310" s="4"/>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1"/>
      <c r="BB4310" s="1"/>
      <c r="BC4310" s="1"/>
      <c r="BD4310" s="1"/>
      <c r="BE4310" s="1"/>
      <c r="BF4310" s="1"/>
      <c r="BG4310" s="1"/>
      <c r="BH4310" s="1"/>
      <c r="BI4310" s="1"/>
    </row>
    <row r="4311" spans="3:61">
      <c r="C4311" s="1"/>
      <c r="D4311" s="2"/>
      <c r="E4311" s="1"/>
      <c r="F4311" s="1"/>
      <c r="G4311" s="1"/>
      <c r="H4311" s="3"/>
      <c r="I4311" s="1"/>
      <c r="J4311" s="4"/>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c r="AR4311" s="1"/>
      <c r="AS4311" s="1"/>
      <c r="AT4311" s="1"/>
      <c r="AU4311" s="1"/>
      <c r="AV4311" s="1"/>
      <c r="AW4311" s="1"/>
      <c r="AX4311" s="1"/>
      <c r="AY4311" s="1"/>
      <c r="AZ4311" s="1"/>
      <c r="BA4311" s="1"/>
      <c r="BB4311" s="1"/>
      <c r="BC4311" s="1"/>
      <c r="BD4311" s="1"/>
      <c r="BE4311" s="1"/>
      <c r="BF4311" s="1"/>
      <c r="BG4311" s="1"/>
      <c r="BH4311" s="1"/>
      <c r="BI4311" s="1"/>
    </row>
    <row r="4312" spans="3:61">
      <c r="C4312" s="1"/>
      <c r="D4312" s="2"/>
      <c r="E4312" s="1"/>
      <c r="F4312" s="1"/>
      <c r="G4312" s="1"/>
      <c r="H4312" s="3"/>
      <c r="I4312" s="1"/>
      <c r="J4312" s="4"/>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c r="AR4312" s="1"/>
      <c r="AS4312" s="1"/>
      <c r="AT4312" s="1"/>
      <c r="AU4312" s="1"/>
      <c r="AV4312" s="1"/>
      <c r="AW4312" s="1"/>
      <c r="AX4312" s="1"/>
      <c r="AY4312" s="1"/>
      <c r="AZ4312" s="1"/>
      <c r="BA4312" s="1"/>
      <c r="BB4312" s="1"/>
      <c r="BC4312" s="1"/>
      <c r="BD4312" s="1"/>
      <c r="BE4312" s="1"/>
      <c r="BF4312" s="1"/>
      <c r="BG4312" s="1"/>
      <c r="BH4312" s="1"/>
      <c r="BI4312" s="1"/>
    </row>
    <row r="4313" spans="3:61">
      <c r="C4313" s="1"/>
      <c r="D4313" s="2"/>
      <c r="E4313" s="1"/>
      <c r="F4313" s="1"/>
      <c r="G4313" s="1"/>
      <c r="H4313" s="3"/>
      <c r="I4313" s="1"/>
      <c r="J4313" s="4"/>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c r="BB4313" s="1"/>
      <c r="BC4313" s="1"/>
      <c r="BD4313" s="1"/>
      <c r="BE4313" s="1"/>
      <c r="BF4313" s="1"/>
      <c r="BG4313" s="1"/>
      <c r="BH4313" s="1"/>
      <c r="BI4313" s="1"/>
    </row>
    <row r="4314" spans="3:61">
      <c r="C4314" s="1"/>
      <c r="D4314" s="2"/>
      <c r="E4314" s="1"/>
      <c r="F4314" s="1"/>
      <c r="G4314" s="1"/>
      <c r="H4314" s="3"/>
      <c r="I4314" s="1"/>
      <c r="J4314" s="4"/>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c r="BB4314" s="1"/>
      <c r="BC4314" s="1"/>
      <c r="BD4314" s="1"/>
      <c r="BE4314" s="1"/>
      <c r="BF4314" s="1"/>
      <c r="BG4314" s="1"/>
      <c r="BH4314" s="1"/>
      <c r="BI4314" s="1"/>
    </row>
    <row r="4315" spans="3:61">
      <c r="C4315" s="1"/>
      <c r="D4315" s="2"/>
      <c r="E4315" s="1"/>
      <c r="F4315" s="1"/>
      <c r="G4315" s="1"/>
      <c r="H4315" s="3"/>
      <c r="I4315" s="1"/>
      <c r="J4315" s="4"/>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c r="BB4315" s="1"/>
      <c r="BC4315" s="1"/>
      <c r="BD4315" s="1"/>
      <c r="BE4315" s="1"/>
      <c r="BF4315" s="1"/>
      <c r="BG4315" s="1"/>
      <c r="BH4315" s="1"/>
      <c r="BI4315" s="1"/>
    </row>
    <row r="4316" spans="3:61">
      <c r="C4316" s="1"/>
      <c r="D4316" s="2"/>
      <c r="E4316" s="1"/>
      <c r="F4316" s="1"/>
      <c r="G4316" s="1"/>
      <c r="H4316" s="3"/>
      <c r="I4316" s="1"/>
      <c r="J4316" s="4"/>
      <c r="K4316" s="1"/>
      <c r="L4316" s="1"/>
      <c r="M4316" s="1"/>
      <c r="N4316" s="1"/>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c r="AR4316" s="1"/>
      <c r="AS4316" s="1"/>
      <c r="AT4316" s="1"/>
      <c r="AU4316" s="1"/>
      <c r="AV4316" s="1"/>
      <c r="AW4316" s="1"/>
      <c r="AX4316" s="1"/>
      <c r="AY4316" s="1"/>
      <c r="AZ4316" s="1"/>
      <c r="BA4316" s="1"/>
      <c r="BB4316" s="1"/>
      <c r="BC4316" s="1"/>
      <c r="BD4316" s="1"/>
      <c r="BE4316" s="1"/>
      <c r="BF4316" s="1"/>
      <c r="BG4316" s="1"/>
      <c r="BH4316" s="1"/>
      <c r="BI4316" s="1"/>
    </row>
    <row r="4317" spans="3:61">
      <c r="C4317" s="1"/>
      <c r="D4317" s="2"/>
      <c r="E4317" s="1"/>
      <c r="F4317" s="1"/>
      <c r="G4317" s="1"/>
      <c r="H4317" s="3"/>
      <c r="I4317" s="1"/>
      <c r="J4317" s="4"/>
      <c r="K4317" s="1"/>
      <c r="L4317" s="1"/>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row>
    <row r="4318" spans="3:61">
      <c r="C4318" s="1"/>
      <c r="D4318" s="2"/>
      <c r="E4318" s="1"/>
      <c r="F4318" s="1"/>
      <c r="G4318" s="1"/>
      <c r="H4318" s="3"/>
      <c r="I4318" s="1"/>
      <c r="J4318" s="4"/>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row>
    <row r="4319" spans="3:61">
      <c r="C4319" s="1"/>
      <c r="D4319" s="2"/>
      <c r="E4319" s="1"/>
      <c r="F4319" s="1"/>
      <c r="G4319" s="1"/>
      <c r="H4319" s="3"/>
      <c r="I4319" s="1"/>
      <c r="J4319" s="4"/>
      <c r="K4319" s="1"/>
      <c r="L4319" s="1"/>
      <c r="M4319" s="1"/>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row>
    <row r="4320" spans="3:61">
      <c r="C4320" s="1"/>
      <c r="D4320" s="2"/>
      <c r="E4320" s="1"/>
      <c r="F4320" s="1"/>
      <c r="G4320" s="1"/>
      <c r="H4320" s="3"/>
      <c r="I4320" s="1"/>
      <c r="J4320" s="4"/>
      <c r="K4320" s="1"/>
      <c r="L4320" s="1"/>
      <c r="M4320" s="1"/>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row>
    <row r="4321" spans="3:61">
      <c r="C4321" s="1"/>
      <c r="D4321" s="2"/>
      <c r="E4321" s="1"/>
      <c r="F4321" s="1"/>
      <c r="G4321" s="1"/>
      <c r="H4321" s="3"/>
      <c r="I4321" s="1"/>
      <c r="J4321" s="4"/>
      <c r="K4321" s="1"/>
      <c r="L4321" s="1"/>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row>
    <row r="4322" spans="3:61">
      <c r="C4322" s="1"/>
      <c r="D4322" s="2"/>
      <c r="E4322" s="1"/>
      <c r="F4322" s="1"/>
      <c r="G4322" s="1"/>
      <c r="H4322" s="3"/>
      <c r="I4322" s="1"/>
      <c r="J4322" s="4"/>
      <c r="K4322" s="1"/>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row>
    <row r="4323" spans="3:61">
      <c r="C4323" s="1"/>
      <c r="D4323" s="2"/>
      <c r="E4323" s="1"/>
      <c r="F4323" s="1"/>
      <c r="G4323" s="1"/>
      <c r="H4323" s="3"/>
      <c r="I4323" s="1"/>
      <c r="J4323" s="4"/>
      <c r="K4323" s="1"/>
      <c r="L4323" s="1"/>
      <c r="M4323" s="1"/>
      <c r="N4323" s="1"/>
      <c r="O4323" s="1"/>
      <c r="P4323" s="1"/>
      <c r="Q4323" s="1"/>
      <c r="R4323" s="1"/>
      <c r="S4323" s="1"/>
      <c r="T4323" s="1"/>
      <c r="U4323" s="1"/>
      <c r="V4323" s="1"/>
      <c r="W4323" s="1"/>
      <c r="X4323" s="1"/>
      <c r="Y4323" s="1"/>
      <c r="Z4323" s="1"/>
      <c r="AA4323" s="1"/>
      <c r="AB4323" s="1"/>
      <c r="AC4323" s="1"/>
      <c r="AD4323" s="1"/>
      <c r="AE4323" s="1"/>
      <c r="AF4323" s="1"/>
      <c r="AG4323" s="1"/>
      <c r="AH4323" s="1"/>
      <c r="AI4323" s="1"/>
      <c r="AJ4323" s="1"/>
      <c r="AK4323" s="1"/>
      <c r="AL4323" s="1"/>
      <c r="AM4323" s="1"/>
      <c r="AN4323" s="1"/>
      <c r="AO4323" s="1"/>
      <c r="AP4323" s="1"/>
      <c r="AQ4323" s="1"/>
      <c r="AR4323" s="1"/>
      <c r="AS4323" s="1"/>
      <c r="AT4323" s="1"/>
      <c r="AU4323" s="1"/>
      <c r="AV4323" s="1"/>
      <c r="AW4323" s="1"/>
      <c r="AX4323" s="1"/>
      <c r="AY4323" s="1"/>
      <c r="AZ4323" s="1"/>
      <c r="BA4323" s="1"/>
      <c r="BB4323" s="1"/>
      <c r="BC4323" s="1"/>
      <c r="BD4323" s="1"/>
      <c r="BE4323" s="1"/>
      <c r="BF4323" s="1"/>
      <c r="BG4323" s="1"/>
      <c r="BH4323" s="1"/>
      <c r="BI4323" s="1"/>
    </row>
    <row r="4324" spans="3:61">
      <c r="C4324" s="1"/>
      <c r="D4324" s="2"/>
      <c r="E4324" s="1"/>
      <c r="F4324" s="1"/>
      <c r="G4324" s="1"/>
      <c r="H4324" s="3"/>
      <c r="I4324" s="1"/>
      <c r="J4324" s="4"/>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1"/>
      <c r="BB4324" s="1"/>
      <c r="BC4324" s="1"/>
      <c r="BD4324" s="1"/>
      <c r="BE4324" s="1"/>
      <c r="BF4324" s="1"/>
      <c r="BG4324" s="1"/>
      <c r="BH4324" s="1"/>
      <c r="BI4324" s="1"/>
    </row>
    <row r="4325" spans="3:61">
      <c r="C4325" s="1"/>
      <c r="D4325" s="2"/>
      <c r="E4325" s="1"/>
      <c r="F4325" s="1"/>
      <c r="G4325" s="1"/>
      <c r="H4325" s="3"/>
      <c r="I4325" s="1"/>
      <c r="J4325" s="4"/>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1"/>
      <c r="BB4325" s="1"/>
      <c r="BC4325" s="1"/>
      <c r="BD4325" s="1"/>
      <c r="BE4325" s="1"/>
      <c r="BF4325" s="1"/>
      <c r="BG4325" s="1"/>
      <c r="BH4325" s="1"/>
      <c r="BI4325" s="1"/>
    </row>
    <row r="4326" spans="3:61">
      <c r="C4326" s="1"/>
      <c r="D4326" s="2"/>
      <c r="E4326" s="1"/>
      <c r="F4326" s="1"/>
      <c r="G4326" s="1"/>
      <c r="H4326" s="3"/>
      <c r="I4326" s="1"/>
      <c r="J4326" s="4"/>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c r="AR4326" s="1"/>
      <c r="AS4326" s="1"/>
      <c r="AT4326" s="1"/>
      <c r="AU4326" s="1"/>
      <c r="AV4326" s="1"/>
      <c r="AW4326" s="1"/>
      <c r="AX4326" s="1"/>
      <c r="AY4326" s="1"/>
      <c r="AZ4326" s="1"/>
      <c r="BA4326" s="1"/>
      <c r="BB4326" s="1"/>
      <c r="BC4326" s="1"/>
      <c r="BD4326" s="1"/>
      <c r="BE4326" s="1"/>
      <c r="BF4326" s="1"/>
      <c r="BG4326" s="1"/>
      <c r="BH4326" s="1"/>
      <c r="BI4326" s="1"/>
    </row>
    <row r="4327" spans="3:61">
      <c r="C4327" s="1"/>
      <c r="D4327" s="2"/>
      <c r="E4327" s="1"/>
      <c r="F4327" s="1"/>
      <c r="G4327" s="1"/>
      <c r="H4327" s="3"/>
      <c r="I4327" s="1"/>
      <c r="J4327" s="4"/>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c r="AR4327" s="1"/>
      <c r="AS4327" s="1"/>
      <c r="AT4327" s="1"/>
      <c r="AU4327" s="1"/>
      <c r="AV4327" s="1"/>
      <c r="AW4327" s="1"/>
      <c r="AX4327" s="1"/>
      <c r="AY4327" s="1"/>
      <c r="AZ4327" s="1"/>
      <c r="BA4327" s="1"/>
      <c r="BB4327" s="1"/>
      <c r="BC4327" s="1"/>
      <c r="BD4327" s="1"/>
      <c r="BE4327" s="1"/>
      <c r="BF4327" s="1"/>
      <c r="BG4327" s="1"/>
      <c r="BH4327" s="1"/>
      <c r="BI4327" s="1"/>
    </row>
    <row r="4328" spans="3:61">
      <c r="C4328" s="1"/>
      <c r="D4328" s="2"/>
      <c r="E4328" s="1"/>
      <c r="F4328" s="1"/>
      <c r="G4328" s="1"/>
      <c r="H4328" s="3"/>
      <c r="I4328" s="1"/>
      <c r="J4328" s="4"/>
      <c r="K4328" s="1"/>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c r="AR4328" s="1"/>
      <c r="AS4328" s="1"/>
      <c r="AT4328" s="1"/>
      <c r="AU4328" s="1"/>
      <c r="AV4328" s="1"/>
      <c r="AW4328" s="1"/>
      <c r="AX4328" s="1"/>
      <c r="AY4328" s="1"/>
      <c r="AZ4328" s="1"/>
      <c r="BA4328" s="1"/>
      <c r="BB4328" s="1"/>
      <c r="BC4328" s="1"/>
      <c r="BD4328" s="1"/>
      <c r="BE4328" s="1"/>
      <c r="BF4328" s="1"/>
      <c r="BG4328" s="1"/>
      <c r="BH4328" s="1"/>
      <c r="BI4328" s="1"/>
    </row>
    <row r="4329" spans="3:61">
      <c r="C4329" s="1"/>
      <c r="D4329" s="2"/>
      <c r="E4329" s="1"/>
      <c r="F4329" s="1"/>
      <c r="G4329" s="1"/>
      <c r="H4329" s="3"/>
      <c r="I4329" s="1"/>
      <c r="J4329" s="4"/>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c r="AR4329" s="1"/>
      <c r="AS4329" s="1"/>
      <c r="AT4329" s="1"/>
      <c r="AU4329" s="1"/>
      <c r="AV4329" s="1"/>
      <c r="AW4329" s="1"/>
      <c r="AX4329" s="1"/>
      <c r="AY4329" s="1"/>
      <c r="AZ4329" s="1"/>
      <c r="BA4329" s="1"/>
      <c r="BB4329" s="1"/>
      <c r="BC4329" s="1"/>
      <c r="BD4329" s="1"/>
      <c r="BE4329" s="1"/>
      <c r="BF4329" s="1"/>
      <c r="BG4329" s="1"/>
      <c r="BH4329" s="1"/>
      <c r="BI4329" s="1"/>
    </row>
    <row r="4330" spans="3:61">
      <c r="C4330" s="1"/>
      <c r="D4330" s="2"/>
      <c r="E4330" s="1"/>
      <c r="F4330" s="1"/>
      <c r="G4330" s="1"/>
      <c r="H4330" s="3"/>
      <c r="I4330" s="1"/>
      <c r="J4330" s="4"/>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c r="AR4330" s="1"/>
      <c r="AS4330" s="1"/>
      <c r="AT4330" s="1"/>
      <c r="AU4330" s="1"/>
      <c r="AV4330" s="1"/>
      <c r="AW4330" s="1"/>
      <c r="AX4330" s="1"/>
      <c r="AY4330" s="1"/>
      <c r="AZ4330" s="1"/>
      <c r="BA4330" s="1"/>
      <c r="BB4330" s="1"/>
      <c r="BC4330" s="1"/>
      <c r="BD4330" s="1"/>
      <c r="BE4330" s="1"/>
      <c r="BF4330" s="1"/>
      <c r="BG4330" s="1"/>
      <c r="BH4330" s="1"/>
      <c r="BI4330" s="1"/>
    </row>
    <row r="4331" spans="3:61">
      <c r="C4331" s="1"/>
      <c r="D4331" s="2"/>
      <c r="E4331" s="1"/>
      <c r="F4331" s="1"/>
      <c r="G4331" s="1"/>
      <c r="H4331" s="3"/>
      <c r="I4331" s="1"/>
      <c r="J4331" s="4"/>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c r="AR4331" s="1"/>
      <c r="AS4331" s="1"/>
      <c r="AT4331" s="1"/>
      <c r="AU4331" s="1"/>
      <c r="AV4331" s="1"/>
      <c r="AW4331" s="1"/>
      <c r="AX4331" s="1"/>
      <c r="AY4331" s="1"/>
      <c r="AZ4331" s="1"/>
      <c r="BA4331" s="1"/>
      <c r="BB4331" s="1"/>
      <c r="BC4331" s="1"/>
      <c r="BD4331" s="1"/>
      <c r="BE4331" s="1"/>
      <c r="BF4331" s="1"/>
      <c r="BG4331" s="1"/>
      <c r="BH4331" s="1"/>
      <c r="BI4331" s="1"/>
    </row>
    <row r="4332" spans="3:61">
      <c r="C4332" s="1"/>
      <c r="D4332" s="2"/>
      <c r="E4332" s="1"/>
      <c r="F4332" s="1"/>
      <c r="G4332" s="1"/>
      <c r="H4332" s="3"/>
      <c r="I4332" s="1"/>
      <c r="J4332" s="4"/>
      <c r="K4332" s="1"/>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row>
    <row r="4333" spans="3:61">
      <c r="C4333" s="1"/>
      <c r="D4333" s="2"/>
      <c r="E4333" s="1"/>
      <c r="F4333" s="1"/>
      <c r="G4333" s="1"/>
      <c r="H4333" s="3"/>
      <c r="I4333" s="1"/>
      <c r="J4333" s="4"/>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1"/>
      <c r="BB4333" s="1"/>
      <c r="BC4333" s="1"/>
      <c r="BD4333" s="1"/>
      <c r="BE4333" s="1"/>
      <c r="BF4333" s="1"/>
      <c r="BG4333" s="1"/>
      <c r="BH4333" s="1"/>
      <c r="BI4333" s="1"/>
    </row>
    <row r="4334" spans="3:61">
      <c r="C4334" s="1"/>
      <c r="D4334" s="2"/>
      <c r="E4334" s="1"/>
      <c r="F4334" s="1"/>
      <c r="G4334" s="1"/>
      <c r="H4334" s="3"/>
      <c r="I4334" s="1"/>
      <c r="J4334" s="4"/>
      <c r="K4334" s="1"/>
      <c r="L4334" s="1"/>
      <c r="M4334" s="1"/>
      <c r="N4334" s="1"/>
      <c r="O4334" s="1"/>
      <c r="P4334" s="1"/>
      <c r="Q4334" s="1"/>
      <c r="R4334" s="1"/>
      <c r="S4334" s="1"/>
      <c r="T4334" s="1"/>
      <c r="U4334" s="1"/>
      <c r="V4334" s="1"/>
      <c r="W4334" s="1"/>
      <c r="X4334" s="1"/>
      <c r="Y4334" s="1"/>
      <c r="Z4334" s="1"/>
      <c r="AA4334" s="1"/>
      <c r="AB4334" s="1"/>
      <c r="AC4334" s="1"/>
      <c r="AD4334" s="1"/>
      <c r="AE4334" s="1"/>
      <c r="AF4334" s="1"/>
      <c r="AG4334" s="1"/>
      <c r="AH4334" s="1"/>
      <c r="AI4334" s="1"/>
      <c r="AJ4334" s="1"/>
      <c r="AK4334" s="1"/>
      <c r="AL4334" s="1"/>
      <c r="AM4334" s="1"/>
      <c r="AN4334" s="1"/>
      <c r="AO4334" s="1"/>
      <c r="AP4334" s="1"/>
      <c r="AQ4334" s="1"/>
      <c r="AR4334" s="1"/>
      <c r="AS4334" s="1"/>
      <c r="AT4334" s="1"/>
      <c r="AU4334" s="1"/>
      <c r="AV4334" s="1"/>
      <c r="AW4334" s="1"/>
      <c r="AX4334" s="1"/>
      <c r="AY4334" s="1"/>
      <c r="AZ4334" s="1"/>
      <c r="BA4334" s="1"/>
      <c r="BB4334" s="1"/>
      <c r="BC4334" s="1"/>
      <c r="BD4334" s="1"/>
      <c r="BE4334" s="1"/>
      <c r="BF4334" s="1"/>
      <c r="BG4334" s="1"/>
      <c r="BH4334" s="1"/>
      <c r="BI4334" s="1"/>
    </row>
    <row r="4335" spans="3:61">
      <c r="C4335" s="1"/>
      <c r="D4335" s="2"/>
      <c r="E4335" s="1"/>
      <c r="F4335" s="1"/>
      <c r="G4335" s="1"/>
      <c r="H4335" s="3"/>
      <c r="I4335" s="1"/>
      <c r="J4335" s="4"/>
      <c r="K4335" s="1"/>
      <c r="L4335" s="1"/>
      <c r="M4335" s="1"/>
      <c r="N4335" s="1"/>
      <c r="O4335" s="1"/>
      <c r="P4335" s="1"/>
      <c r="Q4335" s="1"/>
      <c r="R4335" s="1"/>
      <c r="S4335" s="1"/>
      <c r="T4335" s="1"/>
      <c r="U4335" s="1"/>
      <c r="V4335" s="1"/>
      <c r="W4335" s="1"/>
      <c r="X4335" s="1"/>
      <c r="Y4335" s="1"/>
      <c r="Z4335" s="1"/>
      <c r="AA4335" s="1"/>
      <c r="AB4335" s="1"/>
      <c r="AC4335" s="1"/>
      <c r="AD4335" s="1"/>
      <c r="AE4335" s="1"/>
      <c r="AF4335" s="1"/>
      <c r="AG4335" s="1"/>
      <c r="AH4335" s="1"/>
      <c r="AI4335" s="1"/>
      <c r="AJ4335" s="1"/>
      <c r="AK4335" s="1"/>
      <c r="AL4335" s="1"/>
      <c r="AM4335" s="1"/>
      <c r="AN4335" s="1"/>
      <c r="AO4335" s="1"/>
      <c r="AP4335" s="1"/>
      <c r="AQ4335" s="1"/>
      <c r="AR4335" s="1"/>
      <c r="AS4335" s="1"/>
      <c r="AT4335" s="1"/>
      <c r="AU4335" s="1"/>
      <c r="AV4335" s="1"/>
      <c r="AW4335" s="1"/>
      <c r="AX4335" s="1"/>
      <c r="AY4335" s="1"/>
      <c r="AZ4335" s="1"/>
      <c r="BA4335" s="1"/>
      <c r="BB4335" s="1"/>
      <c r="BC4335" s="1"/>
      <c r="BD4335" s="1"/>
      <c r="BE4335" s="1"/>
      <c r="BF4335" s="1"/>
      <c r="BG4335" s="1"/>
      <c r="BH4335" s="1"/>
      <c r="BI4335" s="1"/>
    </row>
    <row r="4336" spans="3:61">
      <c r="C4336" s="1"/>
      <c r="D4336" s="2"/>
      <c r="E4336" s="1"/>
      <c r="F4336" s="1"/>
      <c r="G4336" s="1"/>
      <c r="H4336" s="3"/>
      <c r="I4336" s="1"/>
      <c r="J4336" s="4"/>
      <c r="K4336" s="1"/>
      <c r="L4336" s="1"/>
      <c r="M4336" s="1"/>
      <c r="N4336" s="1"/>
      <c r="O4336" s="1"/>
      <c r="P4336" s="1"/>
      <c r="Q4336" s="1"/>
      <c r="R4336" s="1"/>
      <c r="S4336" s="1"/>
      <c r="T4336" s="1"/>
      <c r="U4336" s="1"/>
      <c r="V4336" s="1"/>
      <c r="W4336" s="1"/>
      <c r="X4336" s="1"/>
      <c r="Y4336" s="1"/>
      <c r="Z4336" s="1"/>
      <c r="AA4336" s="1"/>
      <c r="AB4336" s="1"/>
      <c r="AC4336" s="1"/>
      <c r="AD4336" s="1"/>
      <c r="AE4336" s="1"/>
      <c r="AF4336" s="1"/>
      <c r="AG4336" s="1"/>
      <c r="AH4336" s="1"/>
      <c r="AI4336" s="1"/>
      <c r="AJ4336" s="1"/>
      <c r="AK4336" s="1"/>
      <c r="AL4336" s="1"/>
      <c r="AM4336" s="1"/>
      <c r="AN4336" s="1"/>
      <c r="AO4336" s="1"/>
      <c r="AP4336" s="1"/>
      <c r="AQ4336" s="1"/>
      <c r="AR4336" s="1"/>
      <c r="AS4336" s="1"/>
      <c r="AT4336" s="1"/>
      <c r="AU4336" s="1"/>
      <c r="AV4336" s="1"/>
      <c r="AW4336" s="1"/>
      <c r="AX4336" s="1"/>
      <c r="AY4336" s="1"/>
      <c r="AZ4336" s="1"/>
      <c r="BA4336" s="1"/>
      <c r="BB4336" s="1"/>
      <c r="BC4336" s="1"/>
      <c r="BD4336" s="1"/>
      <c r="BE4336" s="1"/>
      <c r="BF4336" s="1"/>
      <c r="BG4336" s="1"/>
      <c r="BH4336" s="1"/>
      <c r="BI4336" s="1"/>
    </row>
    <row r="4337" spans="3:61">
      <c r="C4337" s="1"/>
      <c r="D4337" s="2"/>
      <c r="E4337" s="1"/>
      <c r="F4337" s="1"/>
      <c r="G4337" s="1"/>
      <c r="H4337" s="3"/>
      <c r="I4337" s="1"/>
      <c r="J4337" s="4"/>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c r="AR4337" s="1"/>
      <c r="AS4337" s="1"/>
      <c r="AT4337" s="1"/>
      <c r="AU4337" s="1"/>
      <c r="AV4337" s="1"/>
      <c r="AW4337" s="1"/>
      <c r="AX4337" s="1"/>
      <c r="AY4337" s="1"/>
      <c r="AZ4337" s="1"/>
      <c r="BA4337" s="1"/>
      <c r="BB4337" s="1"/>
      <c r="BC4337" s="1"/>
      <c r="BD4337" s="1"/>
      <c r="BE4337" s="1"/>
      <c r="BF4337" s="1"/>
      <c r="BG4337" s="1"/>
      <c r="BH4337" s="1"/>
      <c r="BI4337" s="1"/>
    </row>
    <row r="4338" spans="3:61">
      <c r="C4338" s="1"/>
      <c r="D4338" s="2"/>
      <c r="E4338" s="1"/>
      <c r="F4338" s="1"/>
      <c r="G4338" s="1"/>
      <c r="H4338" s="3"/>
      <c r="I4338" s="1"/>
      <c r="J4338" s="4"/>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c r="BB4338" s="1"/>
      <c r="BC4338" s="1"/>
      <c r="BD4338" s="1"/>
      <c r="BE4338" s="1"/>
      <c r="BF4338" s="1"/>
      <c r="BG4338" s="1"/>
      <c r="BH4338" s="1"/>
      <c r="BI4338" s="1"/>
    </row>
    <row r="4339" spans="3:61">
      <c r="C4339" s="1"/>
      <c r="D4339" s="2"/>
      <c r="E4339" s="1"/>
      <c r="F4339" s="1"/>
      <c r="G4339" s="1"/>
      <c r="H4339" s="3"/>
      <c r="I4339" s="1"/>
      <c r="J4339" s="4"/>
      <c r="K4339" s="1"/>
      <c r="L4339" s="1"/>
      <c r="M4339" s="1"/>
      <c r="N4339" s="1"/>
      <c r="O4339" s="1"/>
      <c r="P4339" s="1"/>
      <c r="Q4339" s="1"/>
      <c r="R4339" s="1"/>
      <c r="S4339" s="1"/>
      <c r="T4339" s="1"/>
      <c r="U4339" s="1"/>
      <c r="V4339" s="1"/>
      <c r="W4339" s="1"/>
      <c r="X4339" s="1"/>
      <c r="Y4339" s="1"/>
      <c r="Z4339" s="1"/>
      <c r="AA4339" s="1"/>
      <c r="AB4339" s="1"/>
      <c r="AC4339" s="1"/>
      <c r="AD4339" s="1"/>
      <c r="AE4339" s="1"/>
      <c r="AF4339" s="1"/>
      <c r="AG4339" s="1"/>
      <c r="AH4339" s="1"/>
      <c r="AI4339" s="1"/>
      <c r="AJ4339" s="1"/>
      <c r="AK4339" s="1"/>
      <c r="AL4339" s="1"/>
      <c r="AM4339" s="1"/>
      <c r="AN4339" s="1"/>
      <c r="AO4339" s="1"/>
      <c r="AP4339" s="1"/>
      <c r="AQ4339" s="1"/>
      <c r="AR4339" s="1"/>
      <c r="AS4339" s="1"/>
      <c r="AT4339" s="1"/>
      <c r="AU4339" s="1"/>
      <c r="AV4339" s="1"/>
      <c r="AW4339" s="1"/>
      <c r="AX4339" s="1"/>
      <c r="AY4339" s="1"/>
      <c r="AZ4339" s="1"/>
      <c r="BA4339" s="1"/>
      <c r="BB4339" s="1"/>
      <c r="BC4339" s="1"/>
      <c r="BD4339" s="1"/>
      <c r="BE4339" s="1"/>
      <c r="BF4339" s="1"/>
      <c r="BG4339" s="1"/>
      <c r="BH4339" s="1"/>
      <c r="BI4339" s="1"/>
    </row>
    <row r="4340" spans="3:61">
      <c r="C4340" s="1"/>
      <c r="D4340" s="2"/>
      <c r="E4340" s="1"/>
      <c r="F4340" s="1"/>
      <c r="G4340" s="1"/>
      <c r="H4340" s="3"/>
      <c r="I4340" s="1"/>
      <c r="J4340" s="4"/>
      <c r="K4340" s="1"/>
      <c r="L4340" s="1"/>
      <c r="M4340" s="1"/>
      <c r="N4340" s="1"/>
      <c r="O4340" s="1"/>
      <c r="P4340" s="1"/>
      <c r="Q4340" s="1"/>
      <c r="R4340" s="1"/>
    </row>
    <row r="4341" spans="3:61">
      <c r="C4341" s="1"/>
      <c r="D4341" s="2"/>
      <c r="E4341" s="1"/>
      <c r="F4341" s="1"/>
      <c r="G4341" s="1"/>
      <c r="H4341" s="3"/>
      <c r="I4341" s="1"/>
      <c r="J4341" s="4"/>
      <c r="K4341" s="1"/>
      <c r="L4341" s="1"/>
      <c r="M4341" s="1"/>
      <c r="N4341" s="1"/>
      <c r="O4341" s="1"/>
      <c r="P4341" s="1"/>
      <c r="Q4341" s="1"/>
      <c r="R4341" s="1"/>
    </row>
    <row r="4342" spans="3:61">
      <c r="C4342" s="1"/>
      <c r="D4342" s="2"/>
      <c r="E4342" s="1"/>
      <c r="F4342" s="1"/>
      <c r="G4342" s="1"/>
      <c r="H4342" s="3"/>
      <c r="I4342" s="1"/>
      <c r="J4342" s="4"/>
      <c r="K4342" s="1"/>
      <c r="L4342" s="1"/>
      <c r="M4342" s="1"/>
      <c r="N4342" s="1"/>
      <c r="O4342" s="1"/>
      <c r="P4342" s="1"/>
      <c r="Q4342" s="1"/>
      <c r="R4342" s="1"/>
    </row>
    <row r="4343" spans="3:61">
      <c r="C4343" s="1"/>
      <c r="D4343" s="2"/>
      <c r="E4343" s="1"/>
      <c r="F4343" s="1"/>
      <c r="G4343" s="1"/>
      <c r="H4343" s="3"/>
      <c r="I4343" s="1"/>
      <c r="J4343" s="4"/>
      <c r="K4343" s="1"/>
      <c r="L4343" s="1"/>
      <c r="M4343" s="1"/>
      <c r="N4343" s="1"/>
      <c r="O4343" s="1"/>
      <c r="P4343" s="1"/>
      <c r="Q4343" s="1"/>
      <c r="R4343" s="1"/>
    </row>
    <row r="4344" spans="3:61">
      <c r="C4344" s="1"/>
      <c r="D4344" s="2"/>
      <c r="E4344" s="1"/>
      <c r="F4344" s="1"/>
      <c r="G4344" s="1"/>
      <c r="H4344" s="3"/>
      <c r="I4344" s="1"/>
      <c r="J4344" s="4"/>
      <c r="K4344" s="1"/>
      <c r="L4344" s="1"/>
      <c r="M4344" s="1"/>
      <c r="N4344" s="1"/>
      <c r="O4344" s="1"/>
      <c r="P4344" s="1"/>
      <c r="Q4344" s="1"/>
      <c r="R4344" s="1"/>
    </row>
    <row r="4345" spans="3:61">
      <c r="C4345" s="1"/>
      <c r="D4345" s="2"/>
      <c r="E4345" s="1"/>
      <c r="F4345" s="1"/>
      <c r="G4345" s="1"/>
      <c r="H4345" s="3"/>
      <c r="I4345" s="1"/>
      <c r="J4345" s="4"/>
      <c r="K4345" s="1"/>
      <c r="L4345" s="1"/>
      <c r="M4345" s="1"/>
      <c r="N4345" s="1"/>
      <c r="O4345" s="1"/>
      <c r="P4345" s="1"/>
      <c r="Q4345" s="1"/>
      <c r="R4345" s="1"/>
    </row>
    <row r="4346" spans="3:61">
      <c r="C4346" s="1"/>
      <c r="D4346" s="2"/>
      <c r="E4346" s="1"/>
      <c r="F4346" s="1"/>
      <c r="G4346" s="1"/>
      <c r="H4346" s="3"/>
      <c r="I4346" s="1"/>
      <c r="J4346" s="4"/>
      <c r="K4346" s="1"/>
      <c r="L4346" s="1"/>
      <c r="M4346" s="1"/>
      <c r="N4346" s="1"/>
      <c r="O4346" s="1"/>
      <c r="P4346" s="1"/>
      <c r="Q4346" s="1"/>
      <c r="R4346" s="1"/>
    </row>
    <row r="4347" spans="3:61">
      <c r="C4347" s="1"/>
      <c r="D4347" s="2"/>
      <c r="E4347" s="1"/>
      <c r="F4347" s="1"/>
      <c r="G4347" s="1"/>
      <c r="H4347" s="3"/>
      <c r="I4347" s="1"/>
      <c r="J4347" s="4"/>
      <c r="K4347" s="1"/>
      <c r="L4347" s="1"/>
      <c r="M4347" s="1"/>
      <c r="N4347" s="1"/>
      <c r="O4347" s="1"/>
      <c r="P4347" s="1"/>
      <c r="Q4347" s="1"/>
      <c r="R4347" s="1"/>
    </row>
    <row r="4348" spans="3:61">
      <c r="C4348" s="1"/>
      <c r="D4348" s="2"/>
      <c r="E4348" s="1"/>
      <c r="F4348" s="1"/>
      <c r="G4348" s="1"/>
      <c r="H4348" s="3"/>
      <c r="I4348" s="1"/>
      <c r="J4348" s="4"/>
      <c r="K4348" s="1"/>
      <c r="L4348" s="1"/>
      <c r="M4348" s="1"/>
      <c r="N4348" s="1"/>
      <c r="O4348" s="1"/>
      <c r="P4348" s="1"/>
      <c r="Q4348" s="1"/>
      <c r="R4348" s="1"/>
    </row>
    <row r="4349" spans="3:61">
      <c r="C4349" s="1"/>
      <c r="D4349" s="2"/>
      <c r="E4349" s="1"/>
      <c r="F4349" s="1"/>
      <c r="G4349" s="1"/>
      <c r="H4349" s="3"/>
      <c r="I4349" s="1"/>
      <c r="J4349" s="4"/>
      <c r="K4349" s="1"/>
      <c r="L4349" s="1"/>
      <c r="M4349" s="1"/>
      <c r="N4349" s="1"/>
      <c r="O4349" s="1"/>
      <c r="P4349" s="1"/>
      <c r="Q4349" s="1"/>
      <c r="R4349" s="1"/>
    </row>
    <row r="4350" spans="3:61">
      <c r="C4350" s="1"/>
      <c r="D4350" s="2"/>
      <c r="E4350" s="1"/>
      <c r="F4350" s="1"/>
      <c r="G4350" s="1"/>
      <c r="H4350" s="3"/>
      <c r="I4350" s="1"/>
      <c r="J4350" s="4"/>
      <c r="K4350" s="1"/>
      <c r="L4350" s="1"/>
      <c r="M4350" s="1"/>
      <c r="N4350" s="1"/>
      <c r="O4350" s="1"/>
      <c r="P4350" s="1"/>
      <c r="Q4350" s="1"/>
      <c r="R4350" s="1"/>
    </row>
    <row r="4351" spans="3:61">
      <c r="C4351" s="1"/>
      <c r="D4351" s="2"/>
      <c r="E4351" s="1"/>
      <c r="F4351" s="1"/>
      <c r="G4351" s="1"/>
      <c r="H4351" s="3"/>
      <c r="I4351" s="1"/>
      <c r="J4351" s="4"/>
      <c r="K4351" s="1"/>
      <c r="L4351" s="1"/>
      <c r="M4351" s="1"/>
      <c r="N4351" s="1"/>
      <c r="O4351" s="1"/>
      <c r="P4351" s="1"/>
      <c r="Q4351" s="1"/>
      <c r="R4351" s="1"/>
    </row>
    <row r="4352" spans="3:61">
      <c r="C4352" s="1"/>
      <c r="D4352" s="2"/>
      <c r="E4352" s="1"/>
      <c r="F4352" s="1"/>
      <c r="G4352" s="1"/>
      <c r="H4352" s="3"/>
      <c r="I4352" s="1"/>
      <c r="J4352" s="4"/>
      <c r="K4352" s="1"/>
      <c r="L4352" s="1"/>
      <c r="M4352" s="1"/>
      <c r="N4352" s="1"/>
      <c r="O4352" s="1"/>
      <c r="P4352" s="1"/>
      <c r="Q4352" s="1"/>
      <c r="R4352" s="1"/>
    </row>
    <row r="4353" spans="3:18">
      <c r="C4353" s="1"/>
      <c r="D4353" s="2"/>
      <c r="E4353" s="1"/>
      <c r="F4353" s="1"/>
      <c r="G4353" s="1"/>
      <c r="H4353" s="3"/>
      <c r="I4353" s="1"/>
      <c r="J4353" s="4"/>
      <c r="K4353" s="1"/>
      <c r="L4353" s="1"/>
      <c r="M4353" s="1"/>
      <c r="N4353" s="1"/>
      <c r="O4353" s="1"/>
      <c r="P4353" s="1"/>
      <c r="Q4353" s="1"/>
      <c r="R4353" s="1"/>
    </row>
    <row r="4354" spans="3:18">
      <c r="C4354" s="1"/>
      <c r="D4354" s="2"/>
      <c r="E4354" s="1"/>
      <c r="F4354" s="1"/>
      <c r="G4354" s="1"/>
      <c r="H4354" s="3"/>
      <c r="I4354" s="1"/>
      <c r="J4354" s="4"/>
      <c r="K4354" s="1"/>
      <c r="L4354" s="1"/>
      <c r="M4354" s="1"/>
      <c r="N4354" s="1"/>
      <c r="O4354" s="1"/>
      <c r="P4354" s="1"/>
      <c r="Q4354" s="1"/>
      <c r="R4354" s="1"/>
    </row>
    <row r="4355" spans="3:18">
      <c r="C4355" s="1"/>
      <c r="D4355" s="2"/>
      <c r="E4355" s="1"/>
      <c r="F4355" s="1"/>
      <c r="G4355" s="1"/>
      <c r="H4355" s="3"/>
      <c r="I4355" s="1"/>
      <c r="J4355" s="4"/>
      <c r="K4355" s="1"/>
      <c r="L4355" s="1"/>
      <c r="M4355" s="1"/>
      <c r="N4355" s="1"/>
      <c r="O4355" s="1"/>
      <c r="P4355" s="1"/>
      <c r="Q4355" s="1"/>
      <c r="R4355" s="1"/>
    </row>
    <row r="4356" spans="3:18">
      <c r="C4356" s="1"/>
      <c r="D4356" s="2"/>
      <c r="E4356" s="1"/>
      <c r="F4356" s="1"/>
      <c r="G4356" s="1"/>
      <c r="H4356" s="3"/>
      <c r="I4356" s="1"/>
      <c r="J4356" s="4"/>
      <c r="K4356" s="1"/>
      <c r="L4356" s="1"/>
      <c r="M4356" s="1"/>
      <c r="N4356" s="1"/>
      <c r="O4356" s="1"/>
      <c r="P4356" s="1"/>
      <c r="Q4356" s="1"/>
      <c r="R4356" s="1"/>
    </row>
    <row r="4357" spans="3:18">
      <c r="C4357" s="1"/>
      <c r="D4357" s="2"/>
      <c r="E4357" s="1"/>
      <c r="F4357" s="1"/>
      <c r="G4357" s="1"/>
      <c r="H4357" s="3"/>
      <c r="I4357" s="1"/>
      <c r="J4357" s="4"/>
      <c r="K4357" s="1"/>
      <c r="L4357" s="1"/>
      <c r="M4357" s="1"/>
      <c r="N4357" s="1"/>
      <c r="O4357" s="1"/>
      <c r="P4357" s="1"/>
      <c r="Q4357" s="1"/>
      <c r="R4357" s="1"/>
    </row>
    <row r="4358" spans="3:18">
      <c r="C4358" s="1"/>
      <c r="D4358" s="2"/>
      <c r="E4358" s="1"/>
      <c r="F4358" s="1"/>
      <c r="G4358" s="1"/>
      <c r="H4358" s="3"/>
      <c r="I4358" s="1"/>
      <c r="J4358" s="4"/>
      <c r="K4358" s="1"/>
      <c r="L4358" s="1"/>
      <c r="M4358" s="1"/>
      <c r="N4358" s="1"/>
      <c r="O4358" s="1"/>
      <c r="P4358" s="1"/>
      <c r="Q4358" s="1"/>
      <c r="R4358" s="1"/>
    </row>
    <row r="4359" spans="3:18">
      <c r="C4359" s="1"/>
      <c r="D4359" s="2"/>
      <c r="E4359" s="1"/>
      <c r="F4359" s="1"/>
      <c r="G4359" s="1"/>
      <c r="H4359" s="3"/>
      <c r="I4359" s="1"/>
      <c r="J4359" s="4"/>
      <c r="K4359" s="1"/>
      <c r="L4359" s="1"/>
      <c r="M4359" s="1"/>
      <c r="N4359" s="1"/>
      <c r="O4359" s="1"/>
      <c r="P4359" s="1"/>
      <c r="Q4359" s="1"/>
      <c r="R4359" s="1"/>
    </row>
    <row r="4360" spans="3:18">
      <c r="C4360" s="1"/>
      <c r="D4360" s="2"/>
      <c r="E4360" s="1"/>
      <c r="F4360" s="1"/>
      <c r="G4360" s="1"/>
      <c r="H4360" s="3"/>
      <c r="I4360" s="1"/>
      <c r="J4360" s="4"/>
      <c r="K4360" s="1"/>
      <c r="L4360" s="1"/>
      <c r="M4360" s="1"/>
      <c r="N4360" s="1"/>
      <c r="O4360" s="1"/>
      <c r="P4360" s="1"/>
      <c r="Q4360" s="1"/>
      <c r="R4360" s="1"/>
    </row>
    <row r="4361" spans="3:18">
      <c r="C4361" s="1"/>
      <c r="D4361" s="2"/>
      <c r="E4361" s="1"/>
      <c r="F4361" s="1"/>
      <c r="G4361" s="1"/>
      <c r="H4361" s="3"/>
      <c r="I4361" s="1"/>
      <c r="J4361" s="4"/>
      <c r="K4361" s="1"/>
      <c r="L4361" s="1"/>
      <c r="M4361" s="1"/>
      <c r="N4361" s="1"/>
      <c r="O4361" s="1"/>
      <c r="P4361" s="1"/>
      <c r="Q4361" s="1"/>
      <c r="R4361" s="1"/>
    </row>
    <row r="4362" spans="3:18">
      <c r="C4362" s="1"/>
      <c r="D4362" s="2"/>
      <c r="E4362" s="1"/>
      <c r="F4362" s="1"/>
      <c r="G4362" s="1"/>
      <c r="H4362" s="3"/>
      <c r="I4362" s="1"/>
      <c r="J4362" s="4"/>
      <c r="K4362" s="1"/>
      <c r="L4362" s="1"/>
      <c r="M4362" s="1"/>
      <c r="N4362" s="1"/>
      <c r="O4362" s="1"/>
      <c r="P4362" s="1"/>
      <c r="Q4362" s="1"/>
      <c r="R4362" s="1"/>
    </row>
    <row r="4363" spans="3:18">
      <c r="C4363" s="1"/>
      <c r="D4363" s="2"/>
      <c r="E4363" s="1"/>
      <c r="F4363" s="1"/>
      <c r="G4363" s="1"/>
      <c r="H4363" s="3"/>
      <c r="I4363" s="1"/>
      <c r="J4363" s="4"/>
      <c r="K4363" s="1"/>
      <c r="L4363" s="1"/>
      <c r="M4363" s="1"/>
      <c r="N4363" s="1"/>
      <c r="O4363" s="1"/>
      <c r="P4363" s="1"/>
      <c r="Q4363" s="1"/>
      <c r="R4363" s="1"/>
    </row>
    <row r="4364" spans="3:18">
      <c r="C4364" s="1"/>
      <c r="D4364" s="2"/>
      <c r="E4364" s="1"/>
      <c r="F4364" s="1"/>
      <c r="G4364" s="1"/>
      <c r="H4364" s="3"/>
      <c r="I4364" s="1"/>
      <c r="J4364" s="4"/>
      <c r="K4364" s="1"/>
      <c r="L4364" s="1"/>
      <c r="M4364" s="1"/>
      <c r="N4364" s="1"/>
      <c r="O4364" s="1"/>
      <c r="P4364" s="1"/>
      <c r="Q4364" s="1"/>
      <c r="R4364" s="1"/>
    </row>
    <row r="4365" spans="3:18">
      <c r="C4365" s="1"/>
      <c r="D4365" s="2"/>
      <c r="E4365" s="1"/>
      <c r="F4365" s="1"/>
      <c r="G4365" s="1"/>
      <c r="H4365" s="3"/>
      <c r="I4365" s="1"/>
      <c r="J4365" s="4"/>
      <c r="K4365" s="1"/>
      <c r="L4365" s="1"/>
      <c r="M4365" s="1"/>
      <c r="N4365" s="1"/>
      <c r="O4365" s="1"/>
      <c r="P4365" s="1"/>
      <c r="Q4365" s="1"/>
      <c r="R4365" s="1"/>
    </row>
    <row r="4366" spans="3:18">
      <c r="C4366" s="1"/>
      <c r="D4366" s="2"/>
      <c r="E4366" s="1"/>
      <c r="F4366" s="1"/>
      <c r="G4366" s="1"/>
      <c r="H4366" s="3"/>
      <c r="I4366" s="1"/>
      <c r="J4366" s="4"/>
      <c r="K4366" s="1"/>
      <c r="L4366" s="1"/>
      <c r="M4366" s="1"/>
      <c r="N4366" s="1"/>
      <c r="O4366" s="1"/>
      <c r="P4366" s="1"/>
      <c r="Q4366" s="1"/>
      <c r="R4366" s="1"/>
    </row>
    <row r="4367" spans="3:18">
      <c r="C4367" s="1"/>
      <c r="D4367" s="2"/>
      <c r="E4367" s="1"/>
      <c r="F4367" s="1"/>
      <c r="G4367" s="1"/>
      <c r="H4367" s="3"/>
      <c r="I4367" s="1"/>
      <c r="J4367" s="4"/>
      <c r="K4367" s="1"/>
      <c r="L4367" s="1"/>
      <c r="M4367" s="1"/>
      <c r="N4367" s="1"/>
      <c r="O4367" s="1"/>
      <c r="P4367" s="1"/>
      <c r="Q4367" s="1"/>
      <c r="R4367" s="1"/>
    </row>
    <row r="4368" spans="3:18">
      <c r="C4368" s="1"/>
      <c r="D4368" s="2"/>
      <c r="E4368" s="1"/>
      <c r="F4368" s="1"/>
      <c r="G4368" s="1"/>
      <c r="H4368" s="3"/>
      <c r="I4368" s="1"/>
      <c r="J4368" s="4"/>
      <c r="K4368" s="1"/>
      <c r="L4368" s="1"/>
      <c r="M4368" s="1"/>
      <c r="N4368" s="1"/>
      <c r="O4368" s="1"/>
      <c r="P4368" s="1"/>
      <c r="Q4368" s="1"/>
      <c r="R4368" s="1"/>
    </row>
    <row r="4369" spans="3:18">
      <c r="C4369" s="1"/>
      <c r="D4369" s="2"/>
      <c r="E4369" s="1"/>
      <c r="F4369" s="1"/>
      <c r="G4369" s="1"/>
      <c r="H4369" s="3"/>
      <c r="I4369" s="1"/>
      <c r="J4369" s="4"/>
      <c r="K4369" s="1"/>
      <c r="L4369" s="1"/>
      <c r="M4369" s="1"/>
      <c r="N4369" s="1"/>
      <c r="O4369" s="1"/>
      <c r="P4369" s="1"/>
      <c r="Q4369" s="1"/>
      <c r="R4369" s="1"/>
    </row>
    <row r="4370" spans="3:18">
      <c r="C4370" s="1"/>
      <c r="D4370" s="2"/>
      <c r="E4370" s="1"/>
      <c r="F4370" s="1"/>
      <c r="G4370" s="1"/>
      <c r="H4370" s="3"/>
      <c r="I4370" s="1"/>
      <c r="J4370" s="4"/>
      <c r="K4370" s="1"/>
      <c r="L4370" s="1"/>
      <c r="M4370" s="1"/>
      <c r="N4370" s="1"/>
      <c r="O4370" s="1"/>
      <c r="P4370" s="1"/>
      <c r="Q4370" s="1"/>
      <c r="R4370" s="1"/>
    </row>
    <row r="4371" spans="3:18">
      <c r="C4371" s="1"/>
      <c r="D4371" s="2"/>
      <c r="E4371" s="1"/>
      <c r="F4371" s="1"/>
      <c r="G4371" s="1"/>
      <c r="H4371" s="3"/>
      <c r="I4371" s="1"/>
      <c r="J4371" s="4"/>
      <c r="K4371" s="1"/>
      <c r="L4371" s="1"/>
      <c r="M4371" s="1"/>
      <c r="N4371" s="1"/>
      <c r="O4371" s="1"/>
      <c r="P4371" s="1"/>
      <c r="Q4371" s="1"/>
      <c r="R4371" s="1"/>
    </row>
    <row r="4372" spans="3:18">
      <c r="C4372" s="1"/>
      <c r="D4372" s="2"/>
      <c r="E4372" s="1"/>
      <c r="F4372" s="1"/>
      <c r="G4372" s="1"/>
      <c r="H4372" s="3"/>
      <c r="I4372" s="1"/>
      <c r="J4372" s="4"/>
      <c r="K4372" s="1"/>
      <c r="L4372" s="1"/>
      <c r="M4372" s="1"/>
      <c r="N4372" s="1"/>
      <c r="O4372" s="1"/>
      <c r="P4372" s="1"/>
      <c r="Q4372" s="1"/>
      <c r="R4372" s="1"/>
    </row>
    <row r="4373" spans="3:18">
      <c r="C4373" s="1"/>
      <c r="D4373" s="2"/>
      <c r="E4373" s="1"/>
      <c r="F4373" s="1"/>
      <c r="G4373" s="1"/>
      <c r="H4373" s="3"/>
      <c r="I4373" s="1"/>
      <c r="J4373" s="4"/>
      <c r="K4373" s="1"/>
      <c r="L4373" s="1"/>
      <c r="M4373" s="1"/>
      <c r="N4373" s="1"/>
      <c r="O4373" s="1"/>
      <c r="P4373" s="1"/>
      <c r="Q4373" s="1"/>
      <c r="R4373" s="1"/>
    </row>
    <row r="4374" spans="3:18">
      <c r="C4374" s="1"/>
      <c r="D4374" s="2"/>
      <c r="E4374" s="1"/>
      <c r="F4374" s="1"/>
      <c r="G4374" s="1"/>
      <c r="H4374" s="3"/>
      <c r="I4374" s="1"/>
      <c r="J4374" s="4"/>
      <c r="K4374" s="1"/>
      <c r="L4374" s="1"/>
      <c r="M4374" s="1"/>
      <c r="N4374" s="1"/>
      <c r="O4374" s="1"/>
      <c r="P4374" s="1"/>
      <c r="Q4374" s="1"/>
      <c r="R4374" s="1"/>
    </row>
    <row r="4375" spans="3:18">
      <c r="C4375" s="1"/>
      <c r="D4375" s="2"/>
      <c r="E4375" s="1"/>
      <c r="F4375" s="1"/>
      <c r="G4375" s="1"/>
      <c r="H4375" s="3"/>
      <c r="I4375" s="1"/>
      <c r="J4375" s="4"/>
      <c r="K4375" s="1"/>
      <c r="L4375" s="1"/>
      <c r="M4375" s="1"/>
      <c r="N4375" s="1"/>
      <c r="O4375" s="1"/>
      <c r="P4375" s="1"/>
      <c r="Q4375" s="1"/>
      <c r="R4375" s="1"/>
    </row>
    <row r="4376" spans="3:18">
      <c r="C4376" s="1"/>
      <c r="D4376" s="2"/>
      <c r="E4376" s="1"/>
      <c r="F4376" s="1"/>
      <c r="G4376" s="1"/>
      <c r="H4376" s="3"/>
      <c r="I4376" s="1"/>
      <c r="J4376" s="4"/>
      <c r="K4376" s="1"/>
      <c r="L4376" s="1"/>
      <c r="M4376" s="1"/>
      <c r="N4376" s="1"/>
      <c r="O4376" s="1"/>
      <c r="P4376" s="1"/>
      <c r="Q4376" s="1"/>
      <c r="R4376" s="1"/>
    </row>
    <row r="4377" spans="3:18">
      <c r="C4377" s="1"/>
      <c r="D4377" s="2"/>
      <c r="E4377" s="1"/>
      <c r="F4377" s="1"/>
      <c r="G4377" s="1"/>
      <c r="H4377" s="3"/>
      <c r="I4377" s="1"/>
      <c r="J4377" s="4"/>
      <c r="K4377" s="1"/>
      <c r="L4377" s="1"/>
      <c r="M4377" s="1"/>
      <c r="N4377" s="1"/>
      <c r="O4377" s="1"/>
      <c r="P4377" s="1"/>
      <c r="Q4377" s="1"/>
      <c r="R4377" s="1"/>
    </row>
    <row r="4378" spans="3:18">
      <c r="C4378" s="1"/>
      <c r="D4378" s="2"/>
      <c r="E4378" s="1"/>
      <c r="F4378" s="1"/>
      <c r="G4378" s="1"/>
      <c r="H4378" s="3"/>
      <c r="I4378" s="1"/>
      <c r="J4378" s="4"/>
      <c r="K4378" s="1"/>
      <c r="L4378" s="1"/>
      <c r="M4378" s="1"/>
      <c r="N4378" s="1"/>
      <c r="O4378" s="1"/>
      <c r="P4378" s="1"/>
      <c r="Q4378" s="1"/>
      <c r="R4378" s="1"/>
    </row>
    <row r="4379" spans="3:18">
      <c r="C4379" s="1"/>
      <c r="D4379" s="2"/>
      <c r="E4379" s="1"/>
      <c r="F4379" s="1"/>
      <c r="G4379" s="1"/>
      <c r="H4379" s="3"/>
      <c r="I4379" s="1"/>
      <c r="J4379" s="4"/>
      <c r="K4379" s="1"/>
      <c r="L4379" s="1"/>
      <c r="M4379" s="1"/>
      <c r="N4379" s="1"/>
      <c r="O4379" s="1"/>
      <c r="P4379" s="1"/>
      <c r="Q4379" s="1"/>
      <c r="R4379" s="1"/>
    </row>
    <row r="4380" spans="3:18">
      <c r="C4380" s="1"/>
      <c r="D4380" s="2"/>
      <c r="E4380" s="1"/>
      <c r="F4380" s="1"/>
      <c r="G4380" s="1"/>
      <c r="H4380" s="3"/>
      <c r="I4380" s="1"/>
      <c r="J4380" s="4"/>
      <c r="K4380" s="1"/>
      <c r="L4380" s="1"/>
      <c r="M4380" s="1"/>
      <c r="N4380" s="1"/>
      <c r="O4380" s="1"/>
      <c r="P4380" s="1"/>
      <c r="Q4380" s="1"/>
      <c r="R4380" s="1"/>
    </row>
    <row r="4381" spans="3:18">
      <c r="C4381" s="1"/>
      <c r="D4381" s="2"/>
      <c r="E4381" s="1"/>
      <c r="F4381" s="1"/>
      <c r="G4381" s="1"/>
      <c r="H4381" s="3"/>
      <c r="I4381" s="1"/>
      <c r="J4381" s="4"/>
      <c r="K4381" s="1"/>
      <c r="L4381" s="1"/>
      <c r="M4381" s="1"/>
      <c r="N4381" s="1"/>
      <c r="O4381" s="1"/>
      <c r="P4381" s="1"/>
      <c r="Q4381" s="1"/>
      <c r="R4381" s="1"/>
    </row>
    <row r="4382" spans="3:18">
      <c r="C4382" s="1"/>
      <c r="D4382" s="2"/>
      <c r="E4382" s="1"/>
      <c r="F4382" s="1"/>
      <c r="G4382" s="1"/>
      <c r="H4382" s="3"/>
      <c r="I4382" s="1"/>
      <c r="J4382" s="4"/>
      <c r="K4382" s="1"/>
      <c r="L4382" s="1"/>
      <c r="M4382" s="1"/>
      <c r="N4382" s="1"/>
      <c r="O4382" s="1"/>
      <c r="P4382" s="1"/>
      <c r="Q4382" s="1"/>
      <c r="R4382" s="1"/>
    </row>
    <row r="4383" spans="3:18">
      <c r="C4383" s="1"/>
      <c r="D4383" s="2"/>
      <c r="E4383" s="1"/>
      <c r="F4383" s="1"/>
      <c r="G4383" s="1"/>
      <c r="H4383" s="3"/>
      <c r="I4383" s="1"/>
      <c r="J4383" s="4"/>
      <c r="K4383" s="1"/>
      <c r="L4383" s="1"/>
      <c r="M4383" s="1"/>
      <c r="N4383" s="1"/>
      <c r="O4383" s="1"/>
      <c r="P4383" s="1"/>
      <c r="Q4383" s="1"/>
      <c r="R4383" s="1"/>
    </row>
    <row r="4384" spans="3:18">
      <c r="C4384" s="1"/>
      <c r="D4384" s="2"/>
      <c r="E4384" s="1"/>
      <c r="F4384" s="1"/>
      <c r="G4384" s="1"/>
      <c r="H4384" s="3"/>
      <c r="I4384" s="1"/>
      <c r="J4384" s="4"/>
      <c r="K4384" s="1"/>
      <c r="L4384" s="1"/>
      <c r="M4384" s="1"/>
      <c r="N4384" s="1"/>
      <c r="O4384" s="1"/>
      <c r="P4384" s="1"/>
      <c r="Q4384" s="1"/>
      <c r="R4384" s="1"/>
    </row>
    <row r="4385" spans="3:18">
      <c r="C4385" s="1"/>
      <c r="D4385" s="2"/>
      <c r="E4385" s="1"/>
      <c r="F4385" s="1"/>
      <c r="G4385" s="1"/>
      <c r="H4385" s="3"/>
      <c r="I4385" s="1"/>
      <c r="J4385" s="4"/>
      <c r="K4385" s="1"/>
      <c r="L4385" s="1"/>
      <c r="M4385" s="1"/>
      <c r="N4385" s="1"/>
      <c r="O4385" s="1"/>
      <c r="P4385" s="1"/>
      <c r="Q4385" s="1"/>
      <c r="R4385" s="1"/>
    </row>
    <row r="4386" spans="3:18">
      <c r="C4386" s="1"/>
      <c r="D4386" s="2"/>
      <c r="E4386" s="1"/>
      <c r="F4386" s="1"/>
      <c r="G4386" s="1"/>
      <c r="H4386" s="3"/>
      <c r="I4386" s="1"/>
      <c r="J4386" s="4"/>
      <c r="K4386" s="1"/>
      <c r="L4386" s="1"/>
      <c r="M4386" s="1"/>
      <c r="N4386" s="1"/>
      <c r="O4386" s="1"/>
      <c r="P4386" s="1"/>
      <c r="Q4386" s="1"/>
      <c r="R4386" s="1"/>
    </row>
    <row r="4387" spans="3:18">
      <c r="C4387" s="1"/>
      <c r="D4387" s="2"/>
      <c r="E4387" s="1"/>
      <c r="F4387" s="1"/>
      <c r="G4387" s="1"/>
      <c r="H4387" s="3"/>
      <c r="I4387" s="1"/>
      <c r="J4387" s="4"/>
      <c r="K4387" s="1"/>
      <c r="L4387" s="1"/>
      <c r="M4387" s="1"/>
      <c r="N4387" s="1"/>
      <c r="O4387" s="1"/>
      <c r="P4387" s="1"/>
      <c r="Q4387" s="1"/>
      <c r="R4387" s="1"/>
    </row>
    <row r="4388" spans="3:18">
      <c r="C4388" s="1"/>
      <c r="D4388" s="2"/>
      <c r="E4388" s="1"/>
      <c r="F4388" s="1"/>
      <c r="G4388" s="1"/>
      <c r="H4388" s="3"/>
      <c r="I4388" s="1"/>
      <c r="J4388" s="4"/>
      <c r="K4388" s="1"/>
      <c r="L4388" s="1"/>
      <c r="M4388" s="1"/>
      <c r="N4388" s="1"/>
      <c r="O4388" s="1"/>
      <c r="P4388" s="1"/>
      <c r="Q4388" s="1"/>
      <c r="R4388" s="1"/>
    </row>
    <row r="4389" spans="3:18">
      <c r="C4389" s="1"/>
      <c r="D4389" s="2"/>
      <c r="E4389" s="1"/>
      <c r="F4389" s="1"/>
      <c r="G4389" s="1"/>
      <c r="H4389" s="3"/>
      <c r="I4389" s="1"/>
      <c r="J4389" s="4"/>
      <c r="K4389" s="1"/>
      <c r="L4389" s="1"/>
      <c r="M4389" s="1"/>
      <c r="N4389" s="1"/>
      <c r="O4389" s="1"/>
      <c r="P4389" s="1"/>
      <c r="Q4389" s="1"/>
      <c r="R4389" s="1"/>
    </row>
    <row r="4390" spans="3:18">
      <c r="C4390" s="1"/>
      <c r="D4390" s="2"/>
      <c r="E4390" s="1"/>
      <c r="F4390" s="1"/>
      <c r="G4390" s="1"/>
      <c r="H4390" s="3"/>
      <c r="I4390" s="1"/>
      <c r="J4390" s="4"/>
      <c r="K4390" s="1"/>
      <c r="L4390" s="1"/>
      <c r="M4390" s="1"/>
      <c r="N4390" s="1"/>
      <c r="O4390" s="1"/>
      <c r="P4390" s="1"/>
      <c r="Q4390" s="1"/>
      <c r="R4390" s="1"/>
    </row>
    <row r="4391" spans="3:18">
      <c r="C4391" s="1"/>
      <c r="D4391" s="2"/>
      <c r="E4391" s="1"/>
      <c r="F4391" s="1"/>
      <c r="G4391" s="1"/>
      <c r="H4391" s="3"/>
      <c r="I4391" s="1"/>
      <c r="J4391" s="4"/>
      <c r="K4391" s="1"/>
      <c r="L4391" s="1"/>
      <c r="M4391" s="1"/>
      <c r="N4391" s="1"/>
      <c r="O4391" s="1"/>
      <c r="P4391" s="1"/>
      <c r="Q4391" s="1"/>
      <c r="R4391" s="1"/>
    </row>
    <row r="4392" spans="3:18">
      <c r="C4392" s="1"/>
      <c r="D4392" s="2"/>
      <c r="E4392" s="1"/>
      <c r="F4392" s="1"/>
      <c r="G4392" s="1"/>
      <c r="H4392" s="3"/>
      <c r="I4392" s="1"/>
      <c r="J4392" s="4"/>
      <c r="K4392" s="1"/>
      <c r="L4392" s="1"/>
      <c r="M4392" s="1"/>
      <c r="N4392" s="1"/>
      <c r="O4392" s="1"/>
      <c r="P4392" s="1"/>
      <c r="Q4392" s="1"/>
      <c r="R4392" s="1"/>
    </row>
    <row r="4393" spans="3:18">
      <c r="C4393" s="1"/>
      <c r="D4393" s="2"/>
      <c r="E4393" s="1"/>
      <c r="F4393" s="1"/>
      <c r="G4393" s="1"/>
      <c r="H4393" s="3"/>
      <c r="I4393" s="1"/>
      <c r="J4393" s="4"/>
      <c r="K4393" s="1"/>
      <c r="L4393" s="1"/>
      <c r="M4393" s="1"/>
      <c r="N4393" s="1"/>
      <c r="O4393" s="1"/>
      <c r="P4393" s="1"/>
      <c r="Q4393" s="1"/>
      <c r="R4393" s="1"/>
    </row>
    <row r="4394" spans="3:18">
      <c r="C4394" s="1"/>
      <c r="D4394" s="2"/>
      <c r="E4394" s="1"/>
      <c r="F4394" s="1"/>
      <c r="G4394" s="1"/>
      <c r="H4394" s="3"/>
      <c r="I4394" s="1"/>
      <c r="J4394" s="4"/>
      <c r="K4394" s="1"/>
      <c r="L4394" s="1"/>
      <c r="M4394" s="1"/>
      <c r="N4394" s="1"/>
      <c r="O4394" s="1"/>
      <c r="P4394" s="1"/>
      <c r="Q4394" s="1"/>
      <c r="R4394" s="1"/>
    </row>
    <row r="4395" spans="3:18">
      <c r="C4395" s="1"/>
      <c r="D4395" s="2"/>
      <c r="E4395" s="1"/>
      <c r="F4395" s="1"/>
      <c r="G4395" s="1"/>
      <c r="H4395" s="3"/>
      <c r="I4395" s="1"/>
      <c r="J4395" s="4"/>
      <c r="K4395" s="1"/>
      <c r="L4395" s="1"/>
      <c r="M4395" s="1"/>
      <c r="N4395" s="1"/>
      <c r="O4395" s="1"/>
      <c r="P4395" s="1"/>
      <c r="Q4395" s="1"/>
      <c r="R4395" s="1"/>
    </row>
    <row r="4396" spans="3:18">
      <c r="C4396" s="1"/>
      <c r="D4396" s="2"/>
      <c r="E4396" s="1"/>
      <c r="F4396" s="1"/>
      <c r="G4396" s="1"/>
      <c r="H4396" s="3"/>
      <c r="I4396" s="1"/>
      <c r="J4396" s="4"/>
      <c r="K4396" s="1"/>
      <c r="L4396" s="1"/>
      <c r="M4396" s="1"/>
      <c r="N4396" s="1"/>
      <c r="O4396" s="1"/>
      <c r="P4396" s="1"/>
      <c r="Q4396" s="1"/>
      <c r="R4396" s="1"/>
    </row>
    <row r="4397" spans="3:18">
      <c r="C4397" s="1"/>
      <c r="D4397" s="2"/>
      <c r="E4397" s="1"/>
      <c r="F4397" s="1"/>
      <c r="G4397" s="1"/>
      <c r="H4397" s="3"/>
      <c r="I4397" s="1"/>
      <c r="J4397" s="4"/>
      <c r="K4397" s="1"/>
      <c r="L4397" s="1"/>
      <c r="M4397" s="1"/>
      <c r="N4397" s="1"/>
      <c r="O4397" s="1"/>
      <c r="P4397" s="1"/>
      <c r="Q4397" s="1"/>
      <c r="R4397" s="1"/>
    </row>
    <row r="4398" spans="3:18">
      <c r="C4398" s="1"/>
      <c r="D4398" s="2"/>
      <c r="E4398" s="1"/>
      <c r="F4398" s="1"/>
      <c r="G4398" s="1"/>
      <c r="H4398" s="3"/>
      <c r="I4398" s="1"/>
      <c r="J4398" s="4"/>
      <c r="K4398" s="1"/>
      <c r="L4398" s="1"/>
      <c r="M4398" s="1"/>
      <c r="N4398" s="1"/>
      <c r="O4398" s="1"/>
      <c r="P4398" s="1"/>
      <c r="Q4398" s="1"/>
      <c r="R4398" s="1"/>
    </row>
    <row r="4399" spans="3:18">
      <c r="C4399" s="1"/>
      <c r="D4399" s="2"/>
      <c r="E4399" s="1"/>
      <c r="F4399" s="1"/>
      <c r="G4399" s="1"/>
      <c r="H4399" s="3"/>
      <c r="I4399" s="1"/>
      <c r="J4399" s="4"/>
      <c r="K4399" s="1"/>
      <c r="L4399" s="1"/>
      <c r="M4399" s="1"/>
      <c r="N4399" s="1"/>
      <c r="O4399" s="1"/>
      <c r="P4399" s="1"/>
      <c r="Q4399" s="1"/>
      <c r="R4399" s="1"/>
    </row>
    <row r="4400" spans="3:18">
      <c r="C4400" s="1"/>
      <c r="D4400" s="2"/>
      <c r="E4400" s="1"/>
      <c r="F4400" s="1"/>
      <c r="G4400" s="1"/>
      <c r="H4400" s="3"/>
      <c r="I4400" s="1"/>
      <c r="J4400" s="4"/>
      <c r="K4400" s="1"/>
      <c r="L4400" s="1"/>
      <c r="M4400" s="1"/>
      <c r="N4400" s="1"/>
      <c r="O4400" s="1"/>
      <c r="P4400" s="1"/>
      <c r="Q4400" s="1"/>
      <c r="R4400" s="1"/>
    </row>
    <row r="4401" spans="3:18">
      <c r="C4401" s="1"/>
      <c r="D4401" s="2"/>
      <c r="E4401" s="1"/>
      <c r="F4401" s="1"/>
      <c r="G4401" s="1"/>
      <c r="H4401" s="3"/>
      <c r="I4401" s="1"/>
      <c r="J4401" s="4"/>
      <c r="K4401" s="1"/>
      <c r="L4401" s="1"/>
      <c r="M4401" s="1"/>
      <c r="N4401" s="1"/>
      <c r="O4401" s="1"/>
      <c r="P4401" s="1"/>
      <c r="Q4401" s="1"/>
      <c r="R4401" s="1"/>
    </row>
    <row r="4402" spans="3:18">
      <c r="C4402" s="1"/>
      <c r="D4402" s="2"/>
      <c r="E4402" s="1"/>
      <c r="F4402" s="1"/>
      <c r="G4402" s="1"/>
      <c r="H4402" s="3"/>
      <c r="I4402" s="1"/>
      <c r="J4402" s="4"/>
      <c r="K4402" s="1"/>
      <c r="L4402" s="1"/>
      <c r="M4402" s="1"/>
      <c r="N4402" s="1"/>
      <c r="O4402" s="1"/>
      <c r="P4402" s="1"/>
      <c r="Q4402" s="1"/>
      <c r="R4402" s="1"/>
    </row>
    <row r="4403" spans="3:18">
      <c r="C4403" s="1"/>
      <c r="D4403" s="2"/>
      <c r="E4403" s="1"/>
      <c r="F4403" s="1"/>
      <c r="G4403" s="1"/>
      <c r="H4403" s="3"/>
      <c r="I4403" s="1"/>
      <c r="J4403" s="4"/>
      <c r="K4403" s="1"/>
      <c r="L4403" s="1"/>
      <c r="M4403" s="1"/>
      <c r="N4403" s="1"/>
      <c r="O4403" s="1"/>
      <c r="P4403" s="1"/>
      <c r="Q4403" s="1"/>
      <c r="R4403" s="1"/>
    </row>
    <row r="4404" spans="3:18">
      <c r="C4404" s="1"/>
      <c r="D4404" s="2"/>
      <c r="E4404" s="1"/>
      <c r="F4404" s="1"/>
      <c r="G4404" s="1"/>
      <c r="H4404" s="3"/>
      <c r="I4404" s="1"/>
      <c r="J4404" s="4"/>
      <c r="K4404" s="1"/>
      <c r="L4404" s="1"/>
      <c r="M4404" s="1"/>
      <c r="N4404" s="1"/>
      <c r="O4404" s="1"/>
      <c r="P4404" s="1"/>
      <c r="Q4404" s="1"/>
      <c r="R4404" s="1"/>
    </row>
    <row r="4405" spans="3:18">
      <c r="C4405" s="1"/>
      <c r="D4405" s="2"/>
      <c r="E4405" s="1"/>
      <c r="F4405" s="1"/>
      <c r="G4405" s="1"/>
      <c r="H4405" s="3"/>
      <c r="I4405" s="1"/>
      <c r="J4405" s="4"/>
      <c r="K4405" s="1"/>
      <c r="L4405" s="1"/>
      <c r="M4405" s="1"/>
      <c r="N4405" s="1"/>
      <c r="O4405" s="1"/>
      <c r="P4405" s="1"/>
      <c r="Q4405" s="1"/>
      <c r="R4405" s="1"/>
    </row>
    <row r="4406" spans="3:18">
      <c r="C4406" s="1"/>
      <c r="D4406" s="2"/>
      <c r="E4406" s="1"/>
      <c r="F4406" s="1"/>
      <c r="G4406" s="1"/>
      <c r="H4406" s="3"/>
      <c r="I4406" s="1"/>
      <c r="J4406" s="4"/>
      <c r="K4406" s="1"/>
      <c r="L4406" s="1"/>
      <c r="M4406" s="1"/>
      <c r="N4406" s="1"/>
      <c r="O4406" s="1"/>
      <c r="P4406" s="1"/>
      <c r="Q4406" s="1"/>
      <c r="R4406" s="1"/>
    </row>
    <row r="4407" spans="3:18">
      <c r="C4407" s="1"/>
      <c r="D4407" s="2"/>
      <c r="E4407" s="1"/>
      <c r="F4407" s="1"/>
      <c r="G4407" s="1"/>
      <c r="H4407" s="3"/>
      <c r="I4407" s="1"/>
      <c r="J4407" s="4"/>
      <c r="K4407" s="1"/>
      <c r="L4407" s="1"/>
      <c r="M4407" s="1"/>
      <c r="N4407" s="1"/>
      <c r="O4407" s="1"/>
      <c r="P4407" s="1"/>
      <c r="Q4407" s="1"/>
      <c r="R4407" s="1"/>
    </row>
    <row r="4408" spans="3:18">
      <c r="C4408" s="1"/>
      <c r="D4408" s="2"/>
      <c r="E4408" s="1"/>
      <c r="F4408" s="1"/>
      <c r="G4408" s="1"/>
      <c r="H4408" s="3"/>
      <c r="I4408" s="1"/>
      <c r="J4408" s="4"/>
      <c r="K4408" s="1"/>
      <c r="L4408" s="1"/>
      <c r="M4408" s="1"/>
      <c r="N4408" s="1"/>
      <c r="O4408" s="1"/>
      <c r="P4408" s="1"/>
      <c r="Q4408" s="1"/>
      <c r="R4408" s="1"/>
    </row>
    <row r="4409" spans="3:18">
      <c r="C4409" s="1"/>
      <c r="D4409" s="2"/>
      <c r="E4409" s="1"/>
      <c r="F4409" s="1"/>
      <c r="G4409" s="1"/>
      <c r="H4409" s="3"/>
      <c r="I4409" s="1"/>
      <c r="J4409" s="4"/>
      <c r="K4409" s="1"/>
      <c r="L4409" s="1"/>
      <c r="M4409" s="1"/>
      <c r="N4409" s="1"/>
      <c r="O4409" s="1"/>
      <c r="P4409" s="1"/>
      <c r="Q4409" s="1"/>
      <c r="R4409" s="1"/>
    </row>
    <row r="4410" spans="3:18">
      <c r="C4410" s="1"/>
      <c r="D4410" s="2"/>
      <c r="E4410" s="1"/>
      <c r="F4410" s="1"/>
      <c r="G4410" s="1"/>
      <c r="H4410" s="3"/>
      <c r="I4410" s="1"/>
      <c r="J4410" s="4"/>
      <c r="K4410" s="1"/>
      <c r="L4410" s="1"/>
      <c r="M4410" s="1"/>
      <c r="N4410" s="1"/>
      <c r="O4410" s="1"/>
      <c r="P4410" s="1"/>
      <c r="Q4410" s="1"/>
      <c r="R4410" s="1"/>
    </row>
    <row r="4411" spans="3:18">
      <c r="C4411" s="1"/>
      <c r="D4411" s="2"/>
      <c r="E4411" s="1"/>
      <c r="F4411" s="1"/>
      <c r="G4411" s="1"/>
      <c r="H4411" s="3"/>
      <c r="I4411" s="1"/>
      <c r="J4411" s="4"/>
      <c r="K4411" s="1"/>
      <c r="L4411" s="1"/>
      <c r="M4411" s="1"/>
      <c r="N4411" s="1"/>
      <c r="O4411" s="1"/>
      <c r="P4411" s="1"/>
      <c r="Q4411" s="1"/>
      <c r="R4411" s="1"/>
    </row>
    <row r="4412" spans="3:18">
      <c r="C4412" s="1"/>
      <c r="D4412" s="2"/>
      <c r="E4412" s="1"/>
      <c r="F4412" s="1"/>
      <c r="G4412" s="1"/>
      <c r="H4412" s="3"/>
      <c r="I4412" s="1"/>
      <c r="J4412" s="4"/>
      <c r="K4412" s="1"/>
      <c r="L4412" s="1"/>
      <c r="M4412" s="1"/>
      <c r="N4412" s="1"/>
      <c r="O4412" s="1"/>
      <c r="P4412" s="1"/>
      <c r="Q4412" s="1"/>
      <c r="R4412" s="1"/>
    </row>
    <row r="4413" spans="3:18">
      <c r="C4413" s="1"/>
      <c r="D4413" s="2"/>
      <c r="E4413" s="1"/>
      <c r="F4413" s="1"/>
      <c r="G4413" s="1"/>
      <c r="H4413" s="3"/>
      <c r="I4413" s="1"/>
      <c r="J4413" s="4"/>
      <c r="K4413" s="1"/>
      <c r="L4413" s="1"/>
      <c r="M4413" s="1"/>
      <c r="N4413" s="1"/>
      <c r="O4413" s="1"/>
      <c r="P4413" s="1"/>
      <c r="Q4413" s="1"/>
      <c r="R4413" s="1"/>
    </row>
    <row r="4414" spans="3:18">
      <c r="C4414" s="1"/>
      <c r="D4414" s="2"/>
      <c r="E4414" s="1"/>
      <c r="F4414" s="1"/>
      <c r="G4414" s="1"/>
      <c r="H4414" s="3"/>
      <c r="I4414" s="1"/>
      <c r="J4414" s="4"/>
      <c r="K4414" s="1"/>
      <c r="L4414" s="1"/>
      <c r="M4414" s="1"/>
      <c r="N4414" s="1"/>
      <c r="O4414" s="1"/>
      <c r="P4414" s="1"/>
      <c r="Q4414" s="1"/>
      <c r="R4414" s="1"/>
    </row>
    <row r="4415" spans="3:18">
      <c r="C4415" s="1"/>
      <c r="D4415" s="2"/>
      <c r="E4415" s="1"/>
      <c r="F4415" s="1"/>
      <c r="G4415" s="1"/>
      <c r="H4415" s="3"/>
      <c r="I4415" s="1"/>
      <c r="J4415" s="4"/>
      <c r="K4415" s="1"/>
      <c r="L4415" s="1"/>
      <c r="M4415" s="1"/>
      <c r="N4415" s="1"/>
      <c r="O4415" s="1"/>
      <c r="P4415" s="1"/>
      <c r="Q4415" s="1"/>
      <c r="R4415" s="1"/>
    </row>
    <row r="4416" spans="3:18">
      <c r="C4416" s="1"/>
      <c r="D4416" s="2"/>
      <c r="E4416" s="1"/>
      <c r="F4416" s="1"/>
      <c r="G4416" s="1"/>
      <c r="H4416" s="3"/>
      <c r="I4416" s="1"/>
      <c r="J4416" s="4"/>
      <c r="K4416" s="1"/>
      <c r="L4416" s="1"/>
      <c r="M4416" s="1"/>
      <c r="N4416" s="1"/>
      <c r="O4416" s="1"/>
      <c r="P4416" s="1"/>
      <c r="Q4416" s="1"/>
      <c r="R4416" s="1"/>
    </row>
    <row r="4417" spans="3:18">
      <c r="C4417" s="1"/>
      <c r="D4417" s="2"/>
      <c r="E4417" s="1"/>
      <c r="F4417" s="1"/>
      <c r="G4417" s="1"/>
      <c r="H4417" s="3"/>
      <c r="I4417" s="1"/>
      <c r="J4417" s="4"/>
      <c r="K4417" s="1"/>
      <c r="L4417" s="1"/>
      <c r="M4417" s="1"/>
      <c r="N4417" s="1"/>
      <c r="O4417" s="1"/>
      <c r="P4417" s="1"/>
      <c r="Q4417" s="1"/>
      <c r="R4417" s="1"/>
    </row>
    <row r="4418" spans="3:18">
      <c r="C4418" s="1"/>
      <c r="D4418" s="2"/>
      <c r="E4418" s="1"/>
      <c r="F4418" s="1"/>
      <c r="G4418" s="1"/>
      <c r="H4418" s="3"/>
      <c r="I4418" s="1"/>
      <c r="J4418" s="4"/>
      <c r="K4418" s="1"/>
      <c r="L4418" s="1"/>
      <c r="M4418" s="1"/>
      <c r="N4418" s="1"/>
      <c r="O4418" s="1"/>
      <c r="P4418" s="1"/>
      <c r="Q4418" s="1"/>
      <c r="R4418" s="1"/>
    </row>
    <row r="4419" spans="3:18">
      <c r="C4419" s="1"/>
      <c r="D4419" s="2"/>
      <c r="E4419" s="1"/>
      <c r="F4419" s="1"/>
      <c r="G4419" s="1"/>
      <c r="H4419" s="3"/>
      <c r="I4419" s="1"/>
      <c r="J4419" s="4"/>
      <c r="K4419" s="1"/>
      <c r="L4419" s="1"/>
      <c r="M4419" s="1"/>
      <c r="N4419" s="1"/>
      <c r="O4419" s="1"/>
      <c r="P4419" s="1"/>
      <c r="Q4419" s="1"/>
      <c r="R4419" s="1"/>
    </row>
    <row r="4420" spans="3:18">
      <c r="C4420" s="1"/>
      <c r="D4420" s="2"/>
      <c r="E4420" s="1"/>
      <c r="F4420" s="1"/>
      <c r="G4420" s="1"/>
      <c r="H4420" s="3"/>
      <c r="I4420" s="1"/>
      <c r="J4420" s="4"/>
      <c r="K4420" s="1"/>
      <c r="L4420" s="1"/>
      <c r="M4420" s="1"/>
      <c r="N4420" s="1"/>
      <c r="O4420" s="1"/>
      <c r="P4420" s="1"/>
      <c r="Q4420" s="1"/>
      <c r="R4420" s="1"/>
    </row>
    <row r="4421" spans="3:18">
      <c r="C4421" s="1"/>
      <c r="D4421" s="2"/>
      <c r="E4421" s="1"/>
      <c r="F4421" s="1"/>
      <c r="G4421" s="1"/>
      <c r="H4421" s="3"/>
      <c r="I4421" s="1"/>
      <c r="J4421" s="4"/>
      <c r="K4421" s="1"/>
      <c r="L4421" s="1"/>
      <c r="M4421" s="1"/>
      <c r="N4421" s="1"/>
      <c r="O4421" s="1"/>
      <c r="P4421" s="1"/>
      <c r="Q4421" s="1"/>
      <c r="R4421" s="1"/>
    </row>
    <row r="4422" spans="3:18">
      <c r="C4422" s="1"/>
      <c r="D4422" s="2"/>
      <c r="E4422" s="1"/>
      <c r="F4422" s="1"/>
      <c r="G4422" s="1"/>
      <c r="H4422" s="3"/>
      <c r="I4422" s="1"/>
      <c r="J4422" s="4"/>
      <c r="K4422" s="1"/>
      <c r="L4422" s="1"/>
      <c r="M4422" s="1"/>
      <c r="N4422" s="1"/>
      <c r="O4422" s="1"/>
      <c r="P4422" s="1"/>
      <c r="Q4422" s="1"/>
      <c r="R4422" s="1"/>
    </row>
    <row r="4423" spans="3:18">
      <c r="C4423" s="1"/>
      <c r="D4423" s="2"/>
      <c r="E4423" s="1"/>
      <c r="F4423" s="1"/>
      <c r="G4423" s="1"/>
      <c r="H4423" s="3"/>
      <c r="I4423" s="1"/>
      <c r="J4423" s="4"/>
      <c r="K4423" s="1"/>
      <c r="L4423" s="1"/>
      <c r="M4423" s="1"/>
      <c r="N4423" s="1"/>
      <c r="O4423" s="1"/>
      <c r="P4423" s="1"/>
      <c r="Q4423" s="1"/>
      <c r="R4423" s="1"/>
    </row>
    <row r="4424" spans="3:18">
      <c r="C4424" s="1"/>
      <c r="D4424" s="2"/>
      <c r="E4424" s="1"/>
      <c r="F4424" s="1"/>
      <c r="G4424" s="1"/>
      <c r="H4424" s="3"/>
      <c r="I4424" s="1"/>
      <c r="J4424" s="4"/>
      <c r="K4424" s="1"/>
      <c r="L4424" s="1"/>
      <c r="M4424" s="1"/>
      <c r="N4424" s="1"/>
      <c r="O4424" s="1"/>
      <c r="P4424" s="1"/>
      <c r="Q4424" s="1"/>
      <c r="R4424" s="1"/>
    </row>
    <row r="4425" spans="3:18">
      <c r="C4425" s="1"/>
      <c r="D4425" s="2"/>
      <c r="E4425" s="1"/>
      <c r="F4425" s="1"/>
      <c r="G4425" s="1"/>
      <c r="H4425" s="3"/>
      <c r="I4425" s="1"/>
      <c r="J4425" s="4"/>
      <c r="K4425" s="1"/>
      <c r="L4425" s="1"/>
      <c r="M4425" s="1"/>
      <c r="N4425" s="1"/>
      <c r="O4425" s="1"/>
      <c r="P4425" s="1"/>
      <c r="Q4425" s="1"/>
      <c r="R4425" s="1"/>
    </row>
    <row r="4426" spans="3:18">
      <c r="C4426" s="1"/>
      <c r="D4426" s="2"/>
      <c r="E4426" s="1"/>
      <c r="F4426" s="1"/>
      <c r="G4426" s="1"/>
      <c r="H4426" s="3"/>
      <c r="I4426" s="1"/>
      <c r="J4426" s="4"/>
      <c r="K4426" s="1"/>
      <c r="L4426" s="1"/>
      <c r="M4426" s="1"/>
      <c r="N4426" s="1"/>
      <c r="O4426" s="1"/>
      <c r="P4426" s="1"/>
      <c r="Q4426" s="1"/>
      <c r="R4426" s="1"/>
    </row>
    <row r="4427" spans="3:18">
      <c r="C4427" s="1"/>
      <c r="D4427" s="2"/>
      <c r="E4427" s="1"/>
      <c r="F4427" s="1"/>
      <c r="G4427" s="1"/>
      <c r="H4427" s="3"/>
      <c r="I4427" s="1"/>
      <c r="J4427" s="4"/>
      <c r="K4427" s="1"/>
      <c r="L4427" s="1"/>
      <c r="M4427" s="1"/>
      <c r="N4427" s="1"/>
      <c r="O4427" s="1"/>
      <c r="P4427" s="1"/>
      <c r="Q4427" s="1"/>
      <c r="R4427" s="1"/>
    </row>
    <row r="4428" spans="3:18">
      <c r="C4428" s="1"/>
      <c r="D4428" s="2"/>
      <c r="E4428" s="1"/>
      <c r="F4428" s="1"/>
      <c r="G4428" s="1"/>
      <c r="H4428" s="3"/>
      <c r="I4428" s="1"/>
      <c r="J4428" s="4"/>
      <c r="K4428" s="1"/>
      <c r="L4428" s="1"/>
      <c r="M4428" s="1"/>
      <c r="N4428" s="1"/>
      <c r="O4428" s="1"/>
      <c r="P4428" s="1"/>
      <c r="Q4428" s="1"/>
      <c r="R4428" s="1"/>
    </row>
    <row r="4429" spans="3:18">
      <c r="C4429" s="1"/>
      <c r="D4429" s="2"/>
      <c r="E4429" s="1"/>
      <c r="F4429" s="1"/>
      <c r="G4429" s="1"/>
      <c r="H4429" s="3"/>
      <c r="I4429" s="1"/>
      <c r="J4429" s="4"/>
      <c r="K4429" s="1"/>
      <c r="L4429" s="1"/>
      <c r="M4429" s="1"/>
      <c r="N4429" s="1"/>
      <c r="O4429" s="1"/>
      <c r="P4429" s="1"/>
      <c r="Q4429" s="1"/>
      <c r="R4429" s="1"/>
    </row>
    <row r="4430" spans="3:18">
      <c r="C4430" s="1"/>
      <c r="D4430" s="2"/>
      <c r="E4430" s="1"/>
      <c r="F4430" s="1"/>
      <c r="G4430" s="1"/>
      <c r="H4430" s="3"/>
      <c r="I4430" s="1"/>
      <c r="J4430" s="4"/>
      <c r="K4430" s="1"/>
      <c r="L4430" s="1"/>
      <c r="M4430" s="1"/>
      <c r="N4430" s="1"/>
      <c r="O4430" s="1"/>
      <c r="P4430" s="1"/>
      <c r="Q4430" s="1"/>
      <c r="R4430" s="1"/>
    </row>
    <row r="4431" spans="3:18">
      <c r="C4431" s="1"/>
      <c r="D4431" s="2"/>
      <c r="E4431" s="1"/>
      <c r="F4431" s="1"/>
      <c r="G4431" s="1"/>
      <c r="H4431" s="3"/>
      <c r="I4431" s="1"/>
      <c r="J4431" s="4"/>
      <c r="K4431" s="1"/>
      <c r="L4431" s="1"/>
      <c r="M4431" s="1"/>
      <c r="N4431" s="1"/>
      <c r="O4431" s="1"/>
      <c r="P4431" s="1"/>
      <c r="Q4431" s="1"/>
      <c r="R4431" s="1"/>
    </row>
    <row r="4432" spans="3:18">
      <c r="C4432" s="1"/>
      <c r="D4432" s="2"/>
      <c r="E4432" s="1"/>
      <c r="F4432" s="1"/>
      <c r="G4432" s="1"/>
      <c r="H4432" s="3"/>
      <c r="I4432" s="1"/>
      <c r="J4432" s="4"/>
      <c r="K4432" s="1"/>
      <c r="L4432" s="1"/>
      <c r="M4432" s="1"/>
      <c r="N4432" s="1"/>
      <c r="O4432" s="1"/>
      <c r="P4432" s="1"/>
      <c r="Q4432" s="1"/>
      <c r="R4432" s="1"/>
    </row>
    <row r="4433" spans="3:18">
      <c r="C4433" s="1"/>
      <c r="D4433" s="2"/>
      <c r="E4433" s="1"/>
      <c r="F4433" s="1"/>
      <c r="G4433" s="1"/>
      <c r="H4433" s="3"/>
      <c r="I4433" s="1"/>
      <c r="J4433" s="4"/>
      <c r="K4433" s="1"/>
      <c r="L4433" s="1"/>
      <c r="M4433" s="1"/>
      <c r="N4433" s="1"/>
      <c r="O4433" s="1"/>
      <c r="P4433" s="1"/>
      <c r="Q4433" s="1"/>
      <c r="R4433" s="1"/>
    </row>
    <row r="4434" spans="3:18">
      <c r="C4434" s="1"/>
      <c r="D4434" s="2"/>
      <c r="E4434" s="1"/>
      <c r="F4434" s="1"/>
      <c r="G4434" s="1"/>
      <c r="H4434" s="3"/>
      <c r="I4434" s="1"/>
      <c r="J4434" s="4"/>
      <c r="K4434" s="1"/>
      <c r="L4434" s="1"/>
      <c r="M4434" s="1"/>
      <c r="N4434" s="1"/>
      <c r="O4434" s="1"/>
      <c r="P4434" s="1"/>
      <c r="Q4434" s="1"/>
      <c r="R4434" s="1"/>
    </row>
    <row r="4435" spans="3:18">
      <c r="C4435" s="1"/>
      <c r="D4435" s="2"/>
      <c r="E4435" s="1"/>
      <c r="F4435" s="1"/>
      <c r="G4435" s="1"/>
      <c r="H4435" s="3"/>
      <c r="I4435" s="1"/>
      <c r="J4435" s="4"/>
      <c r="K4435" s="1"/>
      <c r="L4435" s="1"/>
      <c r="M4435" s="1"/>
      <c r="N4435" s="1"/>
      <c r="O4435" s="1"/>
      <c r="P4435" s="1"/>
      <c r="Q4435" s="1"/>
      <c r="R4435" s="1"/>
    </row>
    <row r="4436" spans="3:18">
      <c r="C4436" s="1"/>
      <c r="D4436" s="2"/>
      <c r="E4436" s="1"/>
      <c r="F4436" s="1"/>
      <c r="G4436" s="1"/>
      <c r="H4436" s="3"/>
      <c r="I4436" s="1"/>
      <c r="J4436" s="4"/>
      <c r="K4436" s="1"/>
      <c r="L4436" s="1"/>
      <c r="M4436" s="1"/>
      <c r="N4436" s="1"/>
      <c r="O4436" s="1"/>
      <c r="P4436" s="1"/>
      <c r="Q4436" s="1"/>
      <c r="R4436" s="1"/>
    </row>
    <row r="4437" spans="3:18">
      <c r="C4437" s="1"/>
      <c r="D4437" s="2"/>
      <c r="E4437" s="1"/>
      <c r="F4437" s="1"/>
      <c r="G4437" s="1"/>
      <c r="H4437" s="3"/>
      <c r="I4437" s="1"/>
      <c r="J4437" s="4"/>
      <c r="K4437" s="1"/>
      <c r="L4437" s="1"/>
      <c r="M4437" s="1"/>
      <c r="N4437" s="1"/>
      <c r="O4437" s="1"/>
      <c r="P4437" s="1"/>
      <c r="Q4437" s="1"/>
      <c r="R4437" s="1"/>
    </row>
    <row r="4438" spans="3:18">
      <c r="C4438" s="1"/>
      <c r="D4438" s="2"/>
      <c r="E4438" s="1"/>
      <c r="F4438" s="1"/>
      <c r="G4438" s="1"/>
      <c r="H4438" s="3"/>
      <c r="I4438" s="1"/>
      <c r="J4438" s="4"/>
      <c r="K4438" s="1"/>
      <c r="L4438" s="1"/>
      <c r="M4438" s="1"/>
      <c r="N4438" s="1"/>
      <c r="O4438" s="1"/>
      <c r="P4438" s="1"/>
      <c r="Q4438" s="1"/>
      <c r="R4438" s="1"/>
    </row>
    <row r="4439" spans="3:18">
      <c r="C4439" s="1"/>
      <c r="D4439" s="2"/>
      <c r="E4439" s="1"/>
      <c r="F4439" s="1"/>
      <c r="G4439" s="1"/>
      <c r="H4439" s="3"/>
      <c r="I4439" s="1"/>
      <c r="J4439" s="4"/>
      <c r="K4439" s="1"/>
      <c r="L4439" s="1"/>
      <c r="M4439" s="1"/>
      <c r="N4439" s="1"/>
      <c r="O4439" s="1"/>
      <c r="P4439" s="1"/>
      <c r="Q4439" s="1"/>
      <c r="R4439" s="1"/>
    </row>
    <row r="4440" spans="3:18">
      <c r="C4440" s="1"/>
      <c r="D4440" s="2"/>
      <c r="E4440" s="1"/>
      <c r="F4440" s="1"/>
      <c r="G4440" s="1"/>
      <c r="H4440" s="3"/>
      <c r="I4440" s="1"/>
      <c r="J4440" s="4"/>
      <c r="K4440" s="1"/>
      <c r="L4440" s="1"/>
      <c r="M4440" s="1"/>
      <c r="N4440" s="1"/>
      <c r="O4440" s="1"/>
      <c r="P4440" s="1"/>
      <c r="Q4440" s="1"/>
      <c r="R4440" s="1"/>
    </row>
    <row r="4441" spans="3:18">
      <c r="C4441" s="1"/>
      <c r="D4441" s="2"/>
      <c r="E4441" s="1"/>
      <c r="F4441" s="1"/>
      <c r="G4441" s="1"/>
      <c r="H4441" s="3"/>
      <c r="I4441" s="1"/>
      <c r="J4441" s="4"/>
      <c r="K4441" s="1"/>
      <c r="L4441" s="1"/>
      <c r="M4441" s="1"/>
      <c r="N4441" s="1"/>
      <c r="O4441" s="1"/>
      <c r="P4441" s="1"/>
      <c r="Q4441" s="1"/>
      <c r="R4441" s="1"/>
    </row>
    <row r="4442" spans="3:18">
      <c r="C4442" s="1"/>
      <c r="D4442" s="2"/>
      <c r="E4442" s="1"/>
      <c r="F4442" s="1"/>
      <c r="G4442" s="1"/>
      <c r="H4442" s="3"/>
      <c r="I4442" s="1"/>
      <c r="J4442" s="4"/>
      <c r="K4442" s="1"/>
      <c r="L4442" s="1"/>
      <c r="M4442" s="1"/>
      <c r="N4442" s="1"/>
      <c r="O4442" s="1"/>
      <c r="P4442" s="1"/>
      <c r="Q4442" s="1"/>
      <c r="R4442" s="1"/>
    </row>
    <row r="4443" spans="3:18">
      <c r="C4443" s="1"/>
      <c r="D4443" s="2"/>
      <c r="E4443" s="1"/>
      <c r="F4443" s="1"/>
      <c r="G4443" s="1"/>
      <c r="H4443" s="3"/>
      <c r="I4443" s="1"/>
      <c r="J4443" s="4"/>
      <c r="K4443" s="1"/>
      <c r="L4443" s="1"/>
      <c r="M4443" s="1"/>
      <c r="N4443" s="1"/>
      <c r="O4443" s="1"/>
      <c r="P4443" s="1"/>
      <c r="Q4443" s="1"/>
      <c r="R4443" s="1"/>
    </row>
    <row r="4444" spans="3:18">
      <c r="C4444" s="1"/>
      <c r="D4444" s="2"/>
      <c r="E4444" s="1"/>
      <c r="F4444" s="1"/>
      <c r="G4444" s="1"/>
      <c r="H4444" s="3"/>
      <c r="I4444" s="1"/>
      <c r="J4444" s="4"/>
      <c r="K4444" s="1"/>
      <c r="L4444" s="1"/>
      <c r="M4444" s="1"/>
      <c r="N4444" s="1"/>
      <c r="O4444" s="1"/>
      <c r="P4444" s="1"/>
      <c r="Q4444" s="1"/>
      <c r="R4444" s="1"/>
    </row>
    <row r="4445" spans="3:18">
      <c r="C4445" s="1"/>
      <c r="D4445" s="2"/>
      <c r="E4445" s="1"/>
      <c r="F4445" s="1"/>
      <c r="G4445" s="1"/>
      <c r="H4445" s="3"/>
      <c r="I4445" s="1"/>
      <c r="J4445" s="4"/>
      <c r="K4445" s="1"/>
      <c r="L4445" s="1"/>
      <c r="M4445" s="1"/>
      <c r="N4445" s="1"/>
      <c r="O4445" s="1"/>
      <c r="P4445" s="1"/>
      <c r="Q4445" s="1"/>
      <c r="R4445" s="1"/>
    </row>
    <row r="4446" spans="3:18">
      <c r="C4446" s="1"/>
      <c r="D4446" s="2"/>
      <c r="E4446" s="1"/>
      <c r="F4446" s="1"/>
      <c r="G4446" s="1"/>
      <c r="H4446" s="3"/>
      <c r="I4446" s="1"/>
      <c r="J4446" s="4"/>
      <c r="K4446" s="1"/>
      <c r="L4446" s="1"/>
      <c r="M4446" s="1"/>
      <c r="N4446" s="1"/>
      <c r="O4446" s="1"/>
      <c r="P4446" s="1"/>
      <c r="Q4446" s="1"/>
      <c r="R4446" s="1"/>
    </row>
    <row r="4447" spans="3:18">
      <c r="C4447" s="1"/>
      <c r="D4447" s="2"/>
      <c r="E4447" s="1"/>
      <c r="F4447" s="1"/>
      <c r="G4447" s="1"/>
      <c r="H4447" s="3"/>
      <c r="I4447" s="1"/>
      <c r="J4447" s="4"/>
      <c r="K4447" s="1"/>
      <c r="L4447" s="1"/>
      <c r="M4447" s="1"/>
      <c r="N4447" s="1"/>
      <c r="O4447" s="1"/>
      <c r="P4447" s="1"/>
      <c r="Q4447" s="1"/>
      <c r="R4447" s="1"/>
    </row>
    <row r="4448" spans="3:18">
      <c r="C4448" s="1"/>
      <c r="D4448" s="2"/>
      <c r="E4448" s="1"/>
      <c r="F4448" s="1"/>
      <c r="G4448" s="1"/>
      <c r="H4448" s="3"/>
      <c r="I4448" s="1"/>
      <c r="J4448" s="4"/>
      <c r="K4448" s="1"/>
      <c r="L4448" s="1"/>
      <c r="M4448" s="1"/>
      <c r="N4448" s="1"/>
      <c r="O4448" s="1"/>
      <c r="P4448" s="1"/>
      <c r="Q4448" s="1"/>
      <c r="R4448" s="1"/>
    </row>
    <row r="4449" spans="3:18">
      <c r="C4449" s="1"/>
      <c r="D4449" s="2"/>
      <c r="E4449" s="1"/>
      <c r="F4449" s="1"/>
      <c r="G4449" s="1"/>
      <c r="H4449" s="3"/>
      <c r="I4449" s="1"/>
      <c r="J4449" s="4"/>
      <c r="K4449" s="1"/>
      <c r="L4449" s="1"/>
      <c r="M4449" s="1"/>
      <c r="N4449" s="1"/>
      <c r="O4449" s="1"/>
      <c r="P4449" s="1"/>
      <c r="Q4449" s="1"/>
      <c r="R4449" s="1"/>
    </row>
    <row r="4450" spans="3:18">
      <c r="C4450" s="1"/>
      <c r="D4450" s="2"/>
      <c r="E4450" s="1"/>
      <c r="F4450" s="1"/>
      <c r="G4450" s="1"/>
      <c r="H4450" s="3"/>
      <c r="I4450" s="1"/>
      <c r="J4450" s="4"/>
      <c r="K4450" s="1"/>
      <c r="L4450" s="1"/>
      <c r="M4450" s="1"/>
      <c r="N4450" s="1"/>
      <c r="O4450" s="1"/>
      <c r="P4450" s="1"/>
      <c r="Q4450" s="1"/>
      <c r="R4450" s="1"/>
    </row>
    <row r="4451" spans="3:18">
      <c r="C4451" s="1"/>
      <c r="D4451" s="2"/>
      <c r="E4451" s="1"/>
      <c r="F4451" s="1"/>
      <c r="G4451" s="1"/>
      <c r="H4451" s="3"/>
      <c r="I4451" s="1"/>
      <c r="J4451" s="4"/>
      <c r="K4451" s="1"/>
      <c r="L4451" s="1"/>
      <c r="M4451" s="1"/>
      <c r="N4451" s="1"/>
      <c r="O4451" s="1"/>
      <c r="P4451" s="1"/>
      <c r="Q4451" s="1"/>
      <c r="R4451" s="1"/>
    </row>
    <row r="4452" spans="3:18">
      <c r="C4452" s="1"/>
      <c r="D4452" s="2"/>
      <c r="E4452" s="1"/>
      <c r="F4452" s="1"/>
      <c r="G4452" s="1"/>
      <c r="H4452" s="3"/>
      <c r="I4452" s="1"/>
      <c r="J4452" s="4"/>
      <c r="K4452" s="1"/>
      <c r="L4452" s="1"/>
      <c r="M4452" s="1"/>
      <c r="N4452" s="1"/>
      <c r="O4452" s="1"/>
      <c r="P4452" s="1"/>
      <c r="Q4452" s="1"/>
      <c r="R4452" s="1"/>
    </row>
    <row r="4453" spans="3:18">
      <c r="C4453" s="1"/>
      <c r="D4453" s="2"/>
      <c r="E4453" s="1"/>
      <c r="F4453" s="1"/>
      <c r="G4453" s="1"/>
      <c r="H4453" s="3"/>
      <c r="I4453" s="1"/>
      <c r="J4453" s="4"/>
      <c r="K4453" s="1"/>
      <c r="L4453" s="1"/>
      <c r="M4453" s="1"/>
      <c r="N4453" s="1"/>
      <c r="O4453" s="1"/>
      <c r="P4453" s="1"/>
      <c r="Q4453" s="1"/>
      <c r="R4453" s="1"/>
    </row>
    <row r="4454" spans="3:18">
      <c r="C4454" s="1"/>
      <c r="D4454" s="2"/>
      <c r="E4454" s="1"/>
      <c r="F4454" s="1"/>
      <c r="G4454" s="1"/>
      <c r="H4454" s="3"/>
      <c r="I4454" s="1"/>
      <c r="J4454" s="4"/>
      <c r="K4454" s="1"/>
      <c r="L4454" s="1"/>
      <c r="M4454" s="1"/>
      <c r="N4454" s="1"/>
      <c r="O4454" s="1"/>
      <c r="P4454" s="1"/>
      <c r="Q4454" s="1"/>
      <c r="R4454" s="1"/>
    </row>
    <row r="4455" spans="3:18">
      <c r="C4455" s="1"/>
      <c r="D4455" s="2"/>
      <c r="E4455" s="1"/>
      <c r="F4455" s="1"/>
      <c r="G4455" s="1"/>
      <c r="H4455" s="3"/>
      <c r="I4455" s="1"/>
      <c r="J4455" s="4"/>
      <c r="K4455" s="1"/>
      <c r="L4455" s="1"/>
      <c r="M4455" s="1"/>
      <c r="N4455" s="1"/>
      <c r="O4455" s="1"/>
      <c r="P4455" s="1"/>
      <c r="Q4455" s="1"/>
      <c r="R4455" s="1"/>
    </row>
    <row r="4456" spans="3:18">
      <c r="C4456" s="1"/>
      <c r="D4456" s="2"/>
      <c r="E4456" s="1"/>
      <c r="F4456" s="1"/>
      <c r="G4456" s="1"/>
      <c r="H4456" s="3"/>
      <c r="I4456" s="1"/>
      <c r="J4456" s="4"/>
      <c r="K4456" s="1"/>
      <c r="L4456" s="1"/>
      <c r="M4456" s="1"/>
      <c r="N4456" s="1"/>
      <c r="O4456" s="1"/>
      <c r="P4456" s="1"/>
      <c r="Q4456" s="1"/>
      <c r="R4456" s="1"/>
    </row>
    <row r="4457" spans="3:18">
      <c r="C4457" s="1"/>
      <c r="D4457" s="2"/>
      <c r="E4457" s="1"/>
      <c r="F4457" s="1"/>
      <c r="G4457" s="1"/>
      <c r="H4457" s="3"/>
      <c r="I4457" s="1"/>
      <c r="J4457" s="4"/>
      <c r="K4457" s="1"/>
      <c r="L4457" s="1"/>
      <c r="M4457" s="1"/>
      <c r="N4457" s="1"/>
      <c r="O4457" s="1"/>
      <c r="P4457" s="1"/>
      <c r="Q4457" s="1"/>
      <c r="R4457" s="1"/>
    </row>
    <row r="4458" spans="3:18">
      <c r="C4458" s="1"/>
      <c r="D4458" s="2"/>
      <c r="E4458" s="1"/>
      <c r="F4458" s="1"/>
      <c r="G4458" s="1"/>
      <c r="H4458" s="3"/>
      <c r="I4458" s="1"/>
      <c r="J4458" s="4"/>
      <c r="K4458" s="1"/>
      <c r="L4458" s="1"/>
      <c r="M4458" s="1"/>
      <c r="N4458" s="1"/>
      <c r="O4458" s="1"/>
      <c r="P4458" s="1"/>
      <c r="Q4458" s="1"/>
      <c r="R4458" s="1"/>
    </row>
    <row r="4459" spans="3:18">
      <c r="C4459" s="1"/>
      <c r="D4459" s="2"/>
      <c r="E4459" s="1"/>
      <c r="F4459" s="1"/>
      <c r="G4459" s="1"/>
      <c r="H4459" s="3"/>
      <c r="I4459" s="1"/>
      <c r="J4459" s="4"/>
      <c r="K4459" s="1"/>
      <c r="L4459" s="1"/>
      <c r="M4459" s="1"/>
      <c r="N4459" s="1"/>
      <c r="O4459" s="1"/>
      <c r="P4459" s="1"/>
      <c r="Q4459" s="1"/>
      <c r="R4459" s="1"/>
    </row>
    <row r="4460" spans="3:18">
      <c r="C4460" s="1"/>
      <c r="D4460" s="2"/>
      <c r="E4460" s="1"/>
      <c r="F4460" s="1"/>
      <c r="G4460" s="1"/>
      <c r="H4460" s="3"/>
      <c r="I4460" s="1"/>
      <c r="J4460" s="4"/>
      <c r="K4460" s="1"/>
      <c r="L4460" s="1"/>
      <c r="M4460" s="1"/>
      <c r="N4460" s="1"/>
      <c r="O4460" s="1"/>
      <c r="P4460" s="1"/>
      <c r="Q4460" s="1"/>
      <c r="R4460" s="1"/>
    </row>
    <row r="4461" spans="3:18">
      <c r="C4461" s="1"/>
      <c r="D4461" s="2"/>
      <c r="E4461" s="1"/>
      <c r="F4461" s="1"/>
      <c r="G4461" s="1"/>
      <c r="H4461" s="3"/>
      <c r="I4461" s="1"/>
      <c r="J4461" s="4"/>
      <c r="K4461" s="1"/>
      <c r="L4461" s="1"/>
      <c r="M4461" s="1"/>
      <c r="N4461" s="1"/>
      <c r="O4461" s="1"/>
      <c r="P4461" s="1"/>
      <c r="Q4461" s="1"/>
      <c r="R4461" s="1"/>
    </row>
    <row r="4462" spans="3:18">
      <c r="C4462" s="1"/>
      <c r="D4462" s="2"/>
      <c r="E4462" s="1"/>
      <c r="F4462" s="1"/>
      <c r="G4462" s="1"/>
      <c r="H4462" s="3"/>
      <c r="I4462" s="1"/>
      <c r="J4462" s="4"/>
      <c r="K4462" s="1"/>
      <c r="L4462" s="1"/>
      <c r="M4462" s="1"/>
      <c r="N4462" s="1"/>
      <c r="O4462" s="1"/>
      <c r="P4462" s="1"/>
      <c r="Q4462" s="1"/>
      <c r="R4462" s="1"/>
    </row>
    <row r="4463" spans="3:18">
      <c r="C4463" s="1"/>
      <c r="D4463" s="2"/>
      <c r="E4463" s="1"/>
      <c r="F4463" s="1"/>
      <c r="G4463" s="1"/>
      <c r="H4463" s="3"/>
      <c r="I4463" s="1"/>
      <c r="J4463" s="4"/>
      <c r="K4463" s="1"/>
      <c r="L4463" s="1"/>
      <c r="M4463" s="1"/>
      <c r="N4463" s="1"/>
      <c r="O4463" s="1"/>
      <c r="P4463" s="1"/>
      <c r="Q4463" s="1"/>
      <c r="R4463" s="1"/>
    </row>
    <row r="4464" spans="3:18">
      <c r="C4464" s="1"/>
      <c r="D4464" s="2"/>
      <c r="E4464" s="1"/>
      <c r="F4464" s="1"/>
      <c r="G4464" s="1"/>
      <c r="H4464" s="3"/>
      <c r="I4464" s="1"/>
      <c r="J4464" s="4"/>
      <c r="K4464" s="1"/>
      <c r="L4464" s="1"/>
      <c r="M4464" s="1"/>
      <c r="N4464" s="1"/>
      <c r="O4464" s="1"/>
      <c r="P4464" s="1"/>
      <c r="Q4464" s="1"/>
      <c r="R4464" s="1"/>
    </row>
    <row r="4465" spans="3:18">
      <c r="C4465" s="1"/>
      <c r="D4465" s="2"/>
      <c r="E4465" s="1"/>
      <c r="F4465" s="1"/>
      <c r="G4465" s="1"/>
      <c r="H4465" s="3"/>
      <c r="I4465" s="1"/>
      <c r="J4465" s="4"/>
      <c r="K4465" s="1"/>
      <c r="L4465" s="1"/>
      <c r="M4465" s="1"/>
      <c r="N4465" s="1"/>
      <c r="O4465" s="1"/>
      <c r="P4465" s="1"/>
      <c r="Q4465" s="1"/>
      <c r="R4465" s="1"/>
    </row>
    <row r="4466" spans="3:18">
      <c r="C4466" s="1"/>
      <c r="D4466" s="2"/>
      <c r="E4466" s="1"/>
      <c r="F4466" s="1"/>
      <c r="G4466" s="1"/>
      <c r="H4466" s="3"/>
      <c r="I4466" s="1"/>
      <c r="J4466" s="4"/>
      <c r="K4466" s="1"/>
      <c r="L4466" s="1"/>
      <c r="M4466" s="1"/>
      <c r="N4466" s="1"/>
      <c r="O4466" s="1"/>
      <c r="P4466" s="1"/>
      <c r="Q4466" s="1"/>
      <c r="R4466" s="1"/>
    </row>
    <row r="4467" spans="3:18">
      <c r="C4467" s="1"/>
      <c r="D4467" s="2"/>
      <c r="E4467" s="1"/>
      <c r="F4467" s="1"/>
      <c r="G4467" s="1"/>
      <c r="H4467" s="3"/>
      <c r="I4467" s="1"/>
      <c r="J4467" s="4"/>
      <c r="K4467" s="1"/>
      <c r="L4467" s="1"/>
      <c r="M4467" s="1"/>
      <c r="N4467" s="1"/>
      <c r="O4467" s="1"/>
      <c r="P4467" s="1"/>
      <c r="Q4467" s="1"/>
      <c r="R4467" s="1"/>
    </row>
    <row r="4468" spans="3:18">
      <c r="C4468" s="1"/>
      <c r="D4468" s="2"/>
      <c r="E4468" s="1"/>
      <c r="F4468" s="1"/>
      <c r="G4468" s="1"/>
      <c r="H4468" s="3"/>
      <c r="I4468" s="1"/>
      <c r="J4468" s="4"/>
      <c r="K4468" s="1"/>
      <c r="L4468" s="1"/>
      <c r="M4468" s="1"/>
      <c r="N4468" s="1"/>
      <c r="O4468" s="1"/>
      <c r="P4468" s="1"/>
      <c r="Q4468" s="1"/>
      <c r="R4468" s="1"/>
    </row>
    <row r="4469" spans="3:18">
      <c r="C4469" s="1"/>
      <c r="D4469" s="2"/>
      <c r="E4469" s="1"/>
      <c r="F4469" s="1"/>
      <c r="G4469" s="1"/>
      <c r="H4469" s="3"/>
      <c r="I4469" s="1"/>
      <c r="J4469" s="4"/>
      <c r="K4469" s="1"/>
      <c r="L4469" s="1"/>
      <c r="M4469" s="1"/>
      <c r="N4469" s="1"/>
      <c r="O4469" s="1"/>
      <c r="P4469" s="1"/>
      <c r="Q4469" s="1"/>
      <c r="R4469" s="1"/>
    </row>
    <row r="4470" spans="3:18">
      <c r="C4470" s="1"/>
      <c r="D4470" s="2"/>
      <c r="E4470" s="1"/>
      <c r="F4470" s="1"/>
      <c r="G4470" s="1"/>
      <c r="H4470" s="3"/>
      <c r="I4470" s="1"/>
      <c r="J4470" s="4"/>
      <c r="K4470" s="1"/>
      <c r="L4470" s="1"/>
      <c r="M4470" s="1"/>
      <c r="N4470" s="1"/>
      <c r="O4470" s="1"/>
      <c r="P4470" s="1"/>
      <c r="Q4470" s="1"/>
      <c r="R4470" s="1"/>
    </row>
    <row r="4471" spans="3:18">
      <c r="C4471" s="1"/>
      <c r="D4471" s="2"/>
      <c r="E4471" s="1"/>
      <c r="F4471" s="1"/>
      <c r="G4471" s="1"/>
      <c r="H4471" s="3"/>
      <c r="I4471" s="1"/>
      <c r="J4471" s="4"/>
      <c r="K4471" s="1"/>
      <c r="L4471" s="1"/>
      <c r="M4471" s="1"/>
      <c r="N4471" s="1"/>
      <c r="O4471" s="1"/>
      <c r="P4471" s="1"/>
      <c r="Q4471" s="1"/>
      <c r="R4471" s="1"/>
    </row>
    <row r="4472" spans="3:18">
      <c r="C4472" s="1"/>
      <c r="D4472" s="2"/>
      <c r="E4472" s="1"/>
      <c r="F4472" s="1"/>
      <c r="G4472" s="1"/>
      <c r="H4472" s="3"/>
      <c r="I4472" s="1"/>
      <c r="J4472" s="4"/>
      <c r="K4472" s="1"/>
      <c r="L4472" s="1"/>
      <c r="M4472" s="1"/>
      <c r="N4472" s="1"/>
      <c r="O4472" s="1"/>
      <c r="P4472" s="1"/>
      <c r="Q4472" s="1"/>
      <c r="R4472" s="1"/>
    </row>
    <row r="4473" spans="3:18">
      <c r="C4473" s="1"/>
      <c r="D4473" s="2"/>
      <c r="E4473" s="1"/>
      <c r="F4473" s="1"/>
      <c r="G4473" s="1"/>
      <c r="H4473" s="3"/>
      <c r="I4473" s="1"/>
      <c r="J4473" s="4"/>
      <c r="K4473" s="1"/>
      <c r="L4473" s="1"/>
      <c r="M4473" s="1"/>
      <c r="N4473" s="1"/>
      <c r="O4473" s="1"/>
      <c r="P4473" s="1"/>
      <c r="Q4473" s="1"/>
      <c r="R4473" s="1"/>
    </row>
    <row r="4474" spans="3:18">
      <c r="C4474" s="1"/>
      <c r="D4474" s="2"/>
      <c r="E4474" s="1"/>
      <c r="F4474" s="1"/>
      <c r="G4474" s="1"/>
      <c r="H4474" s="3"/>
      <c r="I4474" s="1"/>
      <c r="J4474" s="4"/>
      <c r="K4474" s="1"/>
      <c r="L4474" s="1"/>
      <c r="M4474" s="1"/>
      <c r="N4474" s="1"/>
      <c r="O4474" s="1"/>
      <c r="P4474" s="1"/>
      <c r="Q4474" s="1"/>
      <c r="R4474" s="1"/>
    </row>
    <row r="4475" spans="3:18">
      <c r="C4475" s="1"/>
      <c r="D4475" s="2"/>
      <c r="E4475" s="1"/>
      <c r="F4475" s="1"/>
      <c r="G4475" s="1"/>
      <c r="H4475" s="3"/>
      <c r="I4475" s="1"/>
      <c r="J4475" s="4"/>
      <c r="K4475" s="1"/>
      <c r="L4475" s="1"/>
      <c r="M4475" s="1"/>
      <c r="N4475" s="1"/>
      <c r="O4475" s="1"/>
      <c r="P4475" s="1"/>
      <c r="Q4475" s="1"/>
      <c r="R4475" s="1"/>
    </row>
    <row r="4476" spans="3:18">
      <c r="C4476" s="1"/>
      <c r="D4476" s="2"/>
      <c r="E4476" s="1"/>
      <c r="F4476" s="1"/>
      <c r="G4476" s="1"/>
      <c r="H4476" s="3"/>
      <c r="I4476" s="1"/>
      <c r="J4476" s="4"/>
      <c r="K4476" s="1"/>
      <c r="L4476" s="1"/>
      <c r="M4476" s="1"/>
      <c r="N4476" s="1"/>
      <c r="O4476" s="1"/>
      <c r="P4476" s="1"/>
      <c r="Q4476" s="1"/>
      <c r="R4476" s="1"/>
    </row>
    <row r="4477" spans="3:18">
      <c r="C4477" s="1"/>
      <c r="D4477" s="2"/>
      <c r="E4477" s="1"/>
      <c r="F4477" s="1"/>
      <c r="G4477" s="1"/>
      <c r="H4477" s="3"/>
      <c r="I4477" s="1"/>
      <c r="J4477" s="4"/>
      <c r="K4477" s="1"/>
      <c r="L4477" s="1"/>
      <c r="M4477" s="1"/>
      <c r="N4477" s="1"/>
      <c r="O4477" s="1"/>
      <c r="P4477" s="1"/>
      <c r="Q4477" s="1"/>
      <c r="R4477" s="1"/>
    </row>
    <row r="4478" spans="3:18">
      <c r="C4478" s="1"/>
      <c r="D4478" s="2"/>
      <c r="E4478" s="1"/>
      <c r="F4478" s="1"/>
      <c r="G4478" s="1"/>
      <c r="H4478" s="3"/>
      <c r="I4478" s="1"/>
      <c r="J4478" s="4"/>
      <c r="K4478" s="1"/>
      <c r="L4478" s="1"/>
      <c r="M4478" s="1"/>
      <c r="N4478" s="1"/>
      <c r="O4478" s="1"/>
      <c r="P4478" s="1"/>
      <c r="Q4478" s="1"/>
      <c r="R4478" s="1"/>
    </row>
    <row r="4479" spans="3:18">
      <c r="C4479" s="1"/>
      <c r="D4479" s="2"/>
      <c r="E4479" s="1"/>
      <c r="F4479" s="1"/>
      <c r="G4479" s="1"/>
      <c r="H4479" s="3"/>
      <c r="I4479" s="1"/>
      <c r="J4479" s="4"/>
      <c r="K4479" s="1"/>
      <c r="L4479" s="1"/>
      <c r="M4479" s="1"/>
      <c r="N4479" s="1"/>
      <c r="O4479" s="1"/>
      <c r="P4479" s="1"/>
      <c r="Q4479" s="1"/>
      <c r="R4479" s="1"/>
    </row>
    <row r="4480" spans="3:18">
      <c r="C4480" s="1"/>
      <c r="D4480" s="2"/>
      <c r="E4480" s="1"/>
      <c r="F4480" s="1"/>
      <c r="G4480" s="1"/>
      <c r="H4480" s="3"/>
      <c r="I4480" s="1"/>
      <c r="J4480" s="4"/>
      <c r="K4480" s="1"/>
      <c r="L4480" s="1"/>
      <c r="M4480" s="1"/>
      <c r="N4480" s="1"/>
      <c r="O4480" s="1"/>
      <c r="P4480" s="1"/>
      <c r="Q4480" s="1"/>
      <c r="R4480" s="1"/>
    </row>
    <row r="4481" spans="3:18">
      <c r="C4481" s="1"/>
      <c r="D4481" s="2"/>
      <c r="E4481" s="1"/>
      <c r="F4481" s="1"/>
      <c r="G4481" s="1"/>
      <c r="H4481" s="3"/>
      <c r="I4481" s="1"/>
      <c r="J4481" s="4"/>
      <c r="K4481" s="1"/>
      <c r="L4481" s="1"/>
      <c r="M4481" s="1"/>
      <c r="N4481" s="1"/>
      <c r="O4481" s="1"/>
      <c r="P4481" s="1"/>
      <c r="Q4481" s="1"/>
      <c r="R4481" s="1"/>
    </row>
    <row r="4482" spans="3:18">
      <c r="C4482" s="1"/>
      <c r="D4482" s="2"/>
      <c r="E4482" s="1"/>
      <c r="F4482" s="1"/>
      <c r="G4482" s="1"/>
      <c r="H4482" s="3"/>
      <c r="I4482" s="1"/>
      <c r="J4482" s="4"/>
      <c r="K4482" s="1"/>
      <c r="L4482" s="1"/>
      <c r="M4482" s="1"/>
      <c r="N4482" s="1"/>
      <c r="O4482" s="1"/>
      <c r="P4482" s="1"/>
      <c r="Q4482" s="1"/>
      <c r="R4482" s="1"/>
    </row>
    <row r="4483" spans="3:18">
      <c r="C4483" s="1"/>
      <c r="D4483" s="2"/>
      <c r="E4483" s="1"/>
      <c r="F4483" s="1"/>
      <c r="G4483" s="1"/>
      <c r="H4483" s="3"/>
      <c r="I4483" s="1"/>
      <c r="J4483" s="4"/>
      <c r="K4483" s="1"/>
      <c r="L4483" s="1"/>
      <c r="M4483" s="1"/>
      <c r="N4483" s="1"/>
      <c r="O4483" s="1"/>
      <c r="P4483" s="1"/>
      <c r="Q4483" s="1"/>
      <c r="R4483" s="1"/>
    </row>
    <row r="4484" spans="3:18">
      <c r="C4484" s="1"/>
      <c r="D4484" s="2"/>
      <c r="E4484" s="1"/>
      <c r="F4484" s="1"/>
      <c r="G4484" s="1"/>
      <c r="H4484" s="3"/>
      <c r="I4484" s="1"/>
      <c r="J4484" s="4"/>
      <c r="K4484" s="1"/>
      <c r="L4484" s="1"/>
      <c r="M4484" s="1"/>
      <c r="N4484" s="1"/>
      <c r="O4484" s="1"/>
      <c r="P4484" s="1"/>
      <c r="Q4484" s="1"/>
      <c r="R4484" s="1"/>
    </row>
    <row r="4485" spans="3:18">
      <c r="C4485" s="1"/>
      <c r="D4485" s="2"/>
      <c r="E4485" s="1"/>
      <c r="F4485" s="1"/>
      <c r="G4485" s="1"/>
      <c r="H4485" s="3"/>
      <c r="I4485" s="1"/>
      <c r="J4485" s="4"/>
      <c r="K4485" s="1"/>
      <c r="L4485" s="1"/>
      <c r="M4485" s="1"/>
      <c r="N4485" s="1"/>
      <c r="O4485" s="1"/>
      <c r="P4485" s="1"/>
      <c r="Q4485" s="1"/>
      <c r="R4485" s="1"/>
    </row>
    <row r="4486" spans="3:18">
      <c r="C4486" s="1"/>
      <c r="D4486" s="2"/>
      <c r="E4486" s="1"/>
      <c r="F4486" s="1"/>
      <c r="G4486" s="1"/>
      <c r="H4486" s="3"/>
      <c r="I4486" s="1"/>
      <c r="J4486" s="4"/>
      <c r="K4486" s="1"/>
      <c r="L4486" s="1"/>
      <c r="M4486" s="1"/>
      <c r="N4486" s="1"/>
      <c r="O4486" s="1"/>
      <c r="P4486" s="1"/>
      <c r="Q4486" s="1"/>
      <c r="R4486" s="1"/>
    </row>
    <row r="4487" spans="3:18">
      <c r="C4487" s="1"/>
      <c r="D4487" s="2"/>
      <c r="E4487" s="1"/>
      <c r="F4487" s="1"/>
      <c r="G4487" s="1"/>
      <c r="H4487" s="3"/>
      <c r="I4487" s="1"/>
      <c r="J4487" s="4"/>
      <c r="K4487" s="1"/>
      <c r="L4487" s="1"/>
      <c r="M4487" s="1"/>
      <c r="N4487" s="1"/>
      <c r="O4487" s="1"/>
      <c r="P4487" s="1"/>
      <c r="Q4487" s="1"/>
      <c r="R4487" s="1"/>
    </row>
    <row r="4488" spans="3:18">
      <c r="C4488" s="1"/>
      <c r="D4488" s="2"/>
      <c r="E4488" s="1"/>
      <c r="F4488" s="1"/>
      <c r="G4488" s="1"/>
      <c r="H4488" s="3"/>
      <c r="I4488" s="1"/>
      <c r="J4488" s="4"/>
      <c r="K4488" s="1"/>
      <c r="L4488" s="1"/>
      <c r="M4488" s="1"/>
      <c r="N4488" s="1"/>
      <c r="O4488" s="1"/>
      <c r="P4488" s="1"/>
      <c r="Q4488" s="1"/>
      <c r="R4488" s="1"/>
    </row>
    <row r="4489" spans="3:18">
      <c r="C4489" s="1"/>
      <c r="D4489" s="2"/>
      <c r="E4489" s="1"/>
      <c r="F4489" s="1"/>
      <c r="G4489" s="1"/>
      <c r="H4489" s="3"/>
      <c r="I4489" s="1"/>
      <c r="J4489" s="4"/>
      <c r="K4489" s="1"/>
      <c r="L4489" s="1"/>
      <c r="M4489" s="1"/>
      <c r="N4489" s="1"/>
      <c r="O4489" s="1"/>
      <c r="P4489" s="1"/>
      <c r="Q4489" s="1"/>
      <c r="R4489" s="1"/>
    </row>
    <row r="4490" spans="3:18">
      <c r="C4490" s="1"/>
      <c r="D4490" s="2"/>
      <c r="E4490" s="1"/>
      <c r="F4490" s="1"/>
      <c r="G4490" s="1"/>
      <c r="H4490" s="3"/>
      <c r="I4490" s="1"/>
      <c r="J4490" s="4"/>
      <c r="K4490" s="1"/>
      <c r="L4490" s="1"/>
      <c r="M4490" s="1"/>
      <c r="N4490" s="1"/>
      <c r="O4490" s="1"/>
      <c r="P4490" s="1"/>
      <c r="Q4490" s="1"/>
      <c r="R4490" s="1"/>
    </row>
    <row r="4491" spans="3:18">
      <c r="C4491" s="1"/>
      <c r="D4491" s="2"/>
      <c r="E4491" s="1"/>
      <c r="F4491" s="1"/>
      <c r="G4491" s="1"/>
      <c r="H4491" s="3"/>
      <c r="I4491" s="1"/>
      <c r="J4491" s="4"/>
      <c r="K4491" s="1"/>
      <c r="L4491" s="1"/>
      <c r="M4491" s="1"/>
      <c r="N4491" s="1"/>
      <c r="O4491" s="1"/>
      <c r="P4491" s="1"/>
      <c r="Q4491" s="1"/>
      <c r="R4491" s="1"/>
    </row>
    <row r="4492" spans="3:18">
      <c r="C4492" s="1"/>
      <c r="D4492" s="2"/>
      <c r="E4492" s="1"/>
      <c r="F4492" s="1"/>
      <c r="G4492" s="1"/>
      <c r="H4492" s="3"/>
      <c r="I4492" s="1"/>
      <c r="J4492" s="4"/>
      <c r="K4492" s="1"/>
      <c r="L4492" s="1"/>
      <c r="M4492" s="1"/>
      <c r="N4492" s="1"/>
      <c r="O4492" s="1"/>
      <c r="P4492" s="1"/>
      <c r="Q4492" s="1"/>
      <c r="R4492" s="1"/>
    </row>
    <row r="4493" spans="3:18">
      <c r="C4493" s="1"/>
      <c r="D4493" s="2"/>
      <c r="E4493" s="1"/>
      <c r="F4493" s="1"/>
      <c r="G4493" s="1"/>
      <c r="H4493" s="3"/>
      <c r="I4493" s="1"/>
      <c r="J4493" s="4"/>
      <c r="K4493" s="1"/>
      <c r="L4493" s="1"/>
      <c r="M4493" s="1"/>
      <c r="N4493" s="1"/>
      <c r="O4493" s="1"/>
      <c r="P4493" s="1"/>
      <c r="Q4493" s="1"/>
      <c r="R4493" s="1"/>
    </row>
    <row r="4494" spans="3:18">
      <c r="C4494" s="1"/>
      <c r="D4494" s="2"/>
      <c r="E4494" s="1"/>
      <c r="F4494" s="1"/>
      <c r="G4494" s="1"/>
      <c r="H4494" s="3"/>
      <c r="I4494" s="1"/>
      <c r="J4494" s="4"/>
      <c r="K4494" s="1"/>
      <c r="L4494" s="1"/>
      <c r="M4494" s="1"/>
      <c r="N4494" s="1"/>
      <c r="O4494" s="1"/>
      <c r="P4494" s="1"/>
      <c r="Q4494" s="1"/>
      <c r="R4494" s="1"/>
    </row>
    <row r="4495" spans="3:18">
      <c r="C4495" s="1"/>
      <c r="D4495" s="2"/>
      <c r="E4495" s="1"/>
      <c r="F4495" s="1"/>
      <c r="G4495" s="1"/>
      <c r="H4495" s="3"/>
      <c r="I4495" s="1"/>
      <c r="J4495" s="4"/>
      <c r="K4495" s="1"/>
      <c r="L4495" s="1"/>
      <c r="M4495" s="1"/>
      <c r="N4495" s="1"/>
      <c r="O4495" s="1"/>
      <c r="P4495" s="1"/>
      <c r="Q4495" s="1"/>
      <c r="R4495" s="1"/>
    </row>
    <row r="4496" spans="3:18">
      <c r="C4496" s="1"/>
      <c r="D4496" s="2"/>
      <c r="E4496" s="1"/>
      <c r="F4496" s="1"/>
      <c r="G4496" s="1"/>
      <c r="H4496" s="3"/>
      <c r="I4496" s="1"/>
      <c r="J4496" s="4"/>
      <c r="K4496" s="1"/>
      <c r="L4496" s="1"/>
      <c r="M4496" s="1"/>
      <c r="N4496" s="1"/>
      <c r="O4496" s="1"/>
      <c r="P4496" s="1"/>
      <c r="Q4496" s="1"/>
      <c r="R4496" s="1"/>
    </row>
    <row r="4497" spans="3:18">
      <c r="C4497" s="1"/>
      <c r="D4497" s="2"/>
      <c r="E4497" s="1"/>
      <c r="F4497" s="1"/>
      <c r="G4497" s="1"/>
      <c r="H4497" s="3"/>
      <c r="I4497" s="1"/>
      <c r="J4497" s="4"/>
      <c r="K4497" s="1"/>
      <c r="L4497" s="1"/>
      <c r="M4497" s="1"/>
      <c r="N4497" s="1"/>
      <c r="O4497" s="1"/>
      <c r="P4497" s="1"/>
      <c r="Q4497" s="1"/>
      <c r="R4497" s="1"/>
    </row>
    <row r="4498" spans="3:18">
      <c r="C4498" s="1"/>
      <c r="D4498" s="2"/>
      <c r="E4498" s="1"/>
      <c r="F4498" s="1"/>
      <c r="G4498" s="1"/>
      <c r="H4498" s="3"/>
      <c r="I4498" s="1"/>
      <c r="J4498" s="4"/>
      <c r="K4498" s="1"/>
      <c r="L4498" s="1"/>
      <c r="M4498" s="1"/>
      <c r="N4498" s="1"/>
      <c r="O4498" s="1"/>
      <c r="P4498" s="1"/>
      <c r="Q4498" s="1"/>
      <c r="R4498" s="1"/>
    </row>
    <row r="4499" spans="3:18">
      <c r="C4499" s="1"/>
      <c r="D4499" s="2"/>
      <c r="E4499" s="1"/>
      <c r="F4499" s="1"/>
      <c r="G4499" s="1"/>
      <c r="H4499" s="3"/>
      <c r="I4499" s="1"/>
      <c r="J4499" s="4"/>
      <c r="K4499" s="1"/>
      <c r="L4499" s="1"/>
      <c r="M4499" s="1"/>
      <c r="N4499" s="1"/>
      <c r="O4499" s="1"/>
      <c r="P4499" s="1"/>
      <c r="Q4499" s="1"/>
      <c r="R4499" s="1"/>
    </row>
    <row r="4500" spans="3:18">
      <c r="C4500" s="1"/>
      <c r="D4500" s="2"/>
      <c r="E4500" s="1"/>
      <c r="F4500" s="1"/>
      <c r="G4500" s="1"/>
      <c r="H4500" s="3"/>
      <c r="I4500" s="1"/>
      <c r="J4500" s="4"/>
      <c r="K4500" s="1"/>
      <c r="L4500" s="1"/>
      <c r="M4500" s="1"/>
      <c r="N4500" s="1"/>
      <c r="O4500" s="1"/>
      <c r="P4500" s="1"/>
      <c r="Q4500" s="1"/>
      <c r="R4500" s="1"/>
    </row>
    <row r="4501" spans="3:18">
      <c r="C4501" s="1"/>
      <c r="D4501" s="2"/>
      <c r="E4501" s="1"/>
      <c r="F4501" s="1"/>
      <c r="G4501" s="1"/>
      <c r="H4501" s="3"/>
      <c r="I4501" s="1"/>
      <c r="J4501" s="4"/>
      <c r="K4501" s="1"/>
      <c r="L4501" s="1"/>
      <c r="M4501" s="1"/>
      <c r="N4501" s="1"/>
      <c r="O4501" s="1"/>
      <c r="P4501" s="1"/>
      <c r="Q4501" s="1"/>
      <c r="R4501" s="1"/>
    </row>
    <row r="4502" spans="3:18">
      <c r="C4502" s="1"/>
      <c r="D4502" s="2"/>
      <c r="E4502" s="1"/>
      <c r="F4502" s="1"/>
      <c r="G4502" s="1"/>
      <c r="H4502" s="3"/>
      <c r="I4502" s="1"/>
      <c r="J4502" s="4"/>
      <c r="K4502" s="1"/>
      <c r="L4502" s="1"/>
      <c r="M4502" s="1"/>
      <c r="N4502" s="1"/>
      <c r="O4502" s="1"/>
      <c r="P4502" s="1"/>
      <c r="Q4502" s="1"/>
      <c r="R4502" s="1"/>
    </row>
    <row r="4503" spans="3:18">
      <c r="C4503" s="1"/>
      <c r="D4503" s="2"/>
      <c r="E4503" s="1"/>
      <c r="F4503" s="1"/>
      <c r="G4503" s="1"/>
      <c r="H4503" s="3"/>
      <c r="I4503" s="1"/>
      <c r="J4503" s="4"/>
      <c r="K4503" s="1"/>
      <c r="L4503" s="1"/>
      <c r="M4503" s="1"/>
      <c r="N4503" s="1"/>
      <c r="O4503" s="1"/>
      <c r="P4503" s="1"/>
      <c r="Q4503" s="1"/>
      <c r="R4503" s="1"/>
    </row>
    <row r="4504" spans="3:18">
      <c r="C4504" s="1"/>
      <c r="D4504" s="2"/>
      <c r="E4504" s="1"/>
      <c r="F4504" s="1"/>
      <c r="G4504" s="1"/>
      <c r="H4504" s="3"/>
      <c r="I4504" s="1"/>
      <c r="J4504" s="4"/>
      <c r="K4504" s="1"/>
      <c r="L4504" s="1"/>
      <c r="M4504" s="1"/>
      <c r="N4504" s="1"/>
      <c r="O4504" s="1"/>
      <c r="P4504" s="1"/>
      <c r="Q4504" s="1"/>
      <c r="R4504" s="1"/>
    </row>
    <row r="4505" spans="3:18">
      <c r="C4505" s="1"/>
      <c r="D4505" s="2"/>
      <c r="E4505" s="1"/>
      <c r="F4505" s="1"/>
      <c r="G4505" s="1"/>
      <c r="H4505" s="3"/>
      <c r="I4505" s="1"/>
      <c r="J4505" s="4"/>
      <c r="K4505" s="1"/>
      <c r="L4505" s="1"/>
      <c r="M4505" s="1"/>
      <c r="N4505" s="1"/>
      <c r="O4505" s="1"/>
      <c r="P4505" s="1"/>
      <c r="Q4505" s="1"/>
      <c r="R4505" s="1"/>
    </row>
    <row r="4506" spans="3:18">
      <c r="C4506" s="1"/>
      <c r="D4506" s="2"/>
      <c r="E4506" s="1"/>
      <c r="F4506" s="1"/>
      <c r="G4506" s="1"/>
      <c r="H4506" s="3"/>
      <c r="I4506" s="1"/>
      <c r="J4506" s="4"/>
      <c r="K4506" s="1"/>
      <c r="L4506" s="1"/>
      <c r="M4506" s="1"/>
      <c r="N4506" s="1"/>
      <c r="O4506" s="1"/>
      <c r="P4506" s="1"/>
      <c r="Q4506" s="1"/>
      <c r="R4506" s="1"/>
    </row>
    <row r="4507" spans="3:18">
      <c r="C4507" s="1"/>
      <c r="D4507" s="2"/>
      <c r="E4507" s="1"/>
      <c r="F4507" s="1"/>
      <c r="G4507" s="1"/>
      <c r="H4507" s="3"/>
      <c r="I4507" s="1"/>
      <c r="J4507" s="4"/>
      <c r="K4507" s="1"/>
      <c r="L4507" s="1"/>
      <c r="M4507" s="1"/>
      <c r="N4507" s="1"/>
      <c r="O4507" s="1"/>
      <c r="P4507" s="1"/>
      <c r="Q4507" s="1"/>
      <c r="R4507" s="1"/>
    </row>
    <row r="4508" spans="3:18">
      <c r="C4508" s="1"/>
      <c r="D4508" s="2"/>
      <c r="E4508" s="1"/>
      <c r="F4508" s="1"/>
      <c r="G4508" s="1"/>
      <c r="H4508" s="3"/>
      <c r="I4508" s="1"/>
      <c r="J4508" s="4"/>
      <c r="K4508" s="1"/>
      <c r="L4508" s="1"/>
      <c r="M4508" s="1"/>
      <c r="N4508" s="1"/>
      <c r="O4508" s="1"/>
      <c r="P4508" s="1"/>
      <c r="Q4508" s="1"/>
      <c r="R4508" s="1"/>
    </row>
    <row r="4509" spans="3:18">
      <c r="C4509" s="1"/>
      <c r="D4509" s="2"/>
      <c r="E4509" s="1"/>
      <c r="F4509" s="1"/>
      <c r="G4509" s="1"/>
      <c r="H4509" s="3"/>
      <c r="I4509" s="1"/>
      <c r="J4509" s="4"/>
      <c r="K4509" s="1"/>
      <c r="L4509" s="1"/>
      <c r="M4509" s="1"/>
      <c r="N4509" s="1"/>
      <c r="O4509" s="1"/>
      <c r="P4509" s="1"/>
      <c r="Q4509" s="1"/>
      <c r="R4509" s="1"/>
    </row>
    <row r="4510" spans="3:18">
      <c r="C4510" s="1"/>
      <c r="D4510" s="2"/>
      <c r="E4510" s="1"/>
      <c r="F4510" s="1"/>
      <c r="G4510" s="1"/>
      <c r="H4510" s="3"/>
      <c r="I4510" s="1"/>
      <c r="J4510" s="4"/>
      <c r="K4510" s="1"/>
      <c r="L4510" s="1"/>
      <c r="M4510" s="1"/>
      <c r="N4510" s="1"/>
      <c r="O4510" s="1"/>
      <c r="P4510" s="1"/>
      <c r="Q4510" s="1"/>
      <c r="R4510" s="1"/>
    </row>
    <row r="4511" spans="3:18">
      <c r="C4511" s="1"/>
      <c r="D4511" s="2"/>
      <c r="E4511" s="1"/>
      <c r="F4511" s="1"/>
      <c r="G4511" s="1"/>
      <c r="H4511" s="3"/>
      <c r="I4511" s="1"/>
      <c r="J4511" s="4"/>
      <c r="K4511" s="1"/>
      <c r="L4511" s="1"/>
      <c r="M4511" s="1"/>
      <c r="N4511" s="1"/>
      <c r="O4511" s="1"/>
      <c r="P4511" s="1"/>
      <c r="Q4511" s="1"/>
      <c r="R4511" s="1"/>
    </row>
    <row r="4512" spans="3:18">
      <c r="C4512" s="1"/>
      <c r="D4512" s="2"/>
      <c r="E4512" s="1"/>
      <c r="F4512" s="1"/>
      <c r="G4512" s="1"/>
      <c r="H4512" s="3"/>
      <c r="I4512" s="1"/>
      <c r="J4512" s="4"/>
      <c r="K4512" s="1"/>
      <c r="L4512" s="1"/>
      <c r="M4512" s="1"/>
      <c r="N4512" s="1"/>
      <c r="O4512" s="1"/>
      <c r="P4512" s="1"/>
      <c r="Q4512" s="1"/>
      <c r="R4512" s="1"/>
    </row>
    <row r="4513" spans="3:18">
      <c r="C4513" s="1"/>
      <c r="D4513" s="2"/>
      <c r="E4513" s="1"/>
      <c r="F4513" s="1"/>
      <c r="G4513" s="1"/>
      <c r="H4513" s="3"/>
      <c r="I4513" s="1"/>
      <c r="J4513" s="4"/>
      <c r="K4513" s="1"/>
      <c r="L4513" s="1"/>
      <c r="M4513" s="1"/>
      <c r="N4513" s="1"/>
      <c r="O4513" s="1"/>
      <c r="P4513" s="1"/>
      <c r="Q4513" s="1"/>
      <c r="R4513" s="1"/>
    </row>
    <row r="4514" spans="3:18">
      <c r="C4514" s="1"/>
      <c r="D4514" s="2"/>
      <c r="E4514" s="1"/>
      <c r="F4514" s="1"/>
      <c r="G4514" s="1"/>
      <c r="H4514" s="3"/>
      <c r="I4514" s="1"/>
      <c r="J4514" s="4"/>
      <c r="K4514" s="1"/>
      <c r="L4514" s="1"/>
      <c r="M4514" s="1"/>
      <c r="N4514" s="1"/>
      <c r="O4514" s="1"/>
      <c r="P4514" s="1"/>
      <c r="Q4514" s="1"/>
      <c r="R4514" s="1"/>
    </row>
    <row r="4515" spans="3:18">
      <c r="C4515" s="1"/>
      <c r="D4515" s="2"/>
      <c r="E4515" s="1"/>
      <c r="F4515" s="1"/>
      <c r="G4515" s="1"/>
      <c r="H4515" s="3"/>
      <c r="I4515" s="1"/>
      <c r="J4515" s="4"/>
      <c r="K4515" s="1"/>
      <c r="L4515" s="1"/>
      <c r="M4515" s="1"/>
      <c r="N4515" s="1"/>
      <c r="O4515" s="1"/>
      <c r="P4515" s="1"/>
      <c r="Q4515" s="1"/>
      <c r="R4515" s="1"/>
    </row>
    <row r="4516" spans="3:18">
      <c r="C4516" s="1"/>
      <c r="D4516" s="2"/>
      <c r="E4516" s="1"/>
      <c r="F4516" s="1"/>
      <c r="G4516" s="1"/>
      <c r="H4516" s="3"/>
      <c r="I4516" s="1"/>
      <c r="J4516" s="4"/>
      <c r="K4516" s="1"/>
      <c r="L4516" s="1"/>
      <c r="M4516" s="1"/>
      <c r="N4516" s="1"/>
      <c r="O4516" s="1"/>
      <c r="P4516" s="1"/>
      <c r="Q4516" s="1"/>
      <c r="R4516" s="1"/>
    </row>
    <row r="4517" spans="3:18">
      <c r="C4517" s="1"/>
      <c r="D4517" s="2"/>
      <c r="E4517" s="1"/>
      <c r="F4517" s="1"/>
      <c r="G4517" s="1"/>
      <c r="H4517" s="3"/>
      <c r="I4517" s="1"/>
      <c r="J4517" s="4"/>
      <c r="K4517" s="1"/>
      <c r="L4517" s="1"/>
      <c r="M4517" s="1"/>
      <c r="N4517" s="1"/>
      <c r="O4517" s="1"/>
      <c r="P4517" s="1"/>
      <c r="Q4517" s="1"/>
      <c r="R4517" s="1"/>
    </row>
    <row r="4518" spans="3:18">
      <c r="C4518" s="1"/>
      <c r="D4518" s="2"/>
      <c r="E4518" s="1"/>
      <c r="F4518" s="1"/>
      <c r="G4518" s="1"/>
      <c r="H4518" s="3"/>
      <c r="I4518" s="1"/>
      <c r="J4518" s="4"/>
      <c r="K4518" s="1"/>
      <c r="L4518" s="1"/>
      <c r="M4518" s="1"/>
      <c r="N4518" s="1"/>
      <c r="O4518" s="1"/>
      <c r="P4518" s="1"/>
      <c r="Q4518" s="1"/>
      <c r="R4518" s="1"/>
    </row>
    <row r="4519" spans="3:18">
      <c r="C4519" s="1"/>
      <c r="D4519" s="2"/>
      <c r="E4519" s="1"/>
      <c r="F4519" s="1"/>
      <c r="G4519" s="1"/>
      <c r="H4519" s="3"/>
      <c r="I4519" s="1"/>
      <c r="J4519" s="4"/>
      <c r="K4519" s="1"/>
      <c r="L4519" s="1"/>
      <c r="M4519" s="1"/>
      <c r="N4519" s="1"/>
      <c r="O4519" s="1"/>
      <c r="P4519" s="1"/>
      <c r="Q4519" s="1"/>
      <c r="R4519" s="1"/>
    </row>
    <row r="4520" spans="3:18">
      <c r="C4520" s="1"/>
      <c r="D4520" s="2"/>
      <c r="E4520" s="1"/>
      <c r="F4520" s="1"/>
      <c r="G4520" s="1"/>
      <c r="H4520" s="3"/>
      <c r="I4520" s="1"/>
      <c r="J4520" s="4"/>
      <c r="K4520" s="1"/>
      <c r="L4520" s="1"/>
      <c r="M4520" s="1"/>
      <c r="N4520" s="1"/>
      <c r="O4520" s="1"/>
      <c r="P4520" s="1"/>
      <c r="Q4520" s="1"/>
      <c r="R4520" s="1"/>
    </row>
    <row r="4521" spans="3:18">
      <c r="C4521" s="1"/>
      <c r="D4521" s="2"/>
      <c r="E4521" s="1"/>
      <c r="F4521" s="1"/>
      <c r="G4521" s="1"/>
      <c r="H4521" s="3"/>
      <c r="I4521" s="1"/>
      <c r="J4521" s="4"/>
      <c r="K4521" s="1"/>
      <c r="L4521" s="1"/>
      <c r="M4521" s="1"/>
      <c r="N4521" s="1"/>
      <c r="O4521" s="1"/>
      <c r="P4521" s="1"/>
      <c r="Q4521" s="1"/>
      <c r="R4521" s="1"/>
    </row>
    <row r="4522" spans="3:18">
      <c r="C4522" s="1"/>
      <c r="D4522" s="2"/>
      <c r="E4522" s="1"/>
      <c r="F4522" s="1"/>
      <c r="G4522" s="1"/>
      <c r="H4522" s="3"/>
      <c r="I4522" s="1"/>
      <c r="J4522" s="4"/>
      <c r="K4522" s="1"/>
      <c r="L4522" s="1"/>
      <c r="M4522" s="1"/>
      <c r="N4522" s="1"/>
      <c r="O4522" s="1"/>
      <c r="P4522" s="1"/>
      <c r="Q4522" s="1"/>
      <c r="R4522" s="1"/>
    </row>
    <row r="4523" spans="3:18">
      <c r="C4523" s="1"/>
      <c r="D4523" s="2"/>
      <c r="E4523" s="1"/>
      <c r="F4523" s="1"/>
      <c r="G4523" s="1"/>
      <c r="H4523" s="3"/>
      <c r="I4523" s="1"/>
      <c r="J4523" s="4"/>
      <c r="K4523" s="1"/>
      <c r="L4523" s="1"/>
      <c r="M4523" s="1"/>
      <c r="N4523" s="1"/>
      <c r="O4523" s="1"/>
      <c r="P4523" s="1"/>
      <c r="Q4523" s="1"/>
      <c r="R4523" s="1"/>
    </row>
    <row r="4524" spans="3:18">
      <c r="C4524" s="1"/>
      <c r="D4524" s="2"/>
      <c r="E4524" s="1"/>
      <c r="F4524" s="1"/>
      <c r="G4524" s="1"/>
      <c r="H4524" s="3"/>
      <c r="I4524" s="1"/>
      <c r="J4524" s="4"/>
      <c r="K4524" s="1"/>
      <c r="L4524" s="1"/>
      <c r="M4524" s="1"/>
      <c r="N4524" s="1"/>
      <c r="O4524" s="1"/>
      <c r="P4524" s="1"/>
      <c r="Q4524" s="1"/>
      <c r="R4524" s="1"/>
    </row>
    <row r="4525" spans="3:18">
      <c r="C4525" s="1"/>
      <c r="D4525" s="2"/>
      <c r="E4525" s="1"/>
      <c r="F4525" s="1"/>
      <c r="G4525" s="1"/>
      <c r="H4525" s="3"/>
      <c r="I4525" s="1"/>
      <c r="J4525" s="4"/>
      <c r="K4525" s="1"/>
      <c r="L4525" s="1"/>
      <c r="M4525" s="1"/>
      <c r="N4525" s="1"/>
      <c r="O4525" s="1"/>
      <c r="P4525" s="1"/>
      <c r="Q4525" s="1"/>
      <c r="R4525" s="1"/>
    </row>
    <row r="4526" spans="3:18">
      <c r="C4526" s="1"/>
      <c r="D4526" s="2"/>
      <c r="E4526" s="1"/>
      <c r="F4526" s="1"/>
      <c r="G4526" s="1"/>
      <c r="H4526" s="3"/>
      <c r="I4526" s="1"/>
      <c r="J4526" s="4"/>
      <c r="K4526" s="1"/>
      <c r="L4526" s="1"/>
      <c r="M4526" s="1"/>
      <c r="N4526" s="1"/>
      <c r="O4526" s="1"/>
      <c r="P4526" s="1"/>
      <c r="Q4526" s="1"/>
      <c r="R4526" s="1"/>
    </row>
    <row r="4527" spans="3:18">
      <c r="C4527" s="1"/>
      <c r="D4527" s="2"/>
      <c r="E4527" s="1"/>
      <c r="F4527" s="1"/>
      <c r="G4527" s="1"/>
      <c r="H4527" s="3"/>
      <c r="I4527" s="1"/>
      <c r="J4527" s="4"/>
      <c r="K4527" s="1"/>
      <c r="L4527" s="1"/>
      <c r="M4527" s="1"/>
      <c r="N4527" s="1"/>
      <c r="O4527" s="1"/>
      <c r="P4527" s="1"/>
      <c r="Q4527" s="1"/>
      <c r="R4527" s="1"/>
    </row>
    <row r="4528" spans="3:18">
      <c r="C4528" s="1"/>
      <c r="D4528" s="2"/>
      <c r="E4528" s="1"/>
      <c r="F4528" s="1"/>
      <c r="G4528" s="1"/>
      <c r="H4528" s="3"/>
      <c r="I4528" s="1"/>
      <c r="J4528" s="4"/>
      <c r="K4528" s="1"/>
      <c r="L4528" s="1"/>
      <c r="M4528" s="1"/>
      <c r="N4528" s="1"/>
      <c r="O4528" s="1"/>
      <c r="P4528" s="1"/>
      <c r="Q4528" s="1"/>
      <c r="R4528" s="1"/>
    </row>
    <row r="4529" spans="3:18">
      <c r="C4529" s="1"/>
      <c r="D4529" s="2"/>
      <c r="E4529" s="1"/>
      <c r="F4529" s="1"/>
      <c r="G4529" s="1"/>
      <c r="H4529" s="3"/>
      <c r="I4529" s="1"/>
      <c r="J4529" s="4"/>
      <c r="K4529" s="1"/>
      <c r="L4529" s="1"/>
      <c r="M4529" s="1"/>
      <c r="N4529" s="1"/>
      <c r="O4529" s="1"/>
      <c r="P4529" s="1"/>
      <c r="Q4529" s="1"/>
      <c r="R4529" s="1"/>
    </row>
    <row r="4530" spans="3:18">
      <c r="C4530" s="1"/>
      <c r="D4530" s="2"/>
      <c r="E4530" s="1"/>
      <c r="F4530" s="1"/>
      <c r="G4530" s="1"/>
      <c r="H4530" s="3"/>
      <c r="I4530" s="1"/>
      <c r="J4530" s="4"/>
      <c r="K4530" s="1"/>
      <c r="L4530" s="1"/>
      <c r="M4530" s="1"/>
      <c r="N4530" s="1"/>
      <c r="O4530" s="1"/>
      <c r="P4530" s="1"/>
      <c r="Q4530" s="1"/>
      <c r="R4530" s="1"/>
    </row>
    <row r="4531" spans="3:18">
      <c r="C4531" s="1"/>
      <c r="D4531" s="2"/>
      <c r="E4531" s="1"/>
      <c r="F4531" s="1"/>
      <c r="G4531" s="1"/>
      <c r="H4531" s="3"/>
      <c r="I4531" s="1"/>
      <c r="J4531" s="4"/>
      <c r="K4531" s="1"/>
      <c r="L4531" s="1"/>
      <c r="M4531" s="1"/>
      <c r="N4531" s="1"/>
      <c r="O4531" s="1"/>
      <c r="P4531" s="1"/>
      <c r="Q4531" s="1"/>
      <c r="R4531" s="1"/>
    </row>
    <row r="4532" spans="3:18">
      <c r="C4532" s="1"/>
      <c r="D4532" s="2"/>
      <c r="E4532" s="1"/>
      <c r="F4532" s="1"/>
      <c r="G4532" s="1"/>
      <c r="H4532" s="3"/>
      <c r="I4532" s="1"/>
      <c r="J4532" s="4"/>
      <c r="K4532" s="1"/>
      <c r="L4532" s="1"/>
      <c r="M4532" s="1"/>
      <c r="N4532" s="1"/>
      <c r="O4532" s="1"/>
      <c r="P4532" s="1"/>
      <c r="Q4532" s="1"/>
      <c r="R4532" s="1"/>
    </row>
    <row r="4533" spans="3:18">
      <c r="C4533" s="1"/>
      <c r="D4533" s="2"/>
      <c r="E4533" s="1"/>
      <c r="F4533" s="1"/>
      <c r="G4533" s="1"/>
      <c r="H4533" s="3"/>
      <c r="I4533" s="1"/>
      <c r="J4533" s="4"/>
      <c r="K4533" s="1"/>
      <c r="L4533" s="1"/>
      <c r="M4533" s="1"/>
      <c r="N4533" s="1"/>
      <c r="O4533" s="1"/>
      <c r="P4533" s="1"/>
      <c r="Q4533" s="1"/>
      <c r="R4533" s="1"/>
    </row>
    <row r="4534" spans="3:18">
      <c r="C4534" s="1"/>
      <c r="D4534" s="2"/>
      <c r="E4534" s="1"/>
      <c r="F4534" s="1"/>
      <c r="G4534" s="1"/>
      <c r="H4534" s="3"/>
      <c r="I4534" s="1"/>
      <c r="J4534" s="4"/>
      <c r="K4534" s="1"/>
      <c r="L4534" s="1"/>
      <c r="M4534" s="1"/>
      <c r="N4534" s="1"/>
      <c r="O4534" s="1"/>
      <c r="P4534" s="1"/>
      <c r="Q4534" s="1"/>
      <c r="R4534" s="1"/>
    </row>
    <row r="4535" spans="3:18">
      <c r="C4535" s="1"/>
      <c r="D4535" s="2"/>
      <c r="E4535" s="1"/>
      <c r="F4535" s="1"/>
      <c r="G4535" s="1"/>
      <c r="H4535" s="3"/>
      <c r="I4535" s="1"/>
      <c r="J4535" s="4"/>
      <c r="K4535" s="1"/>
      <c r="L4535" s="1"/>
      <c r="M4535" s="1"/>
      <c r="N4535" s="1"/>
      <c r="O4535" s="1"/>
      <c r="P4535" s="1"/>
      <c r="Q4535" s="1"/>
      <c r="R4535" s="1"/>
    </row>
    <row r="4536" spans="3:18">
      <c r="C4536" s="1"/>
      <c r="D4536" s="2"/>
      <c r="E4536" s="1"/>
      <c r="F4536" s="1"/>
      <c r="G4536" s="1"/>
      <c r="H4536" s="3"/>
      <c r="I4536" s="1"/>
      <c r="J4536" s="4"/>
      <c r="K4536" s="1"/>
      <c r="L4536" s="1"/>
      <c r="M4536" s="1"/>
      <c r="N4536" s="1"/>
      <c r="O4536" s="1"/>
      <c r="P4536" s="1"/>
      <c r="Q4536" s="1"/>
      <c r="R4536" s="1"/>
    </row>
    <row r="4537" spans="3:18">
      <c r="C4537" s="1"/>
      <c r="D4537" s="2"/>
      <c r="E4537" s="1"/>
      <c r="F4537" s="1"/>
      <c r="G4537" s="1"/>
      <c r="H4537" s="3"/>
      <c r="I4537" s="1"/>
      <c r="J4537" s="4"/>
      <c r="K4537" s="1"/>
      <c r="L4537" s="1"/>
      <c r="M4537" s="1"/>
      <c r="N4537" s="1"/>
      <c r="O4537" s="1"/>
      <c r="P4537" s="1"/>
      <c r="Q4537" s="1"/>
      <c r="R4537" s="1"/>
    </row>
    <row r="4538" spans="3:18">
      <c r="C4538" s="1"/>
      <c r="D4538" s="2"/>
      <c r="E4538" s="1"/>
      <c r="F4538" s="1"/>
      <c r="G4538" s="1"/>
      <c r="H4538" s="3"/>
      <c r="I4538" s="1"/>
      <c r="J4538" s="4"/>
      <c r="K4538" s="1"/>
      <c r="L4538" s="1"/>
      <c r="M4538" s="1"/>
      <c r="N4538" s="1"/>
      <c r="O4538" s="1"/>
      <c r="P4538" s="1"/>
      <c r="Q4538" s="1"/>
      <c r="R4538" s="1"/>
    </row>
    <row r="4539" spans="3:18">
      <c r="C4539" s="1"/>
      <c r="D4539" s="2"/>
      <c r="E4539" s="1"/>
      <c r="F4539" s="1"/>
      <c r="G4539" s="1"/>
      <c r="H4539" s="3"/>
      <c r="I4539" s="1"/>
      <c r="J4539" s="4"/>
      <c r="K4539" s="1"/>
      <c r="L4539" s="1"/>
      <c r="M4539" s="1"/>
      <c r="N4539" s="1"/>
      <c r="O4539" s="1"/>
      <c r="P4539" s="1"/>
      <c r="Q4539" s="1"/>
      <c r="R4539" s="1"/>
    </row>
    <row r="4540" spans="3:18">
      <c r="C4540" s="1"/>
      <c r="D4540" s="2"/>
      <c r="E4540" s="1"/>
      <c r="F4540" s="1"/>
      <c r="G4540" s="1"/>
      <c r="H4540" s="3"/>
      <c r="I4540" s="1"/>
      <c r="J4540" s="4"/>
      <c r="K4540" s="1"/>
      <c r="L4540" s="1"/>
      <c r="M4540" s="1"/>
      <c r="N4540" s="1"/>
      <c r="O4540" s="1"/>
      <c r="P4540" s="1"/>
      <c r="Q4540" s="1"/>
      <c r="R4540" s="1"/>
    </row>
    <row r="4541" spans="3:18">
      <c r="C4541" s="1"/>
      <c r="D4541" s="2"/>
      <c r="E4541" s="1"/>
      <c r="F4541" s="1"/>
      <c r="G4541" s="1"/>
      <c r="H4541" s="3"/>
      <c r="I4541" s="1"/>
      <c r="J4541" s="4"/>
      <c r="K4541" s="1"/>
      <c r="L4541" s="1"/>
      <c r="M4541" s="1"/>
      <c r="N4541" s="1"/>
      <c r="O4541" s="1"/>
      <c r="P4541" s="1"/>
      <c r="Q4541" s="1"/>
      <c r="R4541" s="1"/>
    </row>
    <row r="4542" spans="3:18">
      <c r="C4542" s="1"/>
      <c r="D4542" s="2"/>
      <c r="E4542" s="1"/>
      <c r="F4542" s="1"/>
      <c r="G4542" s="1"/>
      <c r="H4542" s="3"/>
      <c r="I4542" s="1"/>
      <c r="J4542" s="4"/>
      <c r="K4542" s="1"/>
      <c r="L4542" s="1"/>
      <c r="M4542" s="1"/>
      <c r="N4542" s="1"/>
      <c r="O4542" s="1"/>
      <c r="P4542" s="1"/>
      <c r="Q4542" s="1"/>
      <c r="R4542" s="1"/>
    </row>
    <row r="4543" spans="3:18">
      <c r="C4543" s="1"/>
      <c r="D4543" s="2"/>
      <c r="E4543" s="1"/>
      <c r="F4543" s="1"/>
      <c r="G4543" s="1"/>
      <c r="H4543" s="3"/>
      <c r="I4543" s="1"/>
      <c r="J4543" s="4"/>
      <c r="K4543" s="1"/>
      <c r="L4543" s="1"/>
      <c r="M4543" s="1"/>
      <c r="N4543" s="1"/>
      <c r="O4543" s="1"/>
      <c r="P4543" s="1"/>
      <c r="Q4543" s="1"/>
      <c r="R4543" s="1"/>
    </row>
    <row r="4544" spans="3:18">
      <c r="C4544" s="1"/>
      <c r="D4544" s="2"/>
      <c r="E4544" s="1"/>
      <c r="F4544" s="1"/>
      <c r="G4544" s="1"/>
      <c r="H4544" s="3"/>
      <c r="I4544" s="1"/>
      <c r="J4544" s="4"/>
      <c r="K4544" s="1"/>
      <c r="L4544" s="1"/>
      <c r="M4544" s="1"/>
      <c r="N4544" s="1"/>
      <c r="O4544" s="1"/>
      <c r="P4544" s="1"/>
      <c r="Q4544" s="1"/>
      <c r="R4544" s="1"/>
    </row>
    <row r="4545" spans="3:18">
      <c r="C4545" s="1"/>
      <c r="D4545" s="2"/>
      <c r="E4545" s="1"/>
      <c r="F4545" s="1"/>
      <c r="G4545" s="1"/>
      <c r="H4545" s="3"/>
      <c r="I4545" s="1"/>
      <c r="J4545" s="4"/>
      <c r="K4545" s="1"/>
      <c r="L4545" s="1"/>
      <c r="M4545" s="1"/>
      <c r="N4545" s="1"/>
      <c r="O4545" s="1"/>
      <c r="P4545" s="1"/>
      <c r="Q4545" s="1"/>
      <c r="R4545" s="1"/>
    </row>
    <row r="4546" spans="3:18">
      <c r="C4546" s="1"/>
      <c r="D4546" s="2"/>
      <c r="E4546" s="1"/>
      <c r="F4546" s="1"/>
      <c r="G4546" s="1"/>
      <c r="H4546" s="3"/>
      <c r="I4546" s="1"/>
      <c r="J4546" s="4"/>
      <c r="K4546" s="1"/>
      <c r="L4546" s="1"/>
      <c r="M4546" s="1"/>
      <c r="N4546" s="1"/>
      <c r="O4546" s="1"/>
      <c r="P4546" s="1"/>
      <c r="Q4546" s="1"/>
      <c r="R4546" s="1"/>
    </row>
    <row r="4547" spans="3:18">
      <c r="C4547" s="1"/>
      <c r="D4547" s="2"/>
      <c r="E4547" s="1"/>
      <c r="F4547" s="1"/>
      <c r="G4547" s="1"/>
      <c r="H4547" s="3"/>
      <c r="I4547" s="1"/>
      <c r="J4547" s="4"/>
      <c r="K4547" s="1"/>
      <c r="L4547" s="1"/>
      <c r="M4547" s="1"/>
      <c r="N4547" s="1"/>
      <c r="O4547" s="1"/>
      <c r="P4547" s="1"/>
      <c r="Q4547" s="1"/>
      <c r="R4547" s="1"/>
    </row>
    <row r="4548" spans="3:18">
      <c r="C4548" s="1"/>
      <c r="D4548" s="2"/>
      <c r="E4548" s="1"/>
      <c r="F4548" s="1"/>
      <c r="G4548" s="1"/>
      <c r="H4548" s="3"/>
      <c r="I4548" s="1"/>
      <c r="J4548" s="4"/>
      <c r="K4548" s="1"/>
      <c r="L4548" s="1"/>
      <c r="M4548" s="1"/>
      <c r="N4548" s="1"/>
      <c r="O4548" s="1"/>
      <c r="P4548" s="1"/>
      <c r="Q4548" s="1"/>
      <c r="R4548" s="1"/>
    </row>
    <row r="4549" spans="3:18">
      <c r="C4549" s="1"/>
      <c r="D4549" s="2"/>
      <c r="E4549" s="1"/>
      <c r="F4549" s="1"/>
      <c r="G4549" s="1"/>
      <c r="H4549" s="3"/>
      <c r="I4549" s="1"/>
      <c r="J4549" s="4"/>
      <c r="K4549" s="1"/>
      <c r="L4549" s="1"/>
      <c r="M4549" s="1"/>
      <c r="N4549" s="1"/>
      <c r="O4549" s="1"/>
      <c r="P4549" s="1"/>
      <c r="Q4549" s="1"/>
      <c r="R4549" s="1"/>
    </row>
    <row r="4550" spans="3:18">
      <c r="C4550" s="1"/>
      <c r="D4550" s="2"/>
      <c r="E4550" s="1"/>
      <c r="F4550" s="1"/>
      <c r="G4550" s="1"/>
      <c r="H4550" s="3"/>
      <c r="I4550" s="1"/>
      <c r="J4550" s="4"/>
      <c r="K4550" s="1"/>
      <c r="L4550" s="1"/>
      <c r="M4550" s="1"/>
      <c r="N4550" s="1"/>
      <c r="O4550" s="1"/>
      <c r="P4550" s="1"/>
      <c r="Q4550" s="1"/>
      <c r="R4550" s="1"/>
    </row>
    <row r="4551" spans="3:18">
      <c r="C4551" s="1"/>
      <c r="D4551" s="2"/>
      <c r="E4551" s="1"/>
      <c r="F4551" s="1"/>
      <c r="G4551" s="1"/>
      <c r="H4551" s="3"/>
      <c r="I4551" s="1"/>
      <c r="J4551" s="4"/>
      <c r="K4551" s="1"/>
      <c r="L4551" s="1"/>
      <c r="M4551" s="1"/>
      <c r="N4551" s="1"/>
      <c r="O4551" s="1"/>
      <c r="P4551" s="1"/>
      <c r="Q4551" s="1"/>
      <c r="R4551" s="1"/>
    </row>
    <row r="4552" spans="3:18">
      <c r="C4552" s="1"/>
      <c r="D4552" s="2"/>
      <c r="E4552" s="1"/>
      <c r="F4552" s="1"/>
      <c r="G4552" s="1"/>
      <c r="H4552" s="3"/>
      <c r="I4552" s="1"/>
      <c r="J4552" s="4"/>
      <c r="K4552" s="1"/>
      <c r="L4552" s="1"/>
      <c r="M4552" s="1"/>
      <c r="N4552" s="1"/>
      <c r="O4552" s="1"/>
      <c r="P4552" s="1"/>
      <c r="Q4552" s="1"/>
      <c r="R4552" s="1"/>
    </row>
    <row r="4553" spans="3:18">
      <c r="C4553" s="1"/>
      <c r="D4553" s="2"/>
      <c r="E4553" s="1"/>
      <c r="F4553" s="1"/>
      <c r="G4553" s="1"/>
      <c r="H4553" s="3"/>
      <c r="I4553" s="1"/>
      <c r="J4553" s="4"/>
      <c r="K4553" s="1"/>
      <c r="L4553" s="1"/>
      <c r="M4553" s="1"/>
      <c r="N4553" s="1"/>
      <c r="O4553" s="1"/>
      <c r="P4553" s="1"/>
      <c r="Q4553" s="1"/>
      <c r="R4553" s="1"/>
    </row>
    <row r="4554" spans="3:18">
      <c r="C4554" s="1"/>
      <c r="D4554" s="2"/>
      <c r="E4554" s="1"/>
      <c r="F4554" s="1"/>
      <c r="G4554" s="1"/>
      <c r="H4554" s="3"/>
      <c r="I4554" s="1"/>
      <c r="J4554" s="4"/>
      <c r="K4554" s="1"/>
      <c r="L4554" s="1"/>
      <c r="M4554" s="1"/>
      <c r="N4554" s="1"/>
      <c r="O4554" s="1"/>
      <c r="P4554" s="1"/>
      <c r="Q4554" s="1"/>
      <c r="R4554" s="1"/>
    </row>
    <row r="4555" spans="3:18">
      <c r="C4555" s="1"/>
      <c r="D4555" s="2"/>
      <c r="E4555" s="1"/>
      <c r="F4555" s="1"/>
      <c r="G4555" s="1"/>
      <c r="H4555" s="3"/>
      <c r="I4555" s="1"/>
      <c r="J4555" s="4"/>
      <c r="K4555" s="1"/>
      <c r="L4555" s="1"/>
      <c r="M4555" s="1"/>
      <c r="N4555" s="1"/>
      <c r="O4555" s="1"/>
      <c r="P4555" s="1"/>
      <c r="Q4555" s="1"/>
      <c r="R4555" s="1"/>
    </row>
    <row r="4556" spans="3:18">
      <c r="C4556" s="1"/>
      <c r="D4556" s="2"/>
      <c r="E4556" s="1"/>
      <c r="F4556" s="1"/>
      <c r="G4556" s="1"/>
      <c r="H4556" s="3"/>
      <c r="I4556" s="1"/>
      <c r="J4556" s="4"/>
      <c r="K4556" s="1"/>
      <c r="L4556" s="1"/>
      <c r="M4556" s="1"/>
      <c r="N4556" s="1"/>
      <c r="O4556" s="1"/>
      <c r="P4556" s="1"/>
      <c r="Q4556" s="1"/>
      <c r="R4556" s="1"/>
    </row>
    <row r="4557" spans="3:18">
      <c r="C4557" s="1"/>
      <c r="D4557" s="2"/>
      <c r="E4557" s="1"/>
      <c r="F4557" s="1"/>
      <c r="G4557" s="1"/>
      <c r="H4557" s="3"/>
      <c r="I4557" s="1"/>
      <c r="J4557" s="4"/>
      <c r="K4557" s="1"/>
      <c r="L4557" s="1"/>
      <c r="M4557" s="1"/>
      <c r="N4557" s="1"/>
      <c r="O4557" s="1"/>
      <c r="P4557" s="1"/>
      <c r="Q4557" s="1"/>
      <c r="R4557" s="1"/>
    </row>
    <row r="4558" spans="3:18">
      <c r="C4558" s="1"/>
      <c r="D4558" s="2"/>
      <c r="E4558" s="1"/>
      <c r="F4558" s="1"/>
      <c r="G4558" s="1"/>
      <c r="H4558" s="3"/>
      <c r="I4558" s="1"/>
      <c r="J4558" s="4"/>
      <c r="K4558" s="1"/>
      <c r="L4558" s="1"/>
      <c r="M4558" s="1"/>
      <c r="N4558" s="1"/>
      <c r="O4558" s="1"/>
      <c r="P4558" s="1"/>
      <c r="Q4558" s="1"/>
      <c r="R4558" s="1"/>
    </row>
    <row r="4559" spans="3:18">
      <c r="C4559" s="1"/>
      <c r="D4559" s="2"/>
      <c r="E4559" s="1"/>
      <c r="F4559" s="1"/>
      <c r="G4559" s="1"/>
      <c r="H4559" s="3"/>
      <c r="I4559" s="1"/>
      <c r="J4559" s="4"/>
      <c r="K4559" s="1"/>
      <c r="L4559" s="1"/>
      <c r="M4559" s="1"/>
      <c r="N4559" s="1"/>
      <c r="O4559" s="1"/>
      <c r="P4559" s="1"/>
      <c r="Q4559" s="1"/>
      <c r="R4559" s="1"/>
    </row>
    <row r="4560" spans="3:18">
      <c r="C4560" s="1"/>
      <c r="D4560" s="2"/>
      <c r="E4560" s="1"/>
      <c r="F4560" s="1"/>
      <c r="G4560" s="1"/>
      <c r="H4560" s="3"/>
      <c r="I4560" s="1"/>
      <c r="J4560" s="4"/>
      <c r="K4560" s="1"/>
      <c r="L4560" s="1"/>
      <c r="M4560" s="1"/>
      <c r="N4560" s="1"/>
      <c r="O4560" s="1"/>
      <c r="P4560" s="1"/>
      <c r="Q4560" s="1"/>
      <c r="R4560" s="1"/>
    </row>
    <row r="4561" spans="3:18">
      <c r="C4561" s="1"/>
      <c r="D4561" s="2"/>
      <c r="E4561" s="1"/>
      <c r="F4561" s="1"/>
      <c r="G4561" s="1"/>
      <c r="H4561" s="3"/>
      <c r="I4561" s="1"/>
      <c r="J4561" s="4"/>
      <c r="K4561" s="1"/>
      <c r="L4561" s="1"/>
      <c r="M4561" s="1"/>
      <c r="N4561" s="1"/>
      <c r="O4561" s="1"/>
      <c r="P4561" s="1"/>
      <c r="Q4561" s="1"/>
      <c r="R4561" s="1"/>
    </row>
    <row r="4562" spans="3:18">
      <c r="C4562" s="1"/>
      <c r="D4562" s="2"/>
      <c r="E4562" s="1"/>
      <c r="F4562" s="1"/>
      <c r="G4562" s="1"/>
      <c r="H4562" s="3"/>
      <c r="I4562" s="1"/>
      <c r="J4562" s="4"/>
      <c r="K4562" s="1"/>
      <c r="L4562" s="1"/>
      <c r="M4562" s="1"/>
      <c r="N4562" s="1"/>
      <c r="O4562" s="1"/>
      <c r="P4562" s="1"/>
      <c r="Q4562" s="1"/>
      <c r="R4562" s="1"/>
    </row>
    <row r="4563" spans="3:18">
      <c r="C4563" s="1"/>
      <c r="D4563" s="2"/>
      <c r="E4563" s="1"/>
      <c r="F4563" s="1"/>
      <c r="G4563" s="1"/>
      <c r="H4563" s="3"/>
      <c r="I4563" s="1"/>
      <c r="J4563" s="4"/>
      <c r="K4563" s="1"/>
      <c r="L4563" s="1"/>
      <c r="M4563" s="1"/>
      <c r="N4563" s="1"/>
      <c r="O4563" s="1"/>
      <c r="P4563" s="1"/>
      <c r="Q4563" s="1"/>
      <c r="R4563" s="1"/>
    </row>
    <row r="4564" spans="3:18">
      <c r="C4564" s="1"/>
      <c r="D4564" s="2"/>
      <c r="E4564" s="1"/>
      <c r="F4564" s="1"/>
      <c r="G4564" s="1"/>
      <c r="H4564" s="3"/>
      <c r="I4564" s="1"/>
      <c r="J4564" s="4"/>
      <c r="K4564" s="1"/>
      <c r="L4564" s="1"/>
      <c r="M4564" s="1"/>
      <c r="N4564" s="1"/>
      <c r="O4564" s="1"/>
      <c r="P4564" s="1"/>
      <c r="Q4564" s="1"/>
      <c r="R4564" s="1"/>
    </row>
    <row r="4565" spans="3:18">
      <c r="C4565" s="1"/>
      <c r="D4565" s="2"/>
      <c r="E4565" s="1"/>
      <c r="F4565" s="1"/>
      <c r="G4565" s="1"/>
      <c r="H4565" s="3"/>
      <c r="I4565" s="1"/>
      <c r="J4565" s="4"/>
      <c r="K4565" s="1"/>
      <c r="L4565" s="1"/>
      <c r="M4565" s="1"/>
      <c r="N4565" s="1"/>
      <c r="O4565" s="1"/>
      <c r="P4565" s="1"/>
      <c r="Q4565" s="1"/>
      <c r="R4565" s="1"/>
    </row>
    <row r="4566" spans="3:18">
      <c r="C4566" s="1"/>
      <c r="D4566" s="2"/>
      <c r="E4566" s="1"/>
      <c r="F4566" s="1"/>
      <c r="G4566" s="1"/>
      <c r="H4566" s="3"/>
      <c r="I4566" s="1"/>
      <c r="J4566" s="4"/>
      <c r="K4566" s="1"/>
      <c r="L4566" s="1"/>
      <c r="M4566" s="1"/>
      <c r="N4566" s="1"/>
      <c r="O4566" s="1"/>
      <c r="P4566" s="1"/>
      <c r="Q4566" s="1"/>
      <c r="R4566" s="1"/>
    </row>
    <row r="4567" spans="3:18">
      <c r="C4567" s="1"/>
      <c r="D4567" s="2"/>
      <c r="E4567" s="1"/>
      <c r="F4567" s="1"/>
      <c r="G4567" s="1"/>
      <c r="H4567" s="3"/>
      <c r="I4567" s="1"/>
      <c r="J4567" s="4"/>
      <c r="K4567" s="1"/>
      <c r="L4567" s="1"/>
      <c r="M4567" s="1"/>
      <c r="N4567" s="1"/>
      <c r="O4567" s="1"/>
      <c r="P4567" s="1"/>
      <c r="Q4567" s="1"/>
      <c r="R4567" s="1"/>
    </row>
    <row r="4568" spans="3:18">
      <c r="C4568" s="1"/>
      <c r="D4568" s="2"/>
      <c r="E4568" s="1"/>
      <c r="F4568" s="1"/>
      <c r="G4568" s="1"/>
      <c r="H4568" s="3"/>
      <c r="I4568" s="1"/>
      <c r="J4568" s="4"/>
      <c r="K4568" s="1"/>
      <c r="L4568" s="1"/>
      <c r="M4568" s="1"/>
      <c r="N4568" s="1"/>
      <c r="O4568" s="1"/>
      <c r="P4568" s="1"/>
      <c r="Q4568" s="1"/>
      <c r="R4568" s="1"/>
    </row>
    <row r="4569" spans="3:18">
      <c r="C4569" s="1"/>
      <c r="D4569" s="2"/>
      <c r="E4569" s="1"/>
      <c r="F4569" s="1"/>
      <c r="G4569" s="1"/>
      <c r="H4569" s="3"/>
      <c r="I4569" s="1"/>
      <c r="J4569" s="4"/>
      <c r="K4569" s="1"/>
      <c r="L4569" s="1"/>
      <c r="M4569" s="1"/>
      <c r="N4569" s="1"/>
      <c r="O4569" s="1"/>
      <c r="P4569" s="1"/>
      <c r="Q4569" s="1"/>
      <c r="R4569" s="1"/>
    </row>
    <row r="4570" spans="3:18">
      <c r="C4570" s="1"/>
      <c r="D4570" s="2"/>
      <c r="E4570" s="1"/>
      <c r="F4570" s="1"/>
      <c r="G4570" s="1"/>
      <c r="H4570" s="3"/>
      <c r="I4570" s="1"/>
      <c r="J4570" s="4"/>
      <c r="K4570" s="1"/>
      <c r="L4570" s="1"/>
      <c r="M4570" s="1"/>
      <c r="N4570" s="1"/>
      <c r="O4570" s="1"/>
      <c r="P4570" s="1"/>
      <c r="Q4570" s="1"/>
      <c r="R4570" s="1"/>
    </row>
    <row r="4571" spans="3:18">
      <c r="C4571" s="1"/>
      <c r="D4571" s="2"/>
      <c r="E4571" s="1"/>
      <c r="F4571" s="1"/>
      <c r="G4571" s="1"/>
      <c r="H4571" s="3"/>
      <c r="I4571" s="1"/>
      <c r="J4571" s="4"/>
      <c r="K4571" s="1"/>
      <c r="L4571" s="1"/>
      <c r="M4571" s="1"/>
      <c r="N4571" s="1"/>
      <c r="O4571" s="1"/>
      <c r="P4571" s="1"/>
      <c r="Q4571" s="1"/>
      <c r="R4571" s="1"/>
    </row>
    <row r="4572" spans="3:18">
      <c r="C4572" s="1"/>
      <c r="D4572" s="2"/>
      <c r="E4572" s="1"/>
      <c r="F4572" s="1"/>
      <c r="G4572" s="1"/>
      <c r="H4572" s="3"/>
      <c r="I4572" s="1"/>
      <c r="J4572" s="4"/>
      <c r="K4572" s="1"/>
      <c r="L4572" s="1"/>
      <c r="M4572" s="1"/>
      <c r="N4572" s="1"/>
      <c r="O4572" s="1"/>
      <c r="P4572" s="1"/>
      <c r="Q4572" s="1"/>
      <c r="R4572" s="1"/>
    </row>
    <row r="4573" spans="3:18">
      <c r="C4573" s="1"/>
      <c r="D4573" s="2"/>
      <c r="E4573" s="1"/>
      <c r="F4573" s="1"/>
      <c r="G4573" s="1"/>
      <c r="H4573" s="3"/>
      <c r="I4573" s="1"/>
      <c r="J4573" s="4"/>
      <c r="K4573" s="1"/>
      <c r="L4573" s="1"/>
      <c r="M4573" s="1"/>
      <c r="N4573" s="1"/>
      <c r="O4573" s="1"/>
      <c r="P4573" s="1"/>
      <c r="Q4573" s="1"/>
      <c r="R4573" s="1"/>
    </row>
    <row r="4574" spans="3:18">
      <c r="C4574" s="1"/>
      <c r="D4574" s="2"/>
      <c r="E4574" s="1"/>
      <c r="F4574" s="1"/>
      <c r="G4574" s="1"/>
      <c r="H4574" s="3"/>
      <c r="I4574" s="1"/>
      <c r="J4574" s="4"/>
      <c r="K4574" s="1"/>
      <c r="L4574" s="1"/>
      <c r="M4574" s="1"/>
      <c r="N4574" s="1"/>
      <c r="O4574" s="1"/>
      <c r="P4574" s="1"/>
      <c r="Q4574" s="1"/>
      <c r="R4574" s="1"/>
    </row>
    <row r="4575" spans="3:18">
      <c r="C4575" s="1"/>
      <c r="D4575" s="2"/>
      <c r="E4575" s="1"/>
      <c r="F4575" s="1"/>
      <c r="G4575" s="1"/>
      <c r="H4575" s="3"/>
      <c r="I4575" s="1"/>
      <c r="J4575" s="4"/>
      <c r="K4575" s="1"/>
      <c r="L4575" s="1"/>
      <c r="M4575" s="1"/>
      <c r="N4575" s="1"/>
      <c r="O4575" s="1"/>
      <c r="P4575" s="1"/>
      <c r="Q4575" s="1"/>
      <c r="R4575" s="1"/>
    </row>
    <row r="4576" spans="3:18">
      <c r="C4576" s="1"/>
      <c r="D4576" s="2"/>
      <c r="E4576" s="1"/>
      <c r="F4576" s="1"/>
      <c r="G4576" s="1"/>
      <c r="H4576" s="3"/>
      <c r="I4576" s="1"/>
      <c r="J4576" s="4"/>
      <c r="K4576" s="1"/>
      <c r="L4576" s="1"/>
      <c r="M4576" s="1"/>
      <c r="N4576" s="1"/>
      <c r="O4576" s="1"/>
      <c r="P4576" s="1"/>
      <c r="Q4576" s="1"/>
      <c r="R4576" s="1"/>
    </row>
    <row r="4577" spans="3:18">
      <c r="C4577" s="1"/>
      <c r="D4577" s="2"/>
      <c r="E4577" s="1"/>
      <c r="F4577" s="1"/>
      <c r="G4577" s="1"/>
      <c r="H4577" s="3"/>
      <c r="I4577" s="1"/>
      <c r="J4577" s="4"/>
      <c r="K4577" s="1"/>
      <c r="L4577" s="1"/>
      <c r="M4577" s="1"/>
      <c r="N4577" s="1"/>
      <c r="O4577" s="1"/>
      <c r="P4577" s="1"/>
      <c r="Q4577" s="1"/>
      <c r="R4577" s="1"/>
    </row>
    <row r="4578" spans="3:18">
      <c r="C4578" s="1"/>
      <c r="D4578" s="2"/>
      <c r="E4578" s="1"/>
      <c r="F4578" s="1"/>
      <c r="G4578" s="1"/>
      <c r="H4578" s="3"/>
      <c r="I4578" s="1"/>
      <c r="J4578" s="4"/>
      <c r="K4578" s="1"/>
      <c r="L4578" s="1"/>
      <c r="M4578" s="1"/>
      <c r="N4578" s="1"/>
      <c r="O4578" s="1"/>
      <c r="P4578" s="1"/>
      <c r="Q4578" s="1"/>
      <c r="R4578" s="1"/>
    </row>
    <row r="4579" spans="3:18">
      <c r="C4579" s="1"/>
      <c r="D4579" s="2"/>
      <c r="E4579" s="1"/>
      <c r="F4579" s="1"/>
      <c r="G4579" s="1"/>
      <c r="H4579" s="3"/>
      <c r="I4579" s="1"/>
      <c r="J4579" s="4"/>
      <c r="K4579" s="1"/>
      <c r="L4579" s="1"/>
      <c r="M4579" s="1"/>
      <c r="N4579" s="1"/>
      <c r="O4579" s="1"/>
      <c r="P4579" s="1"/>
      <c r="Q4579" s="1"/>
      <c r="R4579" s="1"/>
    </row>
    <row r="4580" spans="3:18">
      <c r="C4580" s="1"/>
      <c r="D4580" s="2"/>
      <c r="E4580" s="1"/>
      <c r="F4580" s="1"/>
      <c r="G4580" s="1"/>
      <c r="H4580" s="3"/>
      <c r="I4580" s="1"/>
      <c r="J4580" s="4"/>
      <c r="K4580" s="1"/>
      <c r="L4580" s="1"/>
      <c r="M4580" s="1"/>
      <c r="N4580" s="1"/>
      <c r="O4580" s="1"/>
      <c r="P4580" s="1"/>
      <c r="Q4580" s="1"/>
      <c r="R4580" s="1"/>
    </row>
    <row r="4581" spans="3:18">
      <c r="C4581" s="1"/>
      <c r="D4581" s="2"/>
      <c r="E4581" s="1"/>
      <c r="F4581" s="1"/>
      <c r="G4581" s="1"/>
      <c r="H4581" s="3"/>
      <c r="I4581" s="1"/>
      <c r="J4581" s="4"/>
      <c r="K4581" s="1"/>
      <c r="L4581" s="1"/>
      <c r="M4581" s="1"/>
      <c r="N4581" s="1"/>
      <c r="O4581" s="1"/>
      <c r="P4581" s="1"/>
      <c r="Q4581" s="1"/>
      <c r="R4581" s="1"/>
    </row>
    <row r="4582" spans="3:18">
      <c r="C4582" s="1"/>
      <c r="D4582" s="2"/>
      <c r="E4582" s="1"/>
      <c r="F4582" s="1"/>
      <c r="G4582" s="1"/>
      <c r="H4582" s="3"/>
      <c r="I4582" s="1"/>
      <c r="J4582" s="4"/>
      <c r="K4582" s="1"/>
      <c r="L4582" s="1"/>
      <c r="M4582" s="1"/>
      <c r="N4582" s="1"/>
      <c r="O4582" s="1"/>
      <c r="P4582" s="1"/>
      <c r="Q4582" s="1"/>
      <c r="R4582" s="1"/>
    </row>
    <row r="4583" spans="3:18">
      <c r="C4583" s="1"/>
      <c r="D4583" s="2"/>
      <c r="E4583" s="1"/>
      <c r="F4583" s="1"/>
      <c r="G4583" s="1"/>
      <c r="H4583" s="3"/>
      <c r="I4583" s="1"/>
      <c r="J4583" s="4"/>
      <c r="K4583" s="1"/>
      <c r="L4583" s="1"/>
      <c r="M4583" s="1"/>
      <c r="N4583" s="1"/>
      <c r="O4583" s="1"/>
      <c r="P4583" s="1"/>
      <c r="Q4583" s="1"/>
      <c r="R4583" s="1"/>
    </row>
    <row r="4584" spans="3:18">
      <c r="C4584" s="1"/>
      <c r="D4584" s="2"/>
      <c r="E4584" s="1"/>
      <c r="F4584" s="1"/>
      <c r="G4584" s="1"/>
      <c r="H4584" s="3"/>
      <c r="I4584" s="1"/>
      <c r="J4584" s="4"/>
      <c r="K4584" s="1"/>
      <c r="L4584" s="1"/>
      <c r="M4584" s="1"/>
      <c r="N4584" s="1"/>
      <c r="O4584" s="1"/>
      <c r="P4584" s="1"/>
      <c r="Q4584" s="1"/>
      <c r="R4584" s="1"/>
    </row>
    <row r="4585" spans="3:18">
      <c r="C4585" s="1"/>
      <c r="D4585" s="2"/>
      <c r="E4585" s="1"/>
      <c r="F4585" s="1"/>
      <c r="G4585" s="1"/>
      <c r="H4585" s="3"/>
      <c r="I4585" s="1"/>
      <c r="J4585" s="4"/>
      <c r="K4585" s="1"/>
      <c r="L4585" s="1"/>
      <c r="M4585" s="1"/>
      <c r="N4585" s="1"/>
      <c r="O4585" s="1"/>
      <c r="P4585" s="1"/>
      <c r="Q4585" s="1"/>
      <c r="R4585" s="1"/>
    </row>
    <row r="4586" spans="3:18">
      <c r="C4586" s="1"/>
      <c r="D4586" s="2"/>
      <c r="E4586" s="1"/>
      <c r="F4586" s="1"/>
      <c r="G4586" s="1"/>
      <c r="H4586" s="3"/>
      <c r="I4586" s="1"/>
      <c r="J4586" s="4"/>
      <c r="K4586" s="1"/>
      <c r="L4586" s="1"/>
      <c r="M4586" s="1"/>
      <c r="N4586" s="1"/>
      <c r="O4586" s="1"/>
      <c r="P4586" s="1"/>
      <c r="Q4586" s="1"/>
      <c r="R4586" s="1"/>
    </row>
    <row r="4587" spans="3:18">
      <c r="C4587" s="1"/>
      <c r="D4587" s="2"/>
      <c r="E4587" s="1"/>
      <c r="F4587" s="1"/>
      <c r="G4587" s="1"/>
      <c r="H4587" s="3"/>
      <c r="I4587" s="1"/>
      <c r="J4587" s="4"/>
      <c r="K4587" s="1"/>
      <c r="L4587" s="1"/>
      <c r="M4587" s="1"/>
      <c r="N4587" s="1"/>
      <c r="O4587" s="1"/>
      <c r="P4587" s="1"/>
      <c r="Q4587" s="1"/>
      <c r="R4587" s="1"/>
    </row>
    <row r="4588" spans="3:18">
      <c r="C4588" s="1"/>
      <c r="D4588" s="2"/>
      <c r="E4588" s="1"/>
      <c r="F4588" s="1"/>
      <c r="G4588" s="1"/>
      <c r="H4588" s="3"/>
      <c r="I4588" s="1"/>
      <c r="J4588" s="4"/>
      <c r="K4588" s="1"/>
      <c r="L4588" s="1"/>
      <c r="M4588" s="1"/>
      <c r="N4588" s="1"/>
      <c r="O4588" s="1"/>
      <c r="P4588" s="1"/>
      <c r="Q4588" s="1"/>
      <c r="R4588" s="1"/>
    </row>
    <row r="4589" spans="3:18">
      <c r="C4589" s="1"/>
      <c r="D4589" s="2"/>
      <c r="E4589" s="1"/>
      <c r="F4589" s="1"/>
      <c r="G4589" s="1"/>
      <c r="H4589" s="3"/>
      <c r="I4589" s="1"/>
      <c r="J4589" s="4"/>
      <c r="K4589" s="1"/>
      <c r="L4589" s="1"/>
      <c r="M4589" s="1"/>
      <c r="N4589" s="1"/>
      <c r="O4589" s="1"/>
      <c r="P4589" s="1"/>
      <c r="Q4589" s="1"/>
      <c r="R4589" s="1"/>
    </row>
    <row r="4590" spans="3:18">
      <c r="C4590" s="1"/>
      <c r="D4590" s="2"/>
      <c r="E4590" s="1"/>
      <c r="F4590" s="1"/>
      <c r="G4590" s="1"/>
      <c r="H4590" s="3"/>
      <c r="I4590" s="1"/>
      <c r="J4590" s="4"/>
      <c r="K4590" s="1"/>
      <c r="L4590" s="1"/>
      <c r="M4590" s="1"/>
      <c r="N4590" s="1"/>
      <c r="O4590" s="1"/>
      <c r="P4590" s="1"/>
      <c r="Q4590" s="1"/>
      <c r="R4590" s="1"/>
    </row>
    <row r="4591" spans="3:18">
      <c r="C4591" s="1"/>
      <c r="D4591" s="2"/>
      <c r="E4591" s="1"/>
      <c r="F4591" s="1"/>
      <c r="G4591" s="1"/>
      <c r="H4591" s="3"/>
      <c r="I4591" s="1"/>
      <c r="J4591" s="4"/>
      <c r="K4591" s="1"/>
      <c r="L4591" s="1"/>
      <c r="M4591" s="1"/>
      <c r="N4591" s="1"/>
      <c r="O4591" s="1"/>
      <c r="P4591" s="1"/>
      <c r="Q4591" s="1"/>
      <c r="R4591" s="1"/>
    </row>
    <row r="4592" spans="3:18">
      <c r="C4592" s="1"/>
      <c r="D4592" s="2"/>
      <c r="E4592" s="1"/>
      <c r="F4592" s="1"/>
      <c r="G4592" s="1"/>
      <c r="H4592" s="3"/>
      <c r="I4592" s="1"/>
      <c r="J4592" s="4"/>
      <c r="K4592" s="1"/>
      <c r="L4592" s="1"/>
      <c r="M4592" s="1"/>
      <c r="N4592" s="1"/>
      <c r="O4592" s="1"/>
      <c r="P4592" s="1"/>
      <c r="Q4592" s="1"/>
      <c r="R4592" s="1"/>
    </row>
    <row r="4593" spans="3:18">
      <c r="C4593" s="1"/>
      <c r="D4593" s="2"/>
      <c r="E4593" s="1"/>
      <c r="F4593" s="1"/>
      <c r="G4593" s="1"/>
      <c r="H4593" s="3"/>
      <c r="I4593" s="1"/>
      <c r="J4593" s="4"/>
      <c r="K4593" s="1"/>
      <c r="L4593" s="1"/>
      <c r="M4593" s="1"/>
      <c r="N4593" s="1"/>
      <c r="O4593" s="1"/>
      <c r="P4593" s="1"/>
      <c r="Q4593" s="1"/>
      <c r="R4593" s="1"/>
    </row>
    <row r="4594" spans="3:18">
      <c r="C4594" s="1"/>
      <c r="D4594" s="2"/>
      <c r="E4594" s="1"/>
      <c r="F4594" s="1"/>
      <c r="G4594" s="1"/>
      <c r="H4594" s="3"/>
      <c r="I4594" s="1"/>
      <c r="J4594" s="4"/>
      <c r="K4594" s="1"/>
      <c r="L4594" s="1"/>
      <c r="M4594" s="1"/>
      <c r="N4594" s="1"/>
      <c r="O4594" s="1"/>
      <c r="P4594" s="1"/>
      <c r="Q4594" s="1"/>
      <c r="R4594" s="1"/>
    </row>
    <row r="4595" spans="3:18">
      <c r="C4595" s="1"/>
      <c r="D4595" s="2"/>
      <c r="E4595" s="1"/>
      <c r="F4595" s="1"/>
      <c r="G4595" s="1"/>
      <c r="H4595" s="3"/>
      <c r="I4595" s="1"/>
      <c r="J4595" s="4"/>
      <c r="K4595" s="1"/>
      <c r="L4595" s="1"/>
      <c r="M4595" s="1"/>
      <c r="N4595" s="1"/>
      <c r="O4595" s="1"/>
      <c r="P4595" s="1"/>
      <c r="Q4595" s="1"/>
      <c r="R4595" s="1"/>
    </row>
    <row r="4596" spans="3:18">
      <c r="C4596" s="1"/>
      <c r="D4596" s="2"/>
      <c r="E4596" s="1"/>
      <c r="F4596" s="1"/>
      <c r="G4596" s="1"/>
      <c r="H4596" s="3"/>
      <c r="I4596" s="1"/>
      <c r="J4596" s="4"/>
      <c r="K4596" s="1"/>
      <c r="L4596" s="1"/>
      <c r="M4596" s="1"/>
      <c r="N4596" s="1"/>
      <c r="O4596" s="1"/>
      <c r="P4596" s="1"/>
      <c r="Q4596" s="1"/>
      <c r="R4596" s="1"/>
    </row>
    <row r="4597" spans="3:18">
      <c r="C4597" s="1"/>
      <c r="D4597" s="2"/>
      <c r="E4597" s="1"/>
      <c r="F4597" s="1"/>
      <c r="G4597" s="1"/>
      <c r="H4597" s="3"/>
      <c r="I4597" s="1"/>
      <c r="J4597" s="4"/>
      <c r="K4597" s="1"/>
      <c r="L4597" s="1"/>
      <c r="M4597" s="1"/>
      <c r="N4597" s="1"/>
      <c r="O4597" s="1"/>
      <c r="P4597" s="1"/>
      <c r="Q4597" s="1"/>
      <c r="R4597" s="1"/>
    </row>
    <row r="4598" spans="3:18">
      <c r="C4598" s="1"/>
      <c r="D4598" s="2"/>
      <c r="E4598" s="1"/>
      <c r="F4598" s="1"/>
      <c r="G4598" s="1"/>
      <c r="H4598" s="3"/>
      <c r="I4598" s="1"/>
      <c r="J4598" s="4"/>
      <c r="K4598" s="1"/>
      <c r="L4598" s="1"/>
      <c r="M4598" s="1"/>
      <c r="N4598" s="1"/>
      <c r="O4598" s="1"/>
      <c r="P4598" s="1"/>
      <c r="Q4598" s="1"/>
      <c r="R4598" s="1"/>
    </row>
    <row r="4599" spans="3:18">
      <c r="C4599" s="1"/>
      <c r="D4599" s="2"/>
      <c r="E4599" s="1"/>
      <c r="F4599" s="1"/>
      <c r="G4599" s="1"/>
      <c r="H4599" s="3"/>
      <c r="I4599" s="1"/>
      <c r="J4599" s="4"/>
      <c r="K4599" s="1"/>
      <c r="L4599" s="1"/>
      <c r="M4599" s="1"/>
      <c r="N4599" s="1"/>
      <c r="O4599" s="1"/>
      <c r="P4599" s="1"/>
      <c r="Q4599" s="1"/>
      <c r="R4599" s="1"/>
    </row>
    <row r="4600" spans="3:18">
      <c r="C4600" s="1"/>
      <c r="D4600" s="2"/>
      <c r="E4600" s="1"/>
      <c r="F4600" s="1"/>
      <c r="G4600" s="1"/>
      <c r="H4600" s="3"/>
      <c r="I4600" s="1"/>
      <c r="J4600" s="4"/>
      <c r="K4600" s="1"/>
      <c r="L4600" s="1"/>
      <c r="M4600" s="1"/>
      <c r="N4600" s="1"/>
      <c r="O4600" s="1"/>
      <c r="P4600" s="1"/>
      <c r="Q4600" s="1"/>
      <c r="R4600" s="1"/>
    </row>
    <row r="4601" spans="3:18">
      <c r="C4601" s="1"/>
      <c r="D4601" s="2"/>
      <c r="E4601" s="1"/>
      <c r="F4601" s="1"/>
      <c r="G4601" s="1"/>
      <c r="H4601" s="3"/>
      <c r="I4601" s="1"/>
      <c r="J4601" s="4"/>
      <c r="K4601" s="1"/>
      <c r="L4601" s="1"/>
      <c r="M4601" s="1"/>
      <c r="N4601" s="1"/>
      <c r="O4601" s="1"/>
      <c r="P4601" s="1"/>
      <c r="Q4601" s="1"/>
      <c r="R4601" s="1"/>
    </row>
    <row r="4602" spans="3:18">
      <c r="C4602" s="1"/>
      <c r="D4602" s="2"/>
      <c r="E4602" s="1"/>
      <c r="F4602" s="1"/>
      <c r="G4602" s="1"/>
      <c r="H4602" s="3"/>
      <c r="I4602" s="1"/>
      <c r="J4602" s="4"/>
      <c r="K4602" s="1"/>
      <c r="L4602" s="1"/>
      <c r="M4602" s="1"/>
      <c r="N4602" s="1"/>
      <c r="O4602" s="1"/>
      <c r="P4602" s="1"/>
      <c r="Q4602" s="1"/>
      <c r="R4602" s="1"/>
    </row>
    <row r="4603" spans="3:18">
      <c r="C4603" s="1"/>
      <c r="D4603" s="2"/>
      <c r="E4603" s="1"/>
      <c r="F4603" s="1"/>
      <c r="G4603" s="1"/>
      <c r="H4603" s="3"/>
      <c r="I4603" s="1"/>
      <c r="J4603" s="4"/>
      <c r="K4603" s="1"/>
      <c r="L4603" s="1"/>
      <c r="M4603" s="1"/>
      <c r="N4603" s="1"/>
      <c r="O4603" s="1"/>
      <c r="P4603" s="1"/>
      <c r="Q4603" s="1"/>
      <c r="R4603" s="1"/>
    </row>
    <row r="4604" spans="3:18">
      <c r="C4604" s="1"/>
      <c r="D4604" s="2"/>
      <c r="E4604" s="1"/>
      <c r="F4604" s="1"/>
      <c r="G4604" s="1"/>
      <c r="H4604" s="3"/>
      <c r="I4604" s="1"/>
      <c r="J4604" s="4"/>
      <c r="K4604" s="1"/>
      <c r="L4604" s="1"/>
      <c r="M4604" s="1"/>
      <c r="N4604" s="1"/>
      <c r="O4604" s="1"/>
      <c r="P4604" s="1"/>
      <c r="Q4604" s="1"/>
      <c r="R4604" s="1"/>
    </row>
    <row r="4605" spans="3:18">
      <c r="C4605" s="1"/>
      <c r="D4605" s="2"/>
      <c r="E4605" s="1"/>
      <c r="F4605" s="1"/>
      <c r="G4605" s="1"/>
      <c r="H4605" s="3"/>
      <c r="I4605" s="1"/>
      <c r="J4605" s="4"/>
      <c r="K4605" s="1"/>
      <c r="L4605" s="1"/>
      <c r="M4605" s="1"/>
      <c r="N4605" s="1"/>
      <c r="O4605" s="1"/>
      <c r="P4605" s="1"/>
      <c r="Q4605" s="1"/>
      <c r="R4605" s="1"/>
    </row>
    <row r="4606" spans="3:18">
      <c r="C4606" s="1"/>
      <c r="D4606" s="2"/>
      <c r="E4606" s="1"/>
      <c r="F4606" s="1"/>
      <c r="G4606" s="1"/>
      <c r="H4606" s="3"/>
      <c r="I4606" s="1"/>
      <c r="J4606" s="4"/>
      <c r="K4606" s="1"/>
      <c r="L4606" s="1"/>
      <c r="M4606" s="1"/>
      <c r="N4606" s="1"/>
      <c r="O4606" s="1"/>
      <c r="P4606" s="1"/>
      <c r="Q4606" s="1"/>
      <c r="R4606" s="1"/>
    </row>
    <row r="4607" spans="3:18">
      <c r="C4607" s="1"/>
      <c r="D4607" s="2"/>
      <c r="E4607" s="1"/>
      <c r="F4607" s="1"/>
      <c r="G4607" s="1"/>
      <c r="H4607" s="3"/>
      <c r="I4607" s="1"/>
      <c r="J4607" s="4"/>
      <c r="K4607" s="1"/>
      <c r="L4607" s="1"/>
      <c r="M4607" s="1"/>
      <c r="N4607" s="1"/>
      <c r="O4607" s="1"/>
      <c r="P4607" s="1"/>
      <c r="Q4607" s="1"/>
      <c r="R4607" s="1"/>
    </row>
    <row r="4608" spans="3:18">
      <c r="C4608" s="1"/>
      <c r="D4608" s="2"/>
      <c r="E4608" s="1"/>
      <c r="F4608" s="1"/>
      <c r="G4608" s="1"/>
      <c r="H4608" s="3"/>
      <c r="I4608" s="1"/>
      <c r="J4608" s="4"/>
      <c r="K4608" s="1"/>
      <c r="L4608" s="1"/>
      <c r="M4608" s="1"/>
      <c r="N4608" s="1"/>
      <c r="O4608" s="1"/>
      <c r="P4608" s="1"/>
      <c r="Q4608" s="1"/>
      <c r="R4608" s="1"/>
    </row>
    <row r="4609" spans="3:18">
      <c r="C4609" s="1"/>
      <c r="D4609" s="2"/>
      <c r="E4609" s="1"/>
      <c r="F4609" s="1"/>
      <c r="G4609" s="1"/>
      <c r="H4609" s="3"/>
      <c r="I4609" s="1"/>
      <c r="J4609" s="4"/>
      <c r="K4609" s="1"/>
      <c r="L4609" s="1"/>
      <c r="M4609" s="1"/>
      <c r="N4609" s="1"/>
      <c r="O4609" s="1"/>
      <c r="P4609" s="1"/>
      <c r="Q4609" s="1"/>
      <c r="R4609" s="1"/>
    </row>
    <row r="4610" spans="3:18">
      <c r="C4610" s="1"/>
      <c r="D4610" s="2"/>
      <c r="E4610" s="1"/>
      <c r="F4610" s="1"/>
      <c r="G4610" s="1"/>
      <c r="H4610" s="3"/>
      <c r="I4610" s="1"/>
      <c r="J4610" s="4"/>
      <c r="K4610" s="1"/>
      <c r="L4610" s="1"/>
      <c r="M4610" s="1"/>
      <c r="N4610" s="1"/>
      <c r="O4610" s="1"/>
      <c r="P4610" s="1"/>
      <c r="Q4610" s="1"/>
      <c r="R4610" s="1"/>
    </row>
    <row r="4611" spans="3:18">
      <c r="C4611" s="1"/>
      <c r="D4611" s="2"/>
      <c r="E4611" s="1"/>
      <c r="F4611" s="1"/>
      <c r="G4611" s="1"/>
      <c r="H4611" s="3"/>
      <c r="I4611" s="1"/>
      <c r="J4611" s="4"/>
      <c r="K4611" s="1"/>
      <c r="L4611" s="1"/>
      <c r="M4611" s="1"/>
      <c r="N4611" s="1"/>
      <c r="O4611" s="1"/>
      <c r="P4611" s="1"/>
      <c r="Q4611" s="1"/>
      <c r="R4611" s="1"/>
    </row>
    <row r="4612" spans="3:18">
      <c r="C4612" s="1"/>
      <c r="D4612" s="2"/>
      <c r="E4612" s="1"/>
      <c r="F4612" s="1"/>
      <c r="G4612" s="1"/>
      <c r="H4612" s="3"/>
      <c r="I4612" s="1"/>
      <c r="J4612" s="4"/>
      <c r="K4612" s="1"/>
      <c r="L4612" s="1"/>
      <c r="M4612" s="1"/>
      <c r="N4612" s="1"/>
      <c r="O4612" s="1"/>
      <c r="P4612" s="1"/>
      <c r="Q4612" s="1"/>
      <c r="R4612" s="1"/>
    </row>
    <row r="4613" spans="3:18">
      <c r="C4613" s="1"/>
      <c r="D4613" s="2"/>
      <c r="E4613" s="1"/>
      <c r="F4613" s="1"/>
      <c r="G4613" s="1"/>
      <c r="H4613" s="3"/>
      <c r="I4613" s="1"/>
      <c r="J4613" s="4"/>
      <c r="K4613" s="1"/>
      <c r="L4613" s="1"/>
      <c r="M4613" s="1"/>
      <c r="N4613" s="1"/>
      <c r="O4613" s="1"/>
      <c r="P4613" s="1"/>
      <c r="Q4613" s="1"/>
      <c r="R4613" s="1"/>
    </row>
    <row r="4614" spans="3:18">
      <c r="C4614" s="1"/>
      <c r="D4614" s="2"/>
      <c r="E4614" s="1"/>
      <c r="F4614" s="1"/>
      <c r="G4614" s="1"/>
      <c r="H4614" s="3"/>
      <c r="I4614" s="1"/>
      <c r="J4614" s="4"/>
      <c r="K4614" s="1"/>
      <c r="L4614" s="1"/>
      <c r="M4614" s="1"/>
      <c r="N4614" s="1"/>
      <c r="O4614" s="1"/>
      <c r="P4614" s="1"/>
      <c r="Q4614" s="1"/>
      <c r="R4614" s="1"/>
    </row>
    <row r="4615" spans="3:18">
      <c r="C4615" s="1"/>
      <c r="D4615" s="2"/>
      <c r="E4615" s="1"/>
      <c r="F4615" s="1"/>
      <c r="G4615" s="1"/>
      <c r="H4615" s="3"/>
      <c r="I4615" s="1"/>
      <c r="J4615" s="4"/>
      <c r="K4615" s="1"/>
      <c r="L4615" s="1"/>
      <c r="M4615" s="1"/>
      <c r="N4615" s="1"/>
      <c r="O4615" s="1"/>
      <c r="P4615" s="1"/>
      <c r="Q4615" s="1"/>
      <c r="R4615" s="1"/>
    </row>
    <row r="4616" spans="3:18">
      <c r="C4616" s="1"/>
      <c r="D4616" s="2"/>
      <c r="E4616" s="1"/>
      <c r="F4616" s="1"/>
      <c r="G4616" s="1"/>
      <c r="H4616" s="3"/>
      <c r="I4616" s="1"/>
      <c r="J4616" s="4"/>
      <c r="K4616" s="1"/>
      <c r="L4616" s="1"/>
      <c r="M4616" s="1"/>
      <c r="N4616" s="1"/>
      <c r="O4616" s="1"/>
      <c r="P4616" s="1"/>
      <c r="Q4616" s="1"/>
      <c r="R4616" s="1"/>
    </row>
    <row r="4617" spans="3:18">
      <c r="C4617" s="1"/>
      <c r="D4617" s="2"/>
      <c r="E4617" s="1"/>
      <c r="F4617" s="1"/>
      <c r="G4617" s="1"/>
      <c r="H4617" s="3"/>
      <c r="I4617" s="1"/>
      <c r="J4617" s="4"/>
      <c r="K4617" s="1"/>
      <c r="L4617" s="1"/>
      <c r="M4617" s="1"/>
      <c r="N4617" s="1"/>
      <c r="O4617" s="1"/>
      <c r="P4617" s="1"/>
      <c r="Q4617" s="1"/>
      <c r="R4617" s="1"/>
    </row>
    <row r="4618" spans="3:18">
      <c r="C4618" s="1"/>
      <c r="D4618" s="2"/>
      <c r="E4618" s="1"/>
      <c r="F4618" s="1"/>
      <c r="G4618" s="1"/>
      <c r="H4618" s="3"/>
      <c r="I4618" s="1"/>
      <c r="J4618" s="4"/>
      <c r="K4618" s="1"/>
      <c r="L4618" s="1"/>
      <c r="M4618" s="1"/>
      <c r="N4618" s="1"/>
      <c r="O4618" s="1"/>
      <c r="P4618" s="1"/>
      <c r="Q4618" s="1"/>
      <c r="R4618" s="1"/>
    </row>
    <row r="4619" spans="3:18">
      <c r="C4619" s="1"/>
      <c r="D4619" s="2"/>
      <c r="E4619" s="1"/>
      <c r="F4619" s="1"/>
      <c r="G4619" s="1"/>
      <c r="H4619" s="3"/>
      <c r="I4619" s="1"/>
      <c r="J4619" s="4"/>
      <c r="K4619" s="1"/>
      <c r="L4619" s="1"/>
      <c r="M4619" s="1"/>
      <c r="N4619" s="1"/>
      <c r="O4619" s="1"/>
      <c r="P4619" s="1"/>
      <c r="Q4619" s="1"/>
      <c r="R4619" s="1"/>
    </row>
    <row r="4620" spans="3:18">
      <c r="C4620" s="1"/>
      <c r="D4620" s="2"/>
      <c r="E4620" s="1"/>
      <c r="F4620" s="1"/>
      <c r="G4620" s="1"/>
      <c r="H4620" s="3"/>
      <c r="I4620" s="1"/>
      <c r="J4620" s="4"/>
      <c r="K4620" s="1"/>
      <c r="L4620" s="1"/>
      <c r="M4620" s="1"/>
      <c r="N4620" s="1"/>
      <c r="O4620" s="1"/>
      <c r="P4620" s="1"/>
      <c r="Q4620" s="1"/>
      <c r="R4620" s="1"/>
    </row>
    <row r="4621" spans="3:18">
      <c r="C4621" s="1"/>
      <c r="D4621" s="2"/>
      <c r="E4621" s="1"/>
      <c r="F4621" s="1"/>
      <c r="G4621" s="1"/>
      <c r="H4621" s="3"/>
      <c r="I4621" s="1"/>
      <c r="J4621" s="4"/>
      <c r="K4621" s="1"/>
      <c r="L4621" s="1"/>
      <c r="M4621" s="1"/>
      <c r="N4621" s="1"/>
      <c r="O4621" s="1"/>
      <c r="P4621" s="1"/>
      <c r="Q4621" s="1"/>
      <c r="R4621" s="1"/>
    </row>
    <row r="4622" spans="3:18">
      <c r="C4622" s="1"/>
      <c r="D4622" s="2"/>
      <c r="E4622" s="1"/>
      <c r="F4622" s="1"/>
      <c r="G4622" s="1"/>
      <c r="H4622" s="3"/>
      <c r="I4622" s="1"/>
      <c r="J4622" s="4"/>
      <c r="K4622" s="1"/>
      <c r="L4622" s="1"/>
      <c r="M4622" s="1"/>
      <c r="N4622" s="1"/>
      <c r="O4622" s="1"/>
      <c r="P4622" s="1"/>
      <c r="Q4622" s="1"/>
      <c r="R4622" s="1"/>
    </row>
    <row r="4623" spans="3:18">
      <c r="C4623" s="1"/>
      <c r="D4623" s="2"/>
      <c r="E4623" s="1"/>
      <c r="F4623" s="1"/>
      <c r="G4623" s="1"/>
      <c r="H4623" s="3"/>
      <c r="I4623" s="1"/>
      <c r="J4623" s="4"/>
      <c r="K4623" s="1"/>
      <c r="L4623" s="1"/>
      <c r="M4623" s="1"/>
      <c r="N4623" s="1"/>
      <c r="O4623" s="1"/>
      <c r="P4623" s="1"/>
      <c r="Q4623" s="1"/>
      <c r="R4623" s="1"/>
    </row>
    <row r="4624" spans="3:18">
      <c r="C4624" s="1"/>
      <c r="D4624" s="2"/>
      <c r="E4624" s="1"/>
      <c r="F4624" s="1"/>
      <c r="G4624" s="1"/>
      <c r="H4624" s="3"/>
      <c r="I4624" s="1"/>
      <c r="J4624" s="4"/>
      <c r="K4624" s="1"/>
      <c r="L4624" s="1"/>
      <c r="M4624" s="1"/>
      <c r="N4624" s="1"/>
      <c r="O4624" s="1"/>
      <c r="P4624" s="1"/>
      <c r="Q4624" s="1"/>
      <c r="R4624" s="1"/>
    </row>
    <row r="4625" spans="3:18">
      <c r="C4625" s="1"/>
      <c r="D4625" s="2"/>
      <c r="E4625" s="1"/>
      <c r="F4625" s="1"/>
      <c r="G4625" s="1"/>
      <c r="H4625" s="3"/>
      <c r="I4625" s="1"/>
      <c r="J4625" s="4"/>
      <c r="K4625" s="1"/>
      <c r="L4625" s="1"/>
      <c r="M4625" s="1"/>
      <c r="N4625" s="1"/>
      <c r="O4625" s="1"/>
      <c r="P4625" s="1"/>
      <c r="Q4625" s="1"/>
      <c r="R4625" s="1"/>
    </row>
    <row r="4626" spans="3:18">
      <c r="C4626" s="1"/>
      <c r="D4626" s="2"/>
      <c r="E4626" s="1"/>
      <c r="F4626" s="1"/>
      <c r="G4626" s="1"/>
      <c r="H4626" s="3"/>
      <c r="I4626" s="1"/>
      <c r="J4626" s="4"/>
      <c r="K4626" s="1"/>
      <c r="L4626" s="1"/>
      <c r="M4626" s="1"/>
      <c r="N4626" s="1"/>
      <c r="O4626" s="1"/>
      <c r="P4626" s="1"/>
      <c r="Q4626" s="1"/>
      <c r="R4626" s="1"/>
    </row>
    <row r="4627" spans="3:18">
      <c r="C4627" s="1"/>
      <c r="D4627" s="2"/>
      <c r="E4627" s="1"/>
      <c r="F4627" s="1"/>
      <c r="G4627" s="1"/>
      <c r="H4627" s="3"/>
      <c r="I4627" s="1"/>
      <c r="J4627" s="4"/>
      <c r="K4627" s="1"/>
      <c r="L4627" s="1"/>
      <c r="M4627" s="1"/>
      <c r="N4627" s="1"/>
      <c r="O4627" s="1"/>
      <c r="P4627" s="1"/>
      <c r="Q4627" s="1"/>
      <c r="R4627" s="1"/>
    </row>
    <row r="4628" spans="3:18">
      <c r="C4628" s="1"/>
      <c r="D4628" s="2"/>
      <c r="E4628" s="1"/>
      <c r="F4628" s="1"/>
      <c r="G4628" s="1"/>
      <c r="H4628" s="3"/>
      <c r="I4628" s="1"/>
      <c r="J4628" s="4"/>
      <c r="K4628" s="1"/>
      <c r="L4628" s="1"/>
      <c r="M4628" s="1"/>
      <c r="N4628" s="1"/>
      <c r="O4628" s="1"/>
      <c r="P4628" s="1"/>
      <c r="Q4628" s="1"/>
      <c r="R4628" s="1"/>
    </row>
    <row r="4629" spans="3:18">
      <c r="C4629" s="1"/>
      <c r="D4629" s="2"/>
      <c r="E4629" s="1"/>
      <c r="F4629" s="1"/>
      <c r="G4629" s="1"/>
      <c r="H4629" s="3"/>
      <c r="I4629" s="1"/>
      <c r="J4629" s="4"/>
      <c r="K4629" s="1"/>
      <c r="L4629" s="1"/>
      <c r="M4629" s="1"/>
      <c r="N4629" s="1"/>
      <c r="O4629" s="1"/>
      <c r="P4629" s="1"/>
      <c r="Q4629" s="1"/>
      <c r="R4629" s="1"/>
    </row>
    <row r="4630" spans="3:18">
      <c r="C4630" s="1"/>
      <c r="D4630" s="2"/>
      <c r="E4630" s="1"/>
      <c r="F4630" s="1"/>
      <c r="G4630" s="1"/>
      <c r="H4630" s="3"/>
      <c r="I4630" s="1"/>
      <c r="J4630" s="4"/>
      <c r="K4630" s="1"/>
      <c r="L4630" s="1"/>
      <c r="M4630" s="1"/>
      <c r="N4630" s="1"/>
      <c r="O4630" s="1"/>
      <c r="P4630" s="1"/>
      <c r="Q4630" s="1"/>
      <c r="R4630" s="1"/>
    </row>
    <row r="4631" spans="3:18">
      <c r="C4631" s="1"/>
      <c r="D4631" s="2"/>
      <c r="E4631" s="1"/>
      <c r="F4631" s="1"/>
      <c r="G4631" s="1"/>
      <c r="H4631" s="3"/>
      <c r="I4631" s="1"/>
      <c r="J4631" s="4"/>
      <c r="K4631" s="1"/>
      <c r="L4631" s="1"/>
      <c r="M4631" s="1"/>
      <c r="N4631" s="1"/>
      <c r="O4631" s="1"/>
      <c r="P4631" s="1"/>
      <c r="Q4631" s="1"/>
      <c r="R4631" s="1"/>
    </row>
    <row r="4632" spans="3:18">
      <c r="C4632" s="1"/>
      <c r="D4632" s="2"/>
      <c r="E4632" s="1"/>
      <c r="F4632" s="1"/>
      <c r="G4632" s="1"/>
      <c r="H4632" s="3"/>
      <c r="I4632" s="1"/>
      <c r="J4632" s="4"/>
      <c r="K4632" s="1"/>
      <c r="L4632" s="1"/>
      <c r="M4632" s="1"/>
      <c r="N4632" s="1"/>
      <c r="O4632" s="1"/>
      <c r="P4632" s="1"/>
      <c r="Q4632" s="1"/>
      <c r="R4632" s="1"/>
    </row>
    <row r="4633" spans="3:18">
      <c r="C4633" s="1"/>
      <c r="D4633" s="2"/>
      <c r="E4633" s="1"/>
      <c r="F4633" s="1"/>
      <c r="G4633" s="1"/>
      <c r="H4633" s="3"/>
      <c r="I4633" s="1"/>
      <c r="J4633" s="4"/>
      <c r="K4633" s="1"/>
      <c r="L4633" s="1"/>
      <c r="M4633" s="1"/>
      <c r="N4633" s="1"/>
      <c r="O4633" s="1"/>
      <c r="P4633" s="1"/>
      <c r="Q4633" s="1"/>
      <c r="R4633" s="1"/>
    </row>
    <row r="4634" spans="3:18">
      <c r="C4634" s="1"/>
      <c r="D4634" s="2"/>
      <c r="E4634" s="1"/>
      <c r="F4634" s="1"/>
      <c r="G4634" s="1"/>
      <c r="H4634" s="3"/>
      <c r="I4634" s="1"/>
      <c r="J4634" s="4"/>
      <c r="K4634" s="1"/>
      <c r="L4634" s="1"/>
      <c r="M4634" s="1"/>
      <c r="N4634" s="1"/>
      <c r="O4634" s="1"/>
      <c r="P4634" s="1"/>
      <c r="Q4634" s="1"/>
      <c r="R4634" s="1"/>
    </row>
    <row r="4635" spans="3:18">
      <c r="C4635" s="1"/>
      <c r="D4635" s="2"/>
      <c r="E4635" s="1"/>
      <c r="F4635" s="1"/>
      <c r="G4635" s="1"/>
      <c r="H4635" s="3"/>
      <c r="I4635" s="1"/>
      <c r="J4635" s="4"/>
      <c r="K4635" s="1"/>
      <c r="L4635" s="1"/>
      <c r="M4635" s="1"/>
      <c r="N4635" s="1"/>
      <c r="O4635" s="1"/>
      <c r="P4635" s="1"/>
      <c r="Q4635" s="1"/>
      <c r="R4635" s="1"/>
    </row>
    <row r="4636" spans="3:18">
      <c r="C4636" s="1"/>
      <c r="D4636" s="2"/>
      <c r="E4636" s="1"/>
      <c r="F4636" s="1"/>
      <c r="G4636" s="1"/>
      <c r="H4636" s="3"/>
      <c r="I4636" s="1"/>
      <c r="J4636" s="4"/>
      <c r="K4636" s="1"/>
      <c r="L4636" s="1"/>
      <c r="M4636" s="1"/>
      <c r="N4636" s="1"/>
      <c r="O4636" s="1"/>
      <c r="P4636" s="1"/>
      <c r="Q4636" s="1"/>
      <c r="R4636" s="1"/>
    </row>
    <row r="4637" spans="3:18">
      <c r="C4637" s="1"/>
      <c r="D4637" s="2"/>
      <c r="E4637" s="1"/>
      <c r="F4637" s="1"/>
      <c r="G4637" s="1"/>
      <c r="H4637" s="3"/>
      <c r="I4637" s="1"/>
      <c r="J4637" s="4"/>
      <c r="K4637" s="1"/>
      <c r="L4637" s="1"/>
      <c r="M4637" s="1"/>
      <c r="N4637" s="1"/>
      <c r="O4637" s="1"/>
      <c r="P4637" s="1"/>
      <c r="Q4637" s="1"/>
      <c r="R4637" s="1"/>
    </row>
    <row r="4638" spans="3:18">
      <c r="C4638" s="1"/>
      <c r="D4638" s="2"/>
      <c r="E4638" s="1"/>
      <c r="F4638" s="1"/>
      <c r="G4638" s="1"/>
      <c r="H4638" s="3"/>
      <c r="I4638" s="1"/>
      <c r="J4638" s="4"/>
      <c r="K4638" s="1"/>
      <c r="L4638" s="1"/>
      <c r="M4638" s="1"/>
      <c r="N4638" s="1"/>
      <c r="O4638" s="1"/>
      <c r="P4638" s="1"/>
      <c r="Q4638" s="1"/>
      <c r="R4638" s="1"/>
    </row>
    <row r="4639" spans="3:18">
      <c r="C4639" s="1"/>
      <c r="D4639" s="2"/>
      <c r="E4639" s="1"/>
      <c r="F4639" s="1"/>
      <c r="G4639" s="1"/>
      <c r="H4639" s="3"/>
      <c r="I4639" s="1"/>
      <c r="J4639" s="4"/>
      <c r="K4639" s="1"/>
      <c r="L4639" s="1"/>
      <c r="M4639" s="1"/>
      <c r="N4639" s="1"/>
      <c r="O4639" s="1"/>
      <c r="P4639" s="1"/>
      <c r="Q4639" s="1"/>
      <c r="R4639" s="1"/>
    </row>
    <row r="4640" spans="3:18">
      <c r="C4640" s="1"/>
      <c r="D4640" s="2"/>
      <c r="E4640" s="1"/>
      <c r="F4640" s="1"/>
      <c r="G4640" s="1"/>
      <c r="H4640" s="3"/>
      <c r="I4640" s="1"/>
      <c r="J4640" s="4"/>
      <c r="K4640" s="1"/>
      <c r="L4640" s="1"/>
      <c r="M4640" s="1"/>
      <c r="N4640" s="1"/>
      <c r="O4640" s="1"/>
      <c r="P4640" s="1"/>
      <c r="Q4640" s="1"/>
      <c r="R4640" s="1"/>
    </row>
    <row r="4641" spans="3:18">
      <c r="C4641" s="1"/>
      <c r="D4641" s="2"/>
      <c r="E4641" s="1"/>
      <c r="F4641" s="1"/>
      <c r="G4641" s="1"/>
      <c r="H4641" s="3"/>
      <c r="I4641" s="1"/>
      <c r="J4641" s="4"/>
      <c r="K4641" s="1"/>
      <c r="L4641" s="1"/>
      <c r="M4641" s="1"/>
      <c r="N4641" s="1"/>
      <c r="O4641" s="1"/>
      <c r="P4641" s="1"/>
      <c r="Q4641" s="1"/>
      <c r="R4641" s="1"/>
    </row>
    <row r="4642" spans="3:18">
      <c r="C4642" s="1"/>
      <c r="D4642" s="2"/>
      <c r="E4642" s="1"/>
      <c r="F4642" s="1"/>
      <c r="G4642" s="1"/>
      <c r="H4642" s="3"/>
      <c r="I4642" s="1"/>
      <c r="J4642" s="4"/>
      <c r="K4642" s="1"/>
      <c r="L4642" s="1"/>
      <c r="M4642" s="1"/>
      <c r="N4642" s="1"/>
      <c r="O4642" s="1"/>
      <c r="P4642" s="1"/>
      <c r="Q4642" s="1"/>
      <c r="R4642" s="1"/>
    </row>
    <row r="4643" spans="3:18">
      <c r="C4643" s="1"/>
      <c r="D4643" s="2"/>
      <c r="E4643" s="1"/>
      <c r="F4643" s="1"/>
      <c r="G4643" s="1"/>
      <c r="H4643" s="3"/>
      <c r="I4643" s="1"/>
      <c r="J4643" s="4"/>
      <c r="K4643" s="1"/>
      <c r="L4643" s="1"/>
      <c r="M4643" s="1"/>
      <c r="N4643" s="1"/>
      <c r="O4643" s="1"/>
      <c r="P4643" s="1"/>
      <c r="Q4643" s="1"/>
      <c r="R4643" s="1"/>
    </row>
    <row r="4644" spans="3:18">
      <c r="C4644" s="1"/>
      <c r="D4644" s="2"/>
      <c r="E4644" s="1"/>
      <c r="F4644" s="1"/>
      <c r="G4644" s="1"/>
      <c r="H4644" s="3"/>
      <c r="I4644" s="1"/>
      <c r="J4644" s="4"/>
      <c r="K4644" s="1"/>
      <c r="L4644" s="1"/>
      <c r="M4644" s="1"/>
      <c r="N4644" s="1"/>
      <c r="O4644" s="1"/>
      <c r="P4644" s="1"/>
      <c r="Q4644" s="1"/>
      <c r="R4644" s="1"/>
    </row>
    <row r="4645" spans="3:18">
      <c r="C4645" s="1"/>
      <c r="D4645" s="2"/>
      <c r="E4645" s="1"/>
      <c r="F4645" s="1"/>
      <c r="G4645" s="1"/>
      <c r="H4645" s="3"/>
      <c r="I4645" s="1"/>
      <c r="J4645" s="4"/>
      <c r="K4645" s="1"/>
      <c r="L4645" s="1"/>
      <c r="M4645" s="1"/>
      <c r="N4645" s="1"/>
      <c r="O4645" s="1"/>
      <c r="P4645" s="1"/>
      <c r="Q4645" s="1"/>
      <c r="R4645" s="1"/>
    </row>
    <row r="4646" spans="3:18">
      <c r="C4646" s="1"/>
      <c r="D4646" s="2"/>
      <c r="E4646" s="1"/>
      <c r="F4646" s="1"/>
      <c r="G4646" s="1"/>
      <c r="H4646" s="3"/>
      <c r="I4646" s="1"/>
      <c r="J4646" s="4"/>
      <c r="K4646" s="1"/>
      <c r="L4646" s="1"/>
      <c r="M4646" s="1"/>
      <c r="N4646" s="1"/>
      <c r="O4646" s="1"/>
      <c r="P4646" s="1"/>
      <c r="Q4646" s="1"/>
      <c r="R4646" s="1"/>
    </row>
    <row r="4647" spans="3:18">
      <c r="C4647" s="1"/>
      <c r="D4647" s="2"/>
      <c r="E4647" s="1"/>
      <c r="F4647" s="1"/>
      <c r="G4647" s="1"/>
      <c r="H4647" s="3"/>
      <c r="I4647" s="1"/>
      <c r="J4647" s="4"/>
      <c r="K4647" s="1"/>
      <c r="L4647" s="1"/>
      <c r="M4647" s="1"/>
      <c r="N4647" s="1"/>
      <c r="O4647" s="1"/>
      <c r="P4647" s="1"/>
      <c r="Q4647" s="1"/>
      <c r="R4647" s="1"/>
    </row>
    <row r="4648" spans="3:18">
      <c r="C4648" s="1"/>
      <c r="D4648" s="2"/>
      <c r="E4648" s="1"/>
      <c r="F4648" s="1"/>
      <c r="G4648" s="1"/>
      <c r="H4648" s="3"/>
      <c r="I4648" s="1"/>
      <c r="J4648" s="4"/>
      <c r="K4648" s="1"/>
      <c r="L4648" s="1"/>
      <c r="M4648" s="1"/>
      <c r="N4648" s="1"/>
      <c r="O4648" s="1"/>
      <c r="P4648" s="1"/>
      <c r="Q4648" s="1"/>
      <c r="R4648" s="1"/>
    </row>
    <row r="4649" spans="3:18">
      <c r="C4649" s="1"/>
      <c r="D4649" s="2"/>
      <c r="E4649" s="1"/>
      <c r="F4649" s="1"/>
      <c r="G4649" s="1"/>
      <c r="H4649" s="3"/>
      <c r="I4649" s="1"/>
      <c r="J4649" s="4"/>
      <c r="K4649" s="1"/>
      <c r="L4649" s="1"/>
      <c r="M4649" s="1"/>
      <c r="N4649" s="1"/>
      <c r="O4649" s="1"/>
      <c r="P4649" s="1"/>
      <c r="Q4649" s="1"/>
      <c r="R4649" s="1"/>
    </row>
    <row r="4650" spans="3:18">
      <c r="C4650" s="1"/>
      <c r="D4650" s="2"/>
      <c r="E4650" s="1"/>
      <c r="F4650" s="1"/>
      <c r="G4650" s="1"/>
      <c r="H4650" s="3"/>
      <c r="I4650" s="1"/>
      <c r="J4650" s="4"/>
      <c r="K4650" s="1"/>
      <c r="L4650" s="1"/>
      <c r="M4650" s="1"/>
      <c r="N4650" s="1"/>
      <c r="O4650" s="1"/>
      <c r="P4650" s="1"/>
      <c r="Q4650" s="1"/>
      <c r="R4650" s="1"/>
    </row>
    <row r="4651" spans="3:18">
      <c r="C4651" s="1"/>
      <c r="D4651" s="2"/>
      <c r="E4651" s="1"/>
      <c r="F4651" s="1"/>
      <c r="G4651" s="1"/>
      <c r="H4651" s="3"/>
      <c r="I4651" s="1"/>
      <c r="J4651" s="4"/>
      <c r="K4651" s="1"/>
      <c r="L4651" s="1"/>
      <c r="M4651" s="1"/>
      <c r="N4651" s="1"/>
      <c r="O4651" s="1"/>
      <c r="P4651" s="1"/>
      <c r="Q4651" s="1"/>
      <c r="R4651" s="1"/>
    </row>
    <row r="4652" spans="3:18">
      <c r="C4652" s="1"/>
      <c r="D4652" s="2"/>
      <c r="E4652" s="1"/>
      <c r="F4652" s="1"/>
      <c r="G4652" s="1"/>
      <c r="H4652" s="3"/>
      <c r="I4652" s="1"/>
      <c r="J4652" s="4"/>
      <c r="K4652" s="1"/>
      <c r="L4652" s="1"/>
      <c r="M4652" s="1"/>
      <c r="N4652" s="1"/>
      <c r="O4652" s="1"/>
      <c r="P4652" s="1"/>
      <c r="Q4652" s="1"/>
      <c r="R4652" s="1"/>
    </row>
    <row r="4653" spans="3:18">
      <c r="C4653" s="1"/>
      <c r="D4653" s="2"/>
      <c r="E4653" s="1"/>
      <c r="F4653" s="1"/>
      <c r="G4653" s="1"/>
      <c r="H4653" s="3"/>
      <c r="I4653" s="1"/>
      <c r="J4653" s="4"/>
      <c r="K4653" s="1"/>
      <c r="L4653" s="1"/>
      <c r="M4653" s="1"/>
      <c r="N4653" s="1"/>
      <c r="O4653" s="1"/>
      <c r="P4653" s="1"/>
      <c r="Q4653" s="1"/>
      <c r="R4653" s="1"/>
    </row>
    <row r="4654" spans="3:18">
      <c r="C4654" s="1"/>
      <c r="D4654" s="2"/>
      <c r="E4654" s="1"/>
      <c r="F4654" s="1"/>
      <c r="G4654" s="1"/>
      <c r="H4654" s="3"/>
      <c r="I4654" s="1"/>
      <c r="J4654" s="4"/>
      <c r="K4654" s="1"/>
      <c r="L4654" s="1"/>
      <c r="M4654" s="1"/>
      <c r="N4654" s="1"/>
      <c r="O4654" s="1"/>
      <c r="P4654" s="1"/>
      <c r="Q4654" s="1"/>
      <c r="R4654" s="1"/>
    </row>
    <row r="4655" spans="3:18">
      <c r="C4655" s="1"/>
      <c r="D4655" s="2"/>
      <c r="E4655" s="1"/>
      <c r="F4655" s="1"/>
      <c r="G4655" s="1"/>
      <c r="H4655" s="3"/>
      <c r="I4655" s="1"/>
      <c r="J4655" s="4"/>
      <c r="K4655" s="1"/>
      <c r="L4655" s="1"/>
      <c r="M4655" s="1"/>
      <c r="N4655" s="1"/>
      <c r="O4655" s="1"/>
      <c r="P4655" s="1"/>
      <c r="Q4655" s="1"/>
      <c r="R4655" s="1"/>
    </row>
    <row r="4656" spans="3:18">
      <c r="C4656" s="1"/>
      <c r="D4656" s="2"/>
      <c r="E4656" s="1"/>
      <c r="F4656" s="1"/>
      <c r="G4656" s="1"/>
      <c r="H4656" s="3"/>
      <c r="I4656" s="1"/>
      <c r="J4656" s="4"/>
      <c r="K4656" s="1"/>
      <c r="L4656" s="1"/>
      <c r="M4656" s="1"/>
      <c r="N4656" s="1"/>
      <c r="O4656" s="1"/>
      <c r="P4656" s="1"/>
      <c r="Q4656" s="1"/>
      <c r="R4656" s="1"/>
    </row>
    <row r="4657" spans="3:18">
      <c r="C4657" s="1"/>
      <c r="D4657" s="2"/>
      <c r="E4657" s="1"/>
      <c r="F4657" s="1"/>
      <c r="G4657" s="1"/>
      <c r="H4657" s="3"/>
      <c r="I4657" s="1"/>
      <c r="J4657" s="4"/>
      <c r="K4657" s="1"/>
      <c r="L4657" s="1"/>
      <c r="M4657" s="1"/>
      <c r="N4657" s="1"/>
      <c r="O4657" s="1"/>
      <c r="P4657" s="1"/>
      <c r="Q4657" s="1"/>
      <c r="R4657" s="1"/>
    </row>
    <row r="4658" spans="3:18">
      <c r="C4658" s="1"/>
      <c r="D4658" s="2"/>
      <c r="E4658" s="1"/>
      <c r="F4658" s="1"/>
      <c r="G4658" s="1"/>
      <c r="H4658" s="3"/>
      <c r="I4658" s="1"/>
      <c r="J4658" s="4"/>
      <c r="K4658" s="1"/>
      <c r="L4658" s="1"/>
      <c r="M4658" s="1"/>
      <c r="N4658" s="1"/>
      <c r="O4658" s="1"/>
      <c r="P4658" s="1"/>
      <c r="Q4658" s="1"/>
      <c r="R4658" s="1"/>
    </row>
    <row r="4659" spans="3:18">
      <c r="C4659" s="1"/>
      <c r="D4659" s="2"/>
      <c r="E4659" s="1"/>
      <c r="F4659" s="1"/>
      <c r="G4659" s="1"/>
      <c r="H4659" s="3"/>
      <c r="I4659" s="1"/>
      <c r="J4659" s="4"/>
      <c r="K4659" s="1"/>
      <c r="L4659" s="1"/>
      <c r="M4659" s="1"/>
      <c r="N4659" s="1"/>
      <c r="O4659" s="1"/>
      <c r="P4659" s="1"/>
      <c r="Q4659" s="1"/>
      <c r="R4659" s="1"/>
    </row>
    <row r="4660" spans="3:18">
      <c r="C4660" s="1"/>
      <c r="D4660" s="2"/>
      <c r="E4660" s="1"/>
      <c r="F4660" s="1"/>
      <c r="G4660" s="1"/>
      <c r="H4660" s="3"/>
      <c r="I4660" s="1"/>
      <c r="J4660" s="4"/>
      <c r="K4660" s="1"/>
      <c r="L4660" s="1"/>
      <c r="M4660" s="1"/>
      <c r="N4660" s="1"/>
      <c r="O4660" s="1"/>
      <c r="P4660" s="1"/>
      <c r="Q4660" s="1"/>
      <c r="R4660" s="1"/>
    </row>
    <row r="4661" spans="3:18">
      <c r="C4661" s="1"/>
      <c r="D4661" s="2"/>
      <c r="E4661" s="1"/>
      <c r="F4661" s="1"/>
      <c r="G4661" s="1"/>
      <c r="H4661" s="3"/>
      <c r="I4661" s="1"/>
      <c r="J4661" s="4"/>
      <c r="K4661" s="1"/>
      <c r="L4661" s="1"/>
      <c r="M4661" s="1"/>
      <c r="N4661" s="1"/>
      <c r="O4661" s="1"/>
      <c r="P4661" s="1"/>
      <c r="Q4661" s="1"/>
      <c r="R4661" s="1"/>
    </row>
    <row r="4662" spans="3:18">
      <c r="C4662" s="1"/>
      <c r="D4662" s="2"/>
      <c r="E4662" s="1"/>
      <c r="F4662" s="1"/>
      <c r="G4662" s="1"/>
      <c r="H4662" s="3"/>
      <c r="I4662" s="1"/>
      <c r="J4662" s="4"/>
      <c r="K4662" s="1"/>
      <c r="L4662" s="1"/>
      <c r="M4662" s="1"/>
      <c r="N4662" s="1"/>
      <c r="O4662" s="1"/>
      <c r="P4662" s="1"/>
      <c r="Q4662" s="1"/>
      <c r="R4662" s="1"/>
    </row>
    <row r="4663" spans="3:18">
      <c r="C4663" s="1"/>
      <c r="D4663" s="2"/>
      <c r="E4663" s="1"/>
      <c r="F4663" s="1"/>
      <c r="G4663" s="1"/>
      <c r="H4663" s="3"/>
      <c r="I4663" s="1"/>
      <c r="J4663" s="4"/>
      <c r="K4663" s="1"/>
      <c r="L4663" s="1"/>
      <c r="M4663" s="1"/>
      <c r="N4663" s="1"/>
      <c r="O4663" s="1"/>
      <c r="P4663" s="1"/>
      <c r="Q4663" s="1"/>
      <c r="R4663" s="1"/>
    </row>
    <row r="4664" spans="3:18">
      <c r="C4664" s="1"/>
      <c r="D4664" s="2"/>
      <c r="E4664" s="1"/>
      <c r="F4664" s="1"/>
      <c r="G4664" s="1"/>
      <c r="H4664" s="3"/>
      <c r="I4664" s="1"/>
      <c r="J4664" s="4"/>
      <c r="K4664" s="1"/>
      <c r="L4664" s="1"/>
      <c r="M4664" s="1"/>
      <c r="N4664" s="1"/>
      <c r="O4664" s="1"/>
      <c r="P4664" s="1"/>
      <c r="Q4664" s="1"/>
      <c r="R4664" s="1"/>
    </row>
    <row r="4665" spans="3:18">
      <c r="C4665" s="1"/>
      <c r="D4665" s="2"/>
      <c r="E4665" s="1"/>
      <c r="F4665" s="1"/>
      <c r="G4665" s="1"/>
      <c r="H4665" s="3"/>
      <c r="I4665" s="1"/>
      <c r="J4665" s="4"/>
      <c r="K4665" s="1"/>
      <c r="L4665" s="1"/>
      <c r="M4665" s="1"/>
      <c r="N4665" s="1"/>
      <c r="O4665" s="1"/>
      <c r="P4665" s="1"/>
      <c r="Q4665" s="1"/>
      <c r="R4665" s="1"/>
    </row>
    <row r="4666" spans="3:18">
      <c r="C4666" s="1"/>
      <c r="D4666" s="2"/>
      <c r="E4666" s="1"/>
      <c r="F4666" s="1"/>
      <c r="G4666" s="1"/>
      <c r="H4666" s="3"/>
      <c r="I4666" s="1"/>
      <c r="J4666" s="4"/>
      <c r="K4666" s="1"/>
      <c r="L4666" s="1"/>
      <c r="M4666" s="1"/>
      <c r="N4666" s="1"/>
      <c r="O4666" s="1"/>
      <c r="P4666" s="1"/>
      <c r="Q4666" s="1"/>
      <c r="R4666" s="1"/>
    </row>
    <row r="4667" spans="3:18">
      <c r="C4667" s="1"/>
      <c r="D4667" s="2"/>
      <c r="E4667" s="1"/>
      <c r="F4667" s="1"/>
      <c r="G4667" s="1"/>
      <c r="H4667" s="3"/>
      <c r="I4667" s="1"/>
      <c r="J4667" s="4"/>
      <c r="K4667" s="1"/>
      <c r="L4667" s="1"/>
      <c r="M4667" s="1"/>
      <c r="N4667" s="1"/>
      <c r="O4667" s="1"/>
      <c r="P4667" s="1"/>
      <c r="Q4667" s="1"/>
      <c r="R4667" s="1"/>
    </row>
    <row r="4668" spans="3:18">
      <c r="C4668" s="1"/>
      <c r="D4668" s="2"/>
      <c r="E4668" s="1"/>
      <c r="F4668" s="1"/>
      <c r="G4668" s="1"/>
      <c r="H4668" s="3"/>
      <c r="I4668" s="1"/>
      <c r="J4668" s="4"/>
      <c r="K4668" s="1"/>
      <c r="L4668" s="1"/>
      <c r="M4668" s="1"/>
      <c r="N4668" s="1"/>
      <c r="O4668" s="1"/>
      <c r="P4668" s="1"/>
      <c r="Q4668" s="1"/>
      <c r="R4668" s="1"/>
    </row>
    <row r="4669" spans="3:18">
      <c r="C4669" s="1"/>
      <c r="D4669" s="2"/>
      <c r="E4669" s="1"/>
      <c r="F4669" s="1"/>
      <c r="G4669" s="1"/>
      <c r="H4669" s="3"/>
      <c r="I4669" s="1"/>
      <c r="J4669" s="4"/>
      <c r="K4669" s="1"/>
      <c r="L4669" s="1"/>
      <c r="M4669" s="1"/>
      <c r="N4669" s="1"/>
      <c r="O4669" s="1"/>
      <c r="P4669" s="1"/>
      <c r="Q4669" s="1"/>
      <c r="R4669" s="1"/>
    </row>
    <row r="4670" spans="3:18">
      <c r="C4670" s="1"/>
      <c r="D4670" s="2"/>
      <c r="E4670" s="1"/>
      <c r="F4670" s="1"/>
      <c r="G4670" s="1"/>
      <c r="H4670" s="3"/>
      <c r="I4670" s="1"/>
      <c r="J4670" s="4"/>
      <c r="K4670" s="1"/>
      <c r="L4670" s="1"/>
      <c r="M4670" s="1"/>
      <c r="N4670" s="1"/>
      <c r="O4670" s="1"/>
      <c r="P4670" s="1"/>
      <c r="Q4670" s="1"/>
      <c r="R4670" s="1"/>
    </row>
    <row r="4671" spans="3:18">
      <c r="C4671" s="1"/>
      <c r="D4671" s="2"/>
      <c r="E4671" s="1"/>
      <c r="F4671" s="1"/>
      <c r="G4671" s="1"/>
      <c r="H4671" s="3"/>
      <c r="I4671" s="1"/>
      <c r="J4671" s="4"/>
      <c r="K4671" s="1"/>
      <c r="L4671" s="1"/>
      <c r="M4671" s="1"/>
      <c r="N4671" s="1"/>
      <c r="O4671" s="1"/>
      <c r="P4671" s="1"/>
      <c r="Q4671" s="1"/>
      <c r="R4671" s="1"/>
    </row>
    <row r="4672" spans="3:18">
      <c r="C4672" s="1"/>
      <c r="D4672" s="2"/>
      <c r="E4672" s="1"/>
      <c r="F4672" s="1"/>
      <c r="G4672" s="1"/>
      <c r="H4672" s="3"/>
      <c r="I4672" s="1"/>
      <c r="J4672" s="4"/>
      <c r="K4672" s="1"/>
      <c r="L4672" s="1"/>
      <c r="M4672" s="1"/>
      <c r="N4672" s="1"/>
      <c r="O4672" s="1"/>
      <c r="P4672" s="1"/>
      <c r="Q4672" s="1"/>
      <c r="R4672" s="1"/>
    </row>
    <row r="4673" spans="3:18">
      <c r="C4673" s="1"/>
      <c r="D4673" s="2"/>
      <c r="E4673" s="1"/>
      <c r="F4673" s="1"/>
      <c r="G4673" s="1"/>
      <c r="H4673" s="3"/>
      <c r="I4673" s="1"/>
      <c r="J4673" s="4"/>
      <c r="K4673" s="1"/>
      <c r="L4673" s="1"/>
      <c r="M4673" s="1"/>
      <c r="N4673" s="1"/>
      <c r="O4673" s="1"/>
      <c r="P4673" s="1"/>
      <c r="Q4673" s="1"/>
      <c r="R4673" s="1"/>
    </row>
    <row r="4674" spans="3:18">
      <c r="C4674" s="1"/>
      <c r="D4674" s="2"/>
      <c r="E4674" s="1"/>
      <c r="F4674" s="1"/>
      <c r="G4674" s="1"/>
      <c r="H4674" s="3"/>
      <c r="I4674" s="1"/>
      <c r="J4674" s="4"/>
      <c r="K4674" s="1"/>
      <c r="L4674" s="1"/>
      <c r="M4674" s="1"/>
      <c r="N4674" s="1"/>
      <c r="O4674" s="1"/>
      <c r="P4674" s="1"/>
      <c r="Q4674" s="1"/>
      <c r="R4674" s="1"/>
    </row>
    <row r="4675" spans="3:18">
      <c r="C4675" s="1"/>
      <c r="D4675" s="2"/>
      <c r="E4675" s="1"/>
      <c r="F4675" s="1"/>
      <c r="G4675" s="1"/>
      <c r="H4675" s="3"/>
      <c r="I4675" s="1"/>
      <c r="J4675" s="4"/>
      <c r="K4675" s="1"/>
      <c r="L4675" s="1"/>
      <c r="M4675" s="1"/>
      <c r="N4675" s="1"/>
      <c r="O4675" s="1"/>
      <c r="P4675" s="1"/>
      <c r="Q4675" s="1"/>
      <c r="R4675" s="1"/>
    </row>
    <row r="4676" spans="3:18">
      <c r="C4676" s="1"/>
      <c r="D4676" s="2"/>
      <c r="E4676" s="1"/>
      <c r="F4676" s="1"/>
      <c r="G4676" s="1"/>
      <c r="H4676" s="3"/>
      <c r="I4676" s="1"/>
      <c r="J4676" s="4"/>
      <c r="K4676" s="1"/>
      <c r="L4676" s="1"/>
      <c r="M4676" s="1"/>
      <c r="N4676" s="1"/>
      <c r="O4676" s="1"/>
      <c r="P4676" s="1"/>
      <c r="Q4676" s="1"/>
      <c r="R4676" s="1"/>
    </row>
    <row r="4677" spans="3:18">
      <c r="C4677" s="1"/>
      <c r="D4677" s="2"/>
      <c r="E4677" s="1"/>
      <c r="F4677" s="1"/>
      <c r="G4677" s="1"/>
      <c r="H4677" s="3"/>
      <c r="I4677" s="1"/>
      <c r="J4677" s="4"/>
      <c r="K4677" s="1"/>
      <c r="L4677" s="1"/>
      <c r="M4677" s="1"/>
      <c r="N4677" s="1"/>
      <c r="O4677" s="1"/>
      <c r="P4677" s="1"/>
      <c r="Q4677" s="1"/>
      <c r="R4677" s="1"/>
    </row>
    <row r="4678" spans="3:18">
      <c r="C4678" s="1"/>
      <c r="D4678" s="2"/>
      <c r="E4678" s="1"/>
      <c r="F4678" s="1"/>
      <c r="G4678" s="1"/>
      <c r="H4678" s="3"/>
      <c r="I4678" s="1"/>
      <c r="J4678" s="4"/>
      <c r="K4678" s="1"/>
      <c r="L4678" s="1"/>
      <c r="M4678" s="1"/>
      <c r="N4678" s="1"/>
      <c r="O4678" s="1"/>
      <c r="P4678" s="1"/>
      <c r="Q4678" s="1"/>
      <c r="R4678" s="1"/>
    </row>
    <row r="4679" spans="3:18">
      <c r="C4679" s="1"/>
      <c r="D4679" s="2"/>
      <c r="E4679" s="1"/>
      <c r="F4679" s="1"/>
      <c r="G4679" s="1"/>
      <c r="H4679" s="3"/>
      <c r="I4679" s="1"/>
      <c r="J4679" s="4"/>
      <c r="K4679" s="1"/>
      <c r="L4679" s="1"/>
      <c r="M4679" s="1"/>
      <c r="N4679" s="1"/>
      <c r="O4679" s="1"/>
      <c r="P4679" s="1"/>
      <c r="Q4679" s="1"/>
      <c r="R4679" s="1"/>
    </row>
    <row r="4680" spans="3:18">
      <c r="C4680" s="1"/>
      <c r="D4680" s="2"/>
      <c r="E4680" s="1"/>
      <c r="F4680" s="1"/>
      <c r="G4680" s="1"/>
      <c r="H4680" s="3"/>
      <c r="I4680" s="1"/>
      <c r="J4680" s="4"/>
      <c r="K4680" s="1"/>
      <c r="L4680" s="1"/>
      <c r="M4680" s="1"/>
      <c r="N4680" s="1"/>
      <c r="O4680" s="1"/>
      <c r="P4680" s="1"/>
      <c r="Q4680" s="1"/>
      <c r="R4680" s="1"/>
    </row>
    <row r="4681" spans="3:18">
      <c r="C4681" s="1"/>
      <c r="D4681" s="2"/>
      <c r="E4681" s="1"/>
      <c r="F4681" s="1"/>
      <c r="G4681" s="1"/>
      <c r="H4681" s="3"/>
      <c r="I4681" s="1"/>
      <c r="J4681" s="4"/>
      <c r="K4681" s="1"/>
      <c r="L4681" s="1"/>
      <c r="M4681" s="1"/>
      <c r="N4681" s="1"/>
      <c r="O4681" s="1"/>
      <c r="P4681" s="1"/>
      <c r="Q4681" s="1"/>
      <c r="R4681" s="1"/>
    </row>
    <row r="4682" spans="3:18">
      <c r="C4682" s="1"/>
      <c r="D4682" s="2"/>
      <c r="E4682" s="1"/>
      <c r="F4682" s="1"/>
      <c r="G4682" s="1"/>
      <c r="H4682" s="3"/>
      <c r="I4682" s="1"/>
      <c r="J4682" s="4"/>
      <c r="K4682" s="1"/>
      <c r="L4682" s="1"/>
      <c r="M4682" s="1"/>
      <c r="N4682" s="1"/>
      <c r="O4682" s="1"/>
      <c r="P4682" s="1"/>
      <c r="Q4682" s="1"/>
      <c r="R4682" s="1"/>
    </row>
    <row r="4683" spans="3:18">
      <c r="C4683" s="1"/>
      <c r="D4683" s="2"/>
      <c r="E4683" s="1"/>
      <c r="F4683" s="1"/>
      <c r="G4683" s="1"/>
      <c r="H4683" s="3"/>
      <c r="I4683" s="1"/>
      <c r="J4683" s="4"/>
      <c r="K4683" s="1"/>
      <c r="L4683" s="1"/>
      <c r="M4683" s="1"/>
      <c r="N4683" s="1"/>
      <c r="O4683" s="1"/>
      <c r="P4683" s="1"/>
      <c r="Q4683" s="1"/>
      <c r="R4683" s="1"/>
    </row>
    <row r="4684" spans="3:18">
      <c r="C4684" s="1"/>
      <c r="D4684" s="2"/>
      <c r="E4684" s="1"/>
      <c r="F4684" s="1"/>
      <c r="G4684" s="1"/>
      <c r="H4684" s="3"/>
      <c r="I4684" s="1"/>
      <c r="J4684" s="4"/>
      <c r="K4684" s="1"/>
      <c r="L4684" s="1"/>
      <c r="M4684" s="1"/>
      <c r="N4684" s="1"/>
      <c r="O4684" s="1"/>
      <c r="P4684" s="1"/>
      <c r="Q4684" s="1"/>
      <c r="R4684" s="1"/>
    </row>
    <row r="4685" spans="3:18">
      <c r="C4685" s="1"/>
      <c r="D4685" s="2"/>
      <c r="E4685" s="1"/>
      <c r="F4685" s="1"/>
      <c r="G4685" s="1"/>
      <c r="H4685" s="3"/>
      <c r="I4685" s="1"/>
      <c r="J4685" s="4"/>
      <c r="K4685" s="1"/>
      <c r="L4685" s="1"/>
      <c r="M4685" s="1"/>
      <c r="N4685" s="1"/>
      <c r="O4685" s="1"/>
      <c r="P4685" s="1"/>
      <c r="Q4685" s="1"/>
      <c r="R4685" s="1"/>
    </row>
    <row r="4686" spans="3:18">
      <c r="C4686" s="1"/>
      <c r="D4686" s="2"/>
      <c r="E4686" s="1"/>
      <c r="F4686" s="1"/>
      <c r="G4686" s="1"/>
      <c r="H4686" s="3"/>
      <c r="I4686" s="1"/>
      <c r="J4686" s="4"/>
      <c r="K4686" s="1"/>
      <c r="L4686" s="1"/>
      <c r="M4686" s="1"/>
      <c r="N4686" s="1"/>
      <c r="O4686" s="1"/>
      <c r="P4686" s="1"/>
      <c r="Q4686" s="1"/>
      <c r="R4686" s="1"/>
    </row>
    <row r="4687" spans="3:18">
      <c r="C4687" s="1"/>
      <c r="D4687" s="2"/>
      <c r="E4687" s="1"/>
      <c r="F4687" s="1"/>
      <c r="G4687" s="1"/>
      <c r="H4687" s="3"/>
      <c r="I4687" s="1"/>
      <c r="J4687" s="4"/>
      <c r="K4687" s="1"/>
      <c r="L4687" s="1"/>
      <c r="M4687" s="1"/>
      <c r="N4687" s="1"/>
      <c r="O4687" s="1"/>
      <c r="P4687" s="1"/>
      <c r="Q4687" s="1"/>
      <c r="R4687" s="1"/>
    </row>
    <row r="4688" spans="3:18">
      <c r="C4688" s="1"/>
      <c r="D4688" s="2"/>
      <c r="E4688" s="1"/>
      <c r="F4688" s="1"/>
      <c r="G4688" s="1"/>
      <c r="H4688" s="3"/>
      <c r="I4688" s="1"/>
      <c r="J4688" s="4"/>
      <c r="K4688" s="1"/>
      <c r="L4688" s="1"/>
      <c r="M4688" s="1"/>
      <c r="N4688" s="1"/>
      <c r="O4688" s="1"/>
      <c r="P4688" s="1"/>
      <c r="Q4688" s="1"/>
      <c r="R4688" s="1"/>
    </row>
    <row r="4689" spans="3:18">
      <c r="C4689" s="1"/>
      <c r="D4689" s="2"/>
      <c r="E4689" s="1"/>
      <c r="F4689" s="1"/>
      <c r="G4689" s="1"/>
      <c r="H4689" s="3"/>
      <c r="I4689" s="1"/>
      <c r="J4689" s="4"/>
      <c r="K4689" s="1"/>
      <c r="L4689" s="1"/>
      <c r="M4689" s="1"/>
      <c r="N4689" s="1"/>
      <c r="O4689" s="1"/>
      <c r="P4689" s="1"/>
      <c r="Q4689" s="1"/>
      <c r="R4689" s="1"/>
    </row>
    <row r="4690" spans="3:18">
      <c r="C4690" s="1"/>
      <c r="D4690" s="2"/>
      <c r="E4690" s="1"/>
      <c r="F4690" s="1"/>
      <c r="G4690" s="1"/>
      <c r="H4690" s="3"/>
      <c r="I4690" s="1"/>
      <c r="J4690" s="4"/>
      <c r="K4690" s="1"/>
      <c r="L4690" s="1"/>
      <c r="M4690" s="1"/>
      <c r="N4690" s="1"/>
      <c r="O4690" s="1"/>
      <c r="P4690" s="1"/>
      <c r="Q4690" s="1"/>
      <c r="R4690" s="1"/>
    </row>
    <row r="4691" spans="3:18">
      <c r="C4691" s="1"/>
      <c r="D4691" s="2"/>
      <c r="E4691" s="1"/>
      <c r="F4691" s="1"/>
      <c r="G4691" s="1"/>
      <c r="H4691" s="3"/>
      <c r="I4691" s="1"/>
      <c r="J4691" s="4"/>
      <c r="K4691" s="1"/>
      <c r="L4691" s="1"/>
      <c r="M4691" s="1"/>
      <c r="N4691" s="1"/>
      <c r="O4691" s="1"/>
      <c r="P4691" s="1"/>
      <c r="Q4691" s="1"/>
      <c r="R4691" s="1"/>
    </row>
    <row r="4692" spans="3:18">
      <c r="C4692" s="1"/>
      <c r="D4692" s="2"/>
      <c r="E4692" s="1"/>
      <c r="F4692" s="1"/>
      <c r="G4692" s="1"/>
      <c r="H4692" s="3"/>
      <c r="I4692" s="1"/>
      <c r="J4692" s="4"/>
      <c r="K4692" s="1"/>
      <c r="L4692" s="1"/>
      <c r="M4692" s="1"/>
      <c r="N4692" s="1"/>
      <c r="O4692" s="1"/>
      <c r="P4692" s="1"/>
      <c r="Q4692" s="1"/>
      <c r="R4692" s="1"/>
    </row>
    <row r="4693" spans="3:18">
      <c r="C4693" s="1"/>
      <c r="D4693" s="2"/>
      <c r="E4693" s="1"/>
      <c r="F4693" s="1"/>
      <c r="G4693" s="1"/>
      <c r="H4693" s="3"/>
      <c r="I4693" s="1"/>
      <c r="J4693" s="4"/>
      <c r="K4693" s="1"/>
      <c r="L4693" s="1"/>
      <c r="M4693" s="1"/>
      <c r="N4693" s="1"/>
      <c r="O4693" s="1"/>
      <c r="P4693" s="1"/>
      <c r="Q4693" s="1"/>
      <c r="R4693" s="1"/>
    </row>
    <row r="4694" spans="3:18">
      <c r="C4694" s="1"/>
      <c r="D4694" s="2"/>
      <c r="E4694" s="1"/>
      <c r="F4694" s="1"/>
      <c r="G4694" s="1"/>
      <c r="H4694" s="3"/>
      <c r="I4694" s="1"/>
      <c r="J4694" s="4"/>
      <c r="K4694" s="1"/>
      <c r="L4694" s="1"/>
      <c r="M4694" s="1"/>
      <c r="N4694" s="1"/>
      <c r="O4694" s="1"/>
      <c r="P4694" s="1"/>
      <c r="Q4694" s="1"/>
      <c r="R4694" s="1"/>
    </row>
    <row r="4695" spans="3:18">
      <c r="C4695" s="1"/>
      <c r="D4695" s="2"/>
      <c r="E4695" s="1"/>
      <c r="F4695" s="1"/>
      <c r="G4695" s="1"/>
      <c r="H4695" s="3"/>
      <c r="I4695" s="1"/>
      <c r="J4695" s="4"/>
      <c r="K4695" s="1"/>
      <c r="L4695" s="1"/>
      <c r="M4695" s="1"/>
      <c r="N4695" s="1"/>
      <c r="O4695" s="1"/>
      <c r="P4695" s="1"/>
      <c r="Q4695" s="1"/>
      <c r="R4695" s="1"/>
    </row>
    <row r="4696" spans="3:18">
      <c r="C4696" s="1"/>
      <c r="D4696" s="2"/>
      <c r="E4696" s="1"/>
      <c r="F4696" s="1"/>
      <c r="G4696" s="1"/>
      <c r="H4696" s="3"/>
      <c r="I4696" s="1"/>
      <c r="J4696" s="4"/>
      <c r="K4696" s="1"/>
      <c r="L4696" s="1"/>
      <c r="M4696" s="1"/>
      <c r="N4696" s="1"/>
      <c r="O4696" s="1"/>
      <c r="P4696" s="1"/>
      <c r="Q4696" s="1"/>
      <c r="R4696" s="1"/>
    </row>
    <row r="4697" spans="3:18">
      <c r="C4697" s="1"/>
      <c r="D4697" s="2"/>
      <c r="E4697" s="1"/>
      <c r="F4697" s="1"/>
      <c r="G4697" s="1"/>
      <c r="H4697" s="3"/>
      <c r="I4697" s="1"/>
      <c r="J4697" s="4"/>
      <c r="K4697" s="1"/>
      <c r="L4697" s="1"/>
      <c r="M4697" s="1"/>
      <c r="N4697" s="1"/>
      <c r="O4697" s="1"/>
      <c r="P4697" s="1"/>
      <c r="Q4697" s="1"/>
      <c r="R4697" s="1"/>
    </row>
    <row r="4698" spans="3:18">
      <c r="C4698" s="1"/>
      <c r="D4698" s="2"/>
      <c r="E4698" s="1"/>
      <c r="F4698" s="1"/>
      <c r="G4698" s="1"/>
      <c r="H4698" s="3"/>
      <c r="I4698" s="1"/>
      <c r="J4698" s="4"/>
      <c r="K4698" s="1"/>
      <c r="L4698" s="1"/>
      <c r="M4698" s="1"/>
      <c r="N4698" s="1"/>
      <c r="O4698" s="1"/>
      <c r="P4698" s="1"/>
      <c r="Q4698" s="1"/>
      <c r="R4698" s="1"/>
    </row>
    <row r="4699" spans="3:18">
      <c r="C4699" s="1"/>
      <c r="D4699" s="2"/>
      <c r="E4699" s="1"/>
      <c r="F4699" s="1"/>
      <c r="G4699" s="1"/>
      <c r="H4699" s="3"/>
      <c r="I4699" s="1"/>
      <c r="J4699" s="4"/>
      <c r="K4699" s="1"/>
      <c r="L4699" s="1"/>
      <c r="M4699" s="1"/>
      <c r="N4699" s="1"/>
      <c r="O4699" s="1"/>
      <c r="P4699" s="1"/>
      <c r="Q4699" s="1"/>
      <c r="R4699" s="1"/>
    </row>
    <row r="4700" spans="3:18">
      <c r="C4700" s="1"/>
      <c r="D4700" s="2"/>
      <c r="E4700" s="1"/>
      <c r="F4700" s="1"/>
      <c r="G4700" s="1"/>
      <c r="H4700" s="3"/>
      <c r="I4700" s="1"/>
      <c r="J4700" s="4"/>
      <c r="K4700" s="1"/>
      <c r="L4700" s="1"/>
      <c r="M4700" s="1"/>
      <c r="N4700" s="1"/>
      <c r="O4700" s="1"/>
      <c r="P4700" s="1"/>
      <c r="Q4700" s="1"/>
      <c r="R4700" s="1"/>
    </row>
    <row r="4701" spans="3:18">
      <c r="C4701" s="1"/>
      <c r="D4701" s="2"/>
      <c r="E4701" s="1"/>
      <c r="F4701" s="1"/>
      <c r="G4701" s="1"/>
      <c r="H4701" s="3"/>
      <c r="I4701" s="1"/>
      <c r="J4701" s="4"/>
      <c r="K4701" s="1"/>
      <c r="L4701" s="1"/>
      <c r="M4701" s="1"/>
      <c r="N4701" s="1"/>
      <c r="O4701" s="1"/>
      <c r="P4701" s="1"/>
      <c r="Q4701" s="1"/>
      <c r="R4701" s="1"/>
    </row>
    <row r="4702" spans="3:18">
      <c r="C4702" s="1"/>
      <c r="D4702" s="2"/>
      <c r="E4702" s="1"/>
      <c r="F4702" s="1"/>
      <c r="G4702" s="1"/>
      <c r="H4702" s="3"/>
      <c r="I4702" s="1"/>
      <c r="J4702" s="4"/>
      <c r="K4702" s="1"/>
      <c r="L4702" s="1"/>
      <c r="M4702" s="1"/>
      <c r="N4702" s="1"/>
      <c r="O4702" s="1"/>
      <c r="P4702" s="1"/>
      <c r="Q4702" s="1"/>
      <c r="R4702" s="1"/>
    </row>
    <row r="4703" spans="3:18">
      <c r="C4703" s="1"/>
      <c r="D4703" s="2"/>
      <c r="E4703" s="1"/>
      <c r="F4703" s="1"/>
      <c r="G4703" s="1"/>
      <c r="H4703" s="3"/>
      <c r="I4703" s="1"/>
      <c r="J4703" s="4"/>
      <c r="K4703" s="1"/>
      <c r="L4703" s="1"/>
      <c r="M4703" s="1"/>
      <c r="N4703" s="1"/>
      <c r="O4703" s="1"/>
      <c r="P4703" s="1"/>
      <c r="Q4703" s="1"/>
      <c r="R4703" s="1"/>
    </row>
    <row r="4704" spans="3:18">
      <c r="C4704" s="1"/>
      <c r="D4704" s="2"/>
      <c r="E4704" s="1"/>
      <c r="F4704" s="1"/>
      <c r="G4704" s="1"/>
      <c r="H4704" s="3"/>
      <c r="I4704" s="1"/>
      <c r="J4704" s="4"/>
      <c r="K4704" s="1"/>
      <c r="L4704" s="1"/>
      <c r="M4704" s="1"/>
      <c r="N4704" s="1"/>
      <c r="O4704" s="1"/>
      <c r="P4704" s="1"/>
      <c r="Q4704" s="1"/>
      <c r="R4704" s="1"/>
    </row>
    <row r="4705" spans="3:18">
      <c r="C4705" s="1"/>
      <c r="D4705" s="2"/>
      <c r="E4705" s="1"/>
      <c r="F4705" s="1"/>
      <c r="G4705" s="1"/>
      <c r="H4705" s="3"/>
      <c r="I4705" s="1"/>
      <c r="J4705" s="4"/>
      <c r="K4705" s="1"/>
      <c r="L4705" s="1"/>
      <c r="M4705" s="1"/>
      <c r="N4705" s="1"/>
      <c r="O4705" s="1"/>
      <c r="P4705" s="1"/>
      <c r="Q4705" s="1"/>
      <c r="R4705" s="1"/>
    </row>
    <row r="4706" spans="3:18">
      <c r="C4706" s="1"/>
      <c r="D4706" s="2"/>
      <c r="E4706" s="1"/>
      <c r="F4706" s="1"/>
      <c r="G4706" s="1"/>
      <c r="H4706" s="3"/>
      <c r="I4706" s="1"/>
      <c r="J4706" s="4"/>
      <c r="K4706" s="1"/>
      <c r="L4706" s="1"/>
      <c r="M4706" s="1"/>
      <c r="N4706" s="1"/>
      <c r="O4706" s="1"/>
      <c r="P4706" s="1"/>
      <c r="Q4706" s="1"/>
      <c r="R4706" s="1"/>
    </row>
    <row r="4707" spans="3:18">
      <c r="C4707" s="1"/>
      <c r="D4707" s="2"/>
      <c r="E4707" s="1"/>
      <c r="F4707" s="1"/>
      <c r="G4707" s="1"/>
      <c r="H4707" s="3"/>
      <c r="I4707" s="1"/>
      <c r="J4707" s="4"/>
      <c r="K4707" s="1"/>
      <c r="L4707" s="1"/>
      <c r="M4707" s="1"/>
      <c r="N4707" s="1"/>
      <c r="O4707" s="1"/>
      <c r="P4707" s="1"/>
      <c r="Q4707" s="1"/>
      <c r="R4707" s="1"/>
    </row>
    <row r="4708" spans="3:18">
      <c r="C4708" s="1"/>
      <c r="D4708" s="2"/>
      <c r="E4708" s="1"/>
      <c r="F4708" s="1"/>
      <c r="G4708" s="1"/>
      <c r="H4708" s="3"/>
      <c r="I4708" s="1"/>
      <c r="J4708" s="4"/>
      <c r="K4708" s="1"/>
      <c r="L4708" s="1"/>
      <c r="M4708" s="1"/>
      <c r="N4708" s="1"/>
      <c r="O4708" s="1"/>
      <c r="P4708" s="1"/>
      <c r="Q4708" s="1"/>
      <c r="R4708" s="1"/>
    </row>
    <row r="4709" spans="3:18">
      <c r="C4709" s="1"/>
      <c r="D4709" s="2"/>
      <c r="E4709" s="1"/>
      <c r="F4709" s="1"/>
      <c r="G4709" s="1"/>
      <c r="H4709" s="3"/>
      <c r="I4709" s="1"/>
      <c r="J4709" s="4"/>
      <c r="K4709" s="1"/>
      <c r="L4709" s="1"/>
      <c r="M4709" s="1"/>
      <c r="N4709" s="1"/>
      <c r="O4709" s="1"/>
      <c r="P4709" s="1"/>
      <c r="Q4709" s="1"/>
      <c r="R4709" s="1"/>
    </row>
    <row r="4710" spans="3:18">
      <c r="C4710" s="1"/>
      <c r="D4710" s="2"/>
      <c r="E4710" s="1"/>
      <c r="F4710" s="1"/>
      <c r="G4710" s="1"/>
      <c r="H4710" s="3"/>
      <c r="I4710" s="1"/>
      <c r="J4710" s="4"/>
      <c r="K4710" s="1"/>
      <c r="L4710" s="1"/>
      <c r="M4710" s="1"/>
      <c r="N4710" s="1"/>
      <c r="O4710" s="1"/>
      <c r="P4710" s="1"/>
      <c r="Q4710" s="1"/>
      <c r="R4710" s="1"/>
    </row>
    <row r="4711" spans="3:18">
      <c r="C4711" s="1"/>
      <c r="D4711" s="2"/>
      <c r="E4711" s="1"/>
      <c r="F4711" s="1"/>
      <c r="G4711" s="1"/>
      <c r="H4711" s="3"/>
      <c r="I4711" s="1"/>
      <c r="J4711" s="4"/>
      <c r="K4711" s="1"/>
      <c r="L4711" s="1"/>
      <c r="M4711" s="1"/>
      <c r="N4711" s="1"/>
      <c r="O4711" s="1"/>
      <c r="P4711" s="1"/>
      <c r="Q4711" s="1"/>
      <c r="R4711" s="1"/>
    </row>
    <row r="4712" spans="3:18">
      <c r="C4712" s="1"/>
      <c r="D4712" s="2"/>
      <c r="E4712" s="1"/>
      <c r="F4712" s="1"/>
      <c r="G4712" s="1"/>
      <c r="H4712" s="3"/>
      <c r="I4712" s="1"/>
      <c r="J4712" s="4"/>
      <c r="K4712" s="1"/>
      <c r="L4712" s="1"/>
      <c r="M4712" s="1"/>
      <c r="N4712" s="1"/>
      <c r="O4712" s="1"/>
      <c r="P4712" s="1"/>
      <c r="Q4712" s="1"/>
      <c r="R4712" s="1"/>
    </row>
    <row r="4713" spans="3:18">
      <c r="C4713" s="1"/>
      <c r="D4713" s="2"/>
      <c r="E4713" s="1"/>
      <c r="F4713" s="1"/>
      <c r="G4713" s="1"/>
      <c r="H4713" s="3"/>
      <c r="I4713" s="1"/>
      <c r="J4713" s="4"/>
      <c r="K4713" s="1"/>
      <c r="L4713" s="1"/>
      <c r="M4713" s="1"/>
      <c r="N4713" s="1"/>
      <c r="O4713" s="1"/>
      <c r="P4713" s="1"/>
      <c r="Q4713" s="1"/>
      <c r="R4713" s="1"/>
    </row>
    <row r="4714" spans="3:18">
      <c r="C4714" s="1"/>
      <c r="D4714" s="2"/>
      <c r="E4714" s="1"/>
      <c r="F4714" s="1"/>
      <c r="G4714" s="1"/>
      <c r="H4714" s="3"/>
      <c r="I4714" s="1"/>
      <c r="J4714" s="4"/>
      <c r="K4714" s="1"/>
      <c r="L4714" s="1"/>
      <c r="M4714" s="1"/>
      <c r="N4714" s="1"/>
      <c r="O4714" s="1"/>
      <c r="P4714" s="1"/>
      <c r="Q4714" s="1"/>
      <c r="R4714" s="1"/>
    </row>
    <row r="4715" spans="3:18">
      <c r="C4715" s="1"/>
      <c r="D4715" s="2"/>
      <c r="E4715" s="1"/>
      <c r="F4715" s="1"/>
      <c r="G4715" s="1"/>
      <c r="H4715" s="3"/>
      <c r="I4715" s="1"/>
      <c r="J4715" s="4"/>
      <c r="K4715" s="1"/>
      <c r="L4715" s="1"/>
      <c r="M4715" s="1"/>
      <c r="N4715" s="1"/>
      <c r="O4715" s="1"/>
      <c r="P4715" s="1"/>
      <c r="Q4715" s="1"/>
      <c r="R4715" s="1"/>
    </row>
    <row r="4716" spans="3:18">
      <c r="C4716" s="1"/>
      <c r="D4716" s="2"/>
      <c r="E4716" s="1"/>
      <c r="F4716" s="1"/>
      <c r="G4716" s="1"/>
      <c r="H4716" s="3"/>
      <c r="I4716" s="1"/>
      <c r="J4716" s="4"/>
      <c r="K4716" s="1"/>
      <c r="L4716" s="1"/>
      <c r="M4716" s="1"/>
      <c r="N4716" s="1"/>
      <c r="O4716" s="1"/>
      <c r="P4716" s="1"/>
      <c r="Q4716" s="1"/>
      <c r="R4716" s="1"/>
    </row>
    <row r="4717" spans="3:18">
      <c r="C4717" s="1"/>
      <c r="D4717" s="2"/>
      <c r="E4717" s="1"/>
      <c r="F4717" s="1"/>
      <c r="G4717" s="1"/>
      <c r="H4717" s="3"/>
      <c r="I4717" s="1"/>
      <c r="J4717" s="4"/>
      <c r="K4717" s="1"/>
      <c r="L4717" s="1"/>
      <c r="M4717" s="1"/>
      <c r="N4717" s="1"/>
      <c r="O4717" s="1"/>
      <c r="P4717" s="1"/>
      <c r="Q4717" s="1"/>
      <c r="R4717" s="1"/>
    </row>
    <row r="4718" spans="3:18">
      <c r="C4718" s="1"/>
      <c r="D4718" s="2"/>
      <c r="E4718" s="1"/>
      <c r="F4718" s="1"/>
      <c r="G4718" s="1"/>
      <c r="H4718" s="3"/>
      <c r="I4718" s="1"/>
      <c r="J4718" s="4"/>
      <c r="K4718" s="1"/>
      <c r="L4718" s="1"/>
      <c r="M4718" s="1"/>
      <c r="N4718" s="1"/>
      <c r="O4718" s="1"/>
      <c r="P4718" s="1"/>
      <c r="Q4718" s="1"/>
      <c r="R4718" s="1"/>
    </row>
    <row r="4719" spans="3:18">
      <c r="C4719" s="1"/>
      <c r="D4719" s="2"/>
      <c r="E4719" s="1"/>
      <c r="F4719" s="1"/>
      <c r="G4719" s="1"/>
      <c r="H4719" s="3"/>
      <c r="I4719" s="1"/>
      <c r="J4719" s="4"/>
      <c r="K4719" s="1"/>
      <c r="L4719" s="1"/>
      <c r="M4719" s="1"/>
      <c r="N4719" s="1"/>
      <c r="O4719" s="1"/>
      <c r="P4719" s="1"/>
      <c r="Q4719" s="1"/>
      <c r="R4719" s="1"/>
    </row>
    <row r="4720" spans="3:18">
      <c r="C4720" s="1"/>
      <c r="D4720" s="2"/>
      <c r="E4720" s="1"/>
      <c r="F4720" s="1"/>
      <c r="G4720" s="1"/>
      <c r="H4720" s="3"/>
      <c r="I4720" s="1"/>
      <c r="J4720" s="4"/>
      <c r="K4720" s="1"/>
      <c r="L4720" s="1"/>
      <c r="M4720" s="1"/>
      <c r="N4720" s="1"/>
      <c r="O4720" s="1"/>
      <c r="P4720" s="1"/>
      <c r="Q4720" s="1"/>
      <c r="R4720" s="1"/>
    </row>
    <row r="4721" spans="3:18">
      <c r="C4721" s="1"/>
      <c r="D4721" s="2"/>
      <c r="E4721" s="1"/>
      <c r="F4721" s="1"/>
      <c r="G4721" s="1"/>
      <c r="H4721" s="3"/>
      <c r="I4721" s="1"/>
      <c r="J4721" s="4"/>
      <c r="K4721" s="1"/>
      <c r="L4721" s="1"/>
      <c r="M4721" s="1"/>
      <c r="N4721" s="1"/>
      <c r="O4721" s="1"/>
      <c r="P4721" s="1"/>
      <c r="Q4721" s="1"/>
      <c r="R4721" s="1"/>
    </row>
    <row r="4722" spans="3:18">
      <c r="C4722" s="1"/>
      <c r="D4722" s="2"/>
      <c r="E4722" s="1"/>
      <c r="F4722" s="1"/>
      <c r="G4722" s="1"/>
      <c r="H4722" s="3"/>
      <c r="I4722" s="1"/>
      <c r="J4722" s="4"/>
      <c r="K4722" s="1"/>
      <c r="L4722" s="1"/>
      <c r="M4722" s="1"/>
      <c r="N4722" s="1"/>
      <c r="O4722" s="1"/>
      <c r="P4722" s="1"/>
      <c r="Q4722" s="1"/>
      <c r="R4722" s="1"/>
    </row>
    <row r="4723" spans="3:18">
      <c r="C4723" s="1"/>
      <c r="D4723" s="2"/>
      <c r="E4723" s="1"/>
      <c r="F4723" s="1"/>
      <c r="G4723" s="1"/>
      <c r="H4723" s="3"/>
      <c r="I4723" s="1"/>
      <c r="J4723" s="4"/>
      <c r="K4723" s="1"/>
      <c r="L4723" s="1"/>
      <c r="M4723" s="1"/>
      <c r="N4723" s="1"/>
      <c r="O4723" s="1"/>
      <c r="P4723" s="1"/>
      <c r="Q4723" s="1"/>
      <c r="R4723" s="1"/>
    </row>
    <row r="4724" spans="3:18">
      <c r="C4724" s="1"/>
      <c r="D4724" s="2"/>
      <c r="E4724" s="1"/>
      <c r="F4724" s="1"/>
      <c r="G4724" s="1"/>
      <c r="H4724" s="3"/>
      <c r="I4724" s="1"/>
      <c r="J4724" s="4"/>
      <c r="K4724" s="1"/>
      <c r="L4724" s="1"/>
      <c r="M4724" s="1"/>
      <c r="N4724" s="1"/>
      <c r="O4724" s="1"/>
      <c r="P4724" s="1"/>
      <c r="Q4724" s="1"/>
      <c r="R4724" s="1"/>
    </row>
    <row r="4725" spans="3:18">
      <c r="C4725" s="1"/>
      <c r="D4725" s="2"/>
      <c r="E4725" s="1"/>
      <c r="F4725" s="1"/>
      <c r="G4725" s="1"/>
      <c r="H4725" s="3"/>
      <c r="I4725" s="1"/>
      <c r="J4725" s="4"/>
      <c r="K4725" s="1"/>
      <c r="L4725" s="1"/>
      <c r="M4725" s="1"/>
      <c r="N4725" s="1"/>
      <c r="O4725" s="1"/>
      <c r="P4725" s="1"/>
      <c r="Q4725" s="1"/>
      <c r="R4725" s="1"/>
    </row>
    <row r="4726" spans="3:18">
      <c r="C4726" s="1"/>
      <c r="D4726" s="2"/>
      <c r="E4726" s="1"/>
      <c r="F4726" s="1"/>
      <c r="G4726" s="1"/>
      <c r="H4726" s="3"/>
      <c r="I4726" s="1"/>
      <c r="J4726" s="4"/>
      <c r="K4726" s="1"/>
      <c r="L4726" s="1"/>
      <c r="M4726" s="1"/>
      <c r="N4726" s="1"/>
      <c r="O4726" s="1"/>
      <c r="P4726" s="1"/>
      <c r="Q4726" s="1"/>
      <c r="R4726" s="1"/>
    </row>
    <row r="4727" spans="3:18">
      <c r="C4727" s="1"/>
      <c r="D4727" s="2"/>
      <c r="E4727" s="1"/>
      <c r="F4727" s="1"/>
      <c r="G4727" s="1"/>
      <c r="H4727" s="3"/>
      <c r="I4727" s="1"/>
      <c r="J4727" s="4"/>
      <c r="K4727" s="1"/>
      <c r="L4727" s="1"/>
      <c r="M4727" s="1"/>
      <c r="N4727" s="1"/>
      <c r="O4727" s="1"/>
      <c r="P4727" s="1"/>
      <c r="Q4727" s="1"/>
      <c r="R4727" s="1"/>
    </row>
    <row r="4728" spans="3:18">
      <c r="C4728" s="1"/>
      <c r="D4728" s="2"/>
      <c r="E4728" s="1"/>
      <c r="F4728" s="1"/>
      <c r="G4728" s="1"/>
      <c r="H4728" s="3"/>
      <c r="I4728" s="1"/>
      <c r="J4728" s="4"/>
      <c r="K4728" s="1"/>
      <c r="L4728" s="1"/>
      <c r="M4728" s="1"/>
      <c r="N4728" s="1"/>
      <c r="O4728" s="1"/>
      <c r="P4728" s="1"/>
      <c r="Q4728" s="1"/>
      <c r="R4728" s="1"/>
    </row>
    <row r="4729" spans="3:18">
      <c r="C4729" s="1"/>
      <c r="D4729" s="2"/>
      <c r="E4729" s="1"/>
      <c r="F4729" s="1"/>
      <c r="G4729" s="1"/>
      <c r="H4729" s="3"/>
      <c r="I4729" s="1"/>
      <c r="J4729" s="4"/>
      <c r="K4729" s="1"/>
      <c r="L4729" s="1"/>
      <c r="M4729" s="1"/>
      <c r="N4729" s="1"/>
      <c r="O4729" s="1"/>
      <c r="P4729" s="1"/>
      <c r="Q4729" s="1"/>
      <c r="R4729" s="1"/>
    </row>
    <row r="4730" spans="3:18">
      <c r="C4730" s="1"/>
      <c r="D4730" s="2"/>
      <c r="E4730" s="1"/>
      <c r="F4730" s="1"/>
      <c r="G4730" s="1"/>
      <c r="H4730" s="3"/>
      <c r="I4730" s="1"/>
      <c r="J4730" s="4"/>
      <c r="K4730" s="1"/>
      <c r="L4730" s="1"/>
      <c r="M4730" s="1"/>
      <c r="N4730" s="1"/>
      <c r="O4730" s="1"/>
      <c r="P4730" s="1"/>
      <c r="Q4730" s="1"/>
      <c r="R4730" s="1"/>
    </row>
    <row r="4731" spans="3:18">
      <c r="C4731" s="1"/>
      <c r="D4731" s="2"/>
      <c r="E4731" s="1"/>
      <c r="F4731" s="1"/>
      <c r="G4731" s="1"/>
      <c r="H4731" s="3"/>
      <c r="I4731" s="1"/>
      <c r="J4731" s="4"/>
      <c r="K4731" s="1"/>
      <c r="L4731" s="1"/>
      <c r="M4731" s="1"/>
      <c r="N4731" s="1"/>
      <c r="O4731" s="1"/>
      <c r="P4731" s="1"/>
      <c r="Q4731" s="1"/>
      <c r="R4731" s="1"/>
    </row>
    <row r="4732" spans="3:18">
      <c r="C4732" s="1"/>
      <c r="D4732" s="2"/>
      <c r="E4732" s="1"/>
      <c r="F4732" s="1"/>
      <c r="G4732" s="1"/>
      <c r="H4732" s="3"/>
      <c r="I4732" s="1"/>
      <c r="J4732" s="4"/>
      <c r="K4732" s="1"/>
      <c r="L4732" s="1"/>
      <c r="M4732" s="1"/>
      <c r="N4732" s="1"/>
      <c r="O4732" s="1"/>
      <c r="P4732" s="1"/>
      <c r="Q4732" s="1"/>
      <c r="R4732" s="1"/>
    </row>
    <row r="4733" spans="3:18">
      <c r="C4733" s="1"/>
      <c r="D4733" s="2"/>
      <c r="E4733" s="1"/>
      <c r="F4733" s="1"/>
      <c r="G4733" s="1"/>
      <c r="H4733" s="3"/>
      <c r="I4733" s="1"/>
      <c r="J4733" s="4"/>
      <c r="K4733" s="1"/>
      <c r="L4733" s="1"/>
      <c r="M4733" s="1"/>
      <c r="N4733" s="1"/>
      <c r="O4733" s="1"/>
      <c r="P4733" s="1"/>
      <c r="Q4733" s="1"/>
      <c r="R4733" s="1"/>
    </row>
    <row r="4734" spans="3:18">
      <c r="C4734" s="1"/>
      <c r="D4734" s="2"/>
      <c r="E4734" s="1"/>
      <c r="F4734" s="1"/>
      <c r="G4734" s="1"/>
      <c r="H4734" s="3"/>
      <c r="I4734" s="1"/>
      <c r="J4734" s="4"/>
      <c r="K4734" s="1"/>
      <c r="L4734" s="1"/>
      <c r="M4734" s="1"/>
      <c r="N4734" s="1"/>
      <c r="O4734" s="1"/>
      <c r="P4734" s="1"/>
      <c r="Q4734" s="1"/>
    </row>
    <row r="4735" spans="3:18">
      <c r="C4735" s="1"/>
      <c r="D4735" s="2"/>
      <c r="E4735" s="1"/>
      <c r="F4735" s="1"/>
      <c r="G4735" s="1"/>
      <c r="H4735" s="3"/>
      <c r="I4735" s="1"/>
      <c r="J4735" s="4"/>
      <c r="K4735" s="1"/>
      <c r="L4735" s="1"/>
      <c r="M4735" s="1"/>
      <c r="N4735" s="1"/>
      <c r="O4735" s="1"/>
      <c r="P4735" s="1"/>
      <c r="Q4735" s="1"/>
    </row>
    <row r="4736" spans="3:18">
      <c r="C4736" s="1"/>
      <c r="D4736" s="2"/>
      <c r="E4736" s="1"/>
      <c r="F4736" s="1"/>
      <c r="G4736" s="1"/>
      <c r="H4736" s="3"/>
      <c r="I4736" s="1"/>
      <c r="J4736" s="4"/>
      <c r="K4736" s="1"/>
      <c r="L4736" s="1"/>
      <c r="M4736" s="1"/>
      <c r="N4736" s="1"/>
      <c r="O4736" s="1"/>
      <c r="P4736" s="1"/>
      <c r="Q4736" s="1"/>
    </row>
    <row r="4737" spans="3:17">
      <c r="C4737" s="1"/>
      <c r="D4737" s="2"/>
      <c r="E4737" s="1"/>
      <c r="F4737" s="1"/>
      <c r="G4737" s="1"/>
      <c r="H4737" s="3"/>
      <c r="I4737" s="1"/>
      <c r="J4737" s="4"/>
      <c r="K4737" s="1"/>
      <c r="L4737" s="1"/>
      <c r="M4737" s="1"/>
      <c r="N4737" s="1"/>
      <c r="O4737" s="1"/>
      <c r="P4737" s="1"/>
      <c r="Q4737" s="1"/>
    </row>
    <row r="4738" spans="3:17">
      <c r="C4738" s="1"/>
      <c r="D4738" s="2"/>
      <c r="E4738" s="1"/>
      <c r="F4738" s="1"/>
      <c r="G4738" s="1"/>
      <c r="H4738" s="3"/>
      <c r="I4738" s="1"/>
      <c r="J4738" s="4"/>
      <c r="K4738" s="1"/>
      <c r="L4738" s="1"/>
      <c r="M4738" s="1"/>
      <c r="N4738" s="1"/>
      <c r="O4738" s="1"/>
      <c r="P4738" s="1"/>
      <c r="Q4738" s="1"/>
    </row>
    <row r="4739" spans="3:17">
      <c r="C4739" s="1"/>
      <c r="D4739" s="2"/>
      <c r="E4739" s="1"/>
      <c r="F4739" s="1"/>
      <c r="G4739" s="1"/>
      <c r="H4739" s="3"/>
      <c r="I4739" s="1"/>
      <c r="J4739" s="4"/>
      <c r="K4739" s="1"/>
      <c r="L4739" s="1"/>
      <c r="M4739" s="1"/>
      <c r="N4739" s="1"/>
      <c r="O4739" s="1"/>
      <c r="P4739" s="1"/>
      <c r="Q4739" s="1"/>
    </row>
    <row r="4740" spans="3:17">
      <c r="C4740" s="1"/>
      <c r="D4740" s="2"/>
      <c r="E4740" s="1"/>
      <c r="F4740" s="1"/>
      <c r="G4740" s="1"/>
      <c r="H4740" s="3"/>
      <c r="I4740" s="1"/>
      <c r="J4740" s="4"/>
      <c r="K4740" s="1"/>
      <c r="L4740" s="1"/>
      <c r="M4740" s="1"/>
      <c r="N4740" s="1"/>
      <c r="O4740" s="1"/>
      <c r="P4740" s="1"/>
      <c r="Q4740" s="1"/>
    </row>
    <row r="4741" spans="3:17">
      <c r="C4741" s="1"/>
      <c r="D4741" s="2"/>
      <c r="E4741" s="1"/>
      <c r="F4741" s="1"/>
      <c r="G4741" s="1"/>
      <c r="H4741" s="3"/>
      <c r="I4741" s="1"/>
      <c r="J4741" s="4"/>
      <c r="K4741" s="1"/>
      <c r="L4741" s="1"/>
      <c r="M4741" s="1"/>
      <c r="N4741" s="1"/>
      <c r="O4741" s="1"/>
      <c r="P4741" s="1"/>
      <c r="Q4741" s="1"/>
    </row>
    <row r="4742" spans="3:17">
      <c r="C4742" s="1"/>
      <c r="D4742" s="2"/>
      <c r="E4742" s="1"/>
      <c r="F4742" s="1"/>
      <c r="G4742" s="1"/>
      <c r="H4742" s="3"/>
      <c r="I4742" s="1"/>
      <c r="J4742" s="4"/>
      <c r="K4742" s="1"/>
      <c r="L4742" s="1"/>
      <c r="M4742" s="1"/>
      <c r="N4742" s="1"/>
      <c r="O4742" s="1"/>
      <c r="P4742" s="1"/>
      <c r="Q4742" s="1"/>
    </row>
    <row r="4743" spans="3:17">
      <c r="C4743" s="1"/>
      <c r="D4743" s="2"/>
      <c r="E4743" s="1"/>
      <c r="F4743" s="1"/>
      <c r="G4743" s="1"/>
      <c r="H4743" s="3"/>
      <c r="I4743" s="1"/>
      <c r="J4743" s="4"/>
      <c r="K4743" s="1"/>
      <c r="L4743" s="1"/>
      <c r="M4743" s="1"/>
      <c r="N4743" s="1"/>
      <c r="O4743" s="1"/>
      <c r="P4743" s="1"/>
      <c r="Q4743" s="1"/>
    </row>
    <row r="4744" spans="3:17">
      <c r="C4744" s="1"/>
      <c r="D4744" s="2"/>
      <c r="E4744" s="1"/>
      <c r="F4744" s="1"/>
      <c r="G4744" s="1"/>
      <c r="H4744" s="3"/>
      <c r="I4744" s="1"/>
      <c r="J4744" s="4"/>
      <c r="K4744" s="1"/>
      <c r="L4744" s="1"/>
      <c r="M4744" s="1"/>
      <c r="N4744" s="1"/>
      <c r="O4744" s="1"/>
      <c r="P4744" s="1"/>
      <c r="Q4744" s="1"/>
    </row>
    <row r="4745" spans="3:17">
      <c r="C4745" s="1"/>
      <c r="D4745" s="2"/>
      <c r="E4745" s="1"/>
      <c r="F4745" s="1"/>
      <c r="G4745" s="1"/>
      <c r="H4745" s="3"/>
      <c r="I4745" s="1"/>
      <c r="J4745" s="4"/>
      <c r="K4745" s="1"/>
      <c r="L4745" s="1"/>
      <c r="M4745" s="1"/>
      <c r="N4745" s="1"/>
      <c r="O4745" s="1"/>
      <c r="P4745" s="1"/>
      <c r="Q4745" s="1"/>
    </row>
    <row r="4746" spans="3:17">
      <c r="C4746" s="1"/>
      <c r="D4746" s="2"/>
      <c r="E4746" s="1"/>
      <c r="F4746" s="1"/>
      <c r="G4746" s="1"/>
      <c r="H4746" s="3"/>
      <c r="I4746" s="1"/>
      <c r="J4746" s="4"/>
      <c r="K4746" s="1"/>
      <c r="L4746" s="1"/>
      <c r="M4746" s="1"/>
      <c r="N4746" s="1"/>
      <c r="O4746" s="1"/>
      <c r="P4746" s="1"/>
      <c r="Q4746" s="1"/>
    </row>
    <row r="4747" spans="3:17">
      <c r="C4747" s="1"/>
      <c r="D4747" s="2"/>
      <c r="E4747" s="1"/>
      <c r="F4747" s="1"/>
      <c r="G4747" s="1"/>
      <c r="H4747" s="3"/>
      <c r="I4747" s="1"/>
      <c r="J4747" s="4"/>
      <c r="K4747" s="1"/>
      <c r="L4747" s="1"/>
      <c r="M4747" s="1"/>
      <c r="N4747" s="1"/>
      <c r="O4747" s="1"/>
      <c r="P4747" s="1"/>
      <c r="Q4747" s="1"/>
    </row>
    <row r="4748" spans="3:17">
      <c r="C4748" s="1"/>
      <c r="D4748" s="2"/>
      <c r="E4748" s="1"/>
      <c r="F4748" s="1"/>
      <c r="G4748" s="1"/>
      <c r="H4748" s="3"/>
      <c r="I4748" s="1"/>
      <c r="J4748" s="4"/>
      <c r="K4748" s="1"/>
      <c r="L4748" s="1"/>
      <c r="M4748" s="1"/>
      <c r="N4748" s="1"/>
      <c r="O4748" s="1"/>
      <c r="P4748" s="1"/>
      <c r="Q4748" s="1"/>
    </row>
    <row r="4749" spans="3:17">
      <c r="C4749" s="1"/>
      <c r="D4749" s="2"/>
      <c r="E4749" s="1"/>
      <c r="F4749" s="1"/>
      <c r="G4749" s="1"/>
      <c r="H4749" s="3"/>
      <c r="I4749" s="1"/>
      <c r="J4749" s="4"/>
      <c r="K4749" s="1"/>
      <c r="L4749" s="1"/>
      <c r="M4749" s="1"/>
      <c r="N4749" s="1"/>
      <c r="O4749" s="1"/>
      <c r="P4749" s="1"/>
      <c r="Q4749" s="1"/>
    </row>
    <row r="4750" spans="3:17">
      <c r="C4750" s="1"/>
      <c r="D4750" s="2"/>
      <c r="E4750" s="1"/>
      <c r="F4750" s="1"/>
      <c r="G4750" s="1"/>
      <c r="H4750" s="3"/>
      <c r="I4750" s="1"/>
      <c r="J4750" s="4"/>
      <c r="K4750" s="1"/>
      <c r="L4750" s="1"/>
      <c r="M4750" s="1"/>
      <c r="N4750" s="1"/>
      <c r="O4750" s="1"/>
      <c r="P4750" s="1"/>
      <c r="Q4750" s="1"/>
    </row>
    <row r="4751" spans="3:17">
      <c r="C4751" s="1"/>
      <c r="D4751" s="2"/>
      <c r="E4751" s="1"/>
      <c r="F4751" s="1"/>
      <c r="G4751" s="1"/>
      <c r="H4751" s="3"/>
      <c r="I4751" s="1"/>
      <c r="J4751" s="4"/>
      <c r="K4751" s="1"/>
      <c r="L4751" s="1"/>
      <c r="M4751" s="1"/>
      <c r="N4751" s="1"/>
      <c r="O4751" s="1"/>
      <c r="P4751" s="1"/>
      <c r="Q4751" s="1"/>
    </row>
    <row r="4752" spans="3:17">
      <c r="C4752" s="1"/>
      <c r="D4752" s="2"/>
      <c r="E4752" s="1"/>
      <c r="F4752" s="1"/>
      <c r="G4752" s="1"/>
      <c r="H4752" s="3"/>
      <c r="I4752" s="1"/>
      <c r="J4752" s="4"/>
      <c r="K4752" s="1"/>
      <c r="L4752" s="1"/>
      <c r="M4752" s="1"/>
      <c r="N4752" s="1"/>
      <c r="O4752" s="1"/>
      <c r="P4752" s="1"/>
      <c r="Q4752" s="1"/>
    </row>
    <row r="4753" spans="3:17">
      <c r="C4753" s="1"/>
      <c r="D4753" s="2"/>
      <c r="E4753" s="1"/>
      <c r="F4753" s="1"/>
      <c r="G4753" s="1"/>
      <c r="H4753" s="3"/>
      <c r="I4753" s="1"/>
      <c r="J4753" s="4"/>
      <c r="K4753" s="1"/>
      <c r="L4753" s="1"/>
      <c r="M4753" s="1"/>
      <c r="N4753" s="1"/>
      <c r="O4753" s="1"/>
      <c r="P4753" s="1"/>
      <c r="Q4753" s="1"/>
    </row>
    <row r="4754" spans="3:17">
      <c r="C4754" s="1"/>
      <c r="D4754" s="2"/>
      <c r="E4754" s="1"/>
      <c r="F4754" s="1"/>
      <c r="G4754" s="1"/>
      <c r="H4754" s="3"/>
      <c r="I4754" s="1"/>
      <c r="J4754" s="4"/>
      <c r="K4754" s="1"/>
      <c r="L4754" s="1"/>
      <c r="M4754" s="1"/>
      <c r="N4754" s="1"/>
      <c r="O4754" s="1"/>
      <c r="P4754" s="1"/>
      <c r="Q4754" s="1"/>
    </row>
    <row r="4755" spans="3:17">
      <c r="C4755" s="1"/>
      <c r="D4755" s="2"/>
      <c r="E4755" s="1"/>
      <c r="F4755" s="1"/>
      <c r="G4755" s="1"/>
      <c r="H4755" s="3"/>
      <c r="I4755" s="1"/>
      <c r="J4755" s="4"/>
      <c r="K4755" s="1"/>
      <c r="L4755" s="1"/>
      <c r="M4755" s="1"/>
      <c r="N4755" s="1"/>
      <c r="O4755" s="1"/>
      <c r="P4755" s="1"/>
      <c r="Q4755" s="1"/>
    </row>
    <row r="4756" spans="3:17">
      <c r="C4756" s="1"/>
      <c r="D4756" s="2"/>
      <c r="E4756" s="1"/>
      <c r="F4756" s="1"/>
      <c r="G4756" s="1"/>
      <c r="H4756" s="3"/>
      <c r="I4756" s="1"/>
      <c r="J4756" s="4"/>
      <c r="K4756" s="1"/>
      <c r="L4756" s="1"/>
      <c r="M4756" s="1"/>
      <c r="N4756" s="1"/>
      <c r="O4756" s="1"/>
      <c r="P4756" s="1"/>
      <c r="Q4756" s="1"/>
    </row>
    <row r="4757" spans="3:17">
      <c r="C4757" s="1"/>
      <c r="D4757" s="2"/>
      <c r="E4757" s="1"/>
      <c r="F4757" s="1"/>
      <c r="G4757" s="1"/>
      <c r="H4757" s="3"/>
      <c r="I4757" s="1"/>
      <c r="J4757" s="4"/>
      <c r="K4757" s="1"/>
      <c r="L4757" s="1"/>
      <c r="M4757" s="1"/>
      <c r="N4757" s="1"/>
      <c r="O4757" s="1"/>
      <c r="P4757" s="1"/>
      <c r="Q4757" s="1"/>
    </row>
    <row r="4758" spans="3:17">
      <c r="C4758" s="1"/>
      <c r="D4758" s="2"/>
      <c r="E4758" s="1"/>
      <c r="F4758" s="1"/>
      <c r="G4758" s="1"/>
      <c r="H4758" s="3"/>
      <c r="I4758" s="1"/>
      <c r="J4758" s="4"/>
      <c r="K4758" s="1"/>
      <c r="L4758" s="1"/>
      <c r="M4758" s="1"/>
      <c r="N4758" s="1"/>
      <c r="O4758" s="1"/>
      <c r="P4758" s="1"/>
      <c r="Q4758" s="1"/>
    </row>
    <row r="4759" spans="3:17">
      <c r="C4759" s="1"/>
      <c r="D4759" s="2"/>
      <c r="E4759" s="1"/>
      <c r="F4759" s="1"/>
      <c r="G4759" s="1"/>
      <c r="H4759" s="3"/>
      <c r="I4759" s="1"/>
      <c r="J4759" s="4"/>
      <c r="K4759" s="1"/>
      <c r="L4759" s="1"/>
      <c r="M4759" s="1"/>
      <c r="N4759" s="1"/>
      <c r="O4759" s="1"/>
      <c r="P4759" s="1"/>
      <c r="Q4759" s="1"/>
    </row>
    <row r="4760" spans="3:17">
      <c r="C4760" s="1"/>
      <c r="D4760" s="2"/>
      <c r="E4760" s="1"/>
      <c r="F4760" s="1"/>
      <c r="G4760" s="1"/>
      <c r="H4760" s="3"/>
      <c r="I4760" s="1"/>
      <c r="J4760" s="4"/>
      <c r="K4760" s="1"/>
      <c r="L4760" s="1"/>
      <c r="M4760" s="1"/>
      <c r="N4760" s="1"/>
      <c r="O4760" s="1"/>
      <c r="P4760" s="1"/>
      <c r="Q4760" s="1"/>
    </row>
    <row r="4761" spans="3:17">
      <c r="C4761" s="1"/>
      <c r="D4761" s="2"/>
      <c r="E4761" s="1"/>
      <c r="F4761" s="1"/>
      <c r="G4761" s="1"/>
      <c r="H4761" s="3"/>
      <c r="I4761" s="1"/>
      <c r="J4761" s="4"/>
      <c r="K4761" s="1"/>
      <c r="L4761" s="1"/>
      <c r="M4761" s="1"/>
      <c r="N4761" s="1"/>
      <c r="O4761" s="1"/>
      <c r="P4761" s="1"/>
      <c r="Q4761" s="1"/>
    </row>
    <row r="4762" spans="3:17">
      <c r="C4762" s="1"/>
      <c r="D4762" s="2"/>
      <c r="E4762" s="1"/>
      <c r="F4762" s="1"/>
      <c r="G4762" s="1"/>
      <c r="H4762" s="3"/>
      <c r="I4762" s="1"/>
      <c r="J4762" s="4"/>
      <c r="K4762" s="1"/>
      <c r="L4762" s="1"/>
      <c r="M4762" s="1"/>
      <c r="N4762" s="1"/>
      <c r="O4762" s="1"/>
      <c r="P4762" s="1"/>
      <c r="Q4762" s="1"/>
    </row>
    <row r="4763" spans="3:17">
      <c r="C4763" s="1"/>
      <c r="D4763" s="2"/>
      <c r="E4763" s="1"/>
      <c r="F4763" s="1"/>
      <c r="G4763" s="1"/>
      <c r="H4763" s="3"/>
      <c r="I4763" s="1"/>
      <c r="J4763" s="4"/>
      <c r="K4763" s="1"/>
      <c r="L4763" s="1"/>
      <c r="M4763" s="1"/>
      <c r="N4763" s="1"/>
      <c r="O4763" s="1"/>
      <c r="P4763" s="1"/>
      <c r="Q4763" s="1"/>
    </row>
    <row r="4764" spans="3:17">
      <c r="C4764" s="1"/>
      <c r="D4764" s="2"/>
      <c r="E4764" s="1"/>
      <c r="F4764" s="1"/>
      <c r="G4764" s="1"/>
      <c r="H4764" s="3"/>
      <c r="I4764" s="1"/>
      <c r="J4764" s="4"/>
      <c r="K4764" s="1"/>
      <c r="L4764" s="1"/>
      <c r="M4764" s="1"/>
      <c r="N4764" s="1"/>
      <c r="O4764" s="1"/>
      <c r="P4764" s="1"/>
      <c r="Q4764" s="1"/>
    </row>
    <row r="4765" spans="3:17">
      <c r="C4765" s="1"/>
      <c r="D4765" s="2"/>
      <c r="E4765" s="1"/>
      <c r="F4765" s="1"/>
      <c r="G4765" s="1"/>
      <c r="H4765" s="3"/>
      <c r="I4765" s="1"/>
      <c r="J4765" s="4"/>
      <c r="K4765" s="1"/>
      <c r="L4765" s="1"/>
      <c r="M4765" s="1"/>
      <c r="N4765" s="1"/>
      <c r="O4765" s="1"/>
      <c r="P4765" s="1"/>
      <c r="Q4765" s="1"/>
    </row>
    <row r="4766" spans="3:17">
      <c r="C4766" s="1"/>
      <c r="D4766" s="2"/>
      <c r="E4766" s="1"/>
      <c r="F4766" s="1"/>
      <c r="G4766" s="1"/>
      <c r="H4766" s="3"/>
      <c r="I4766" s="1"/>
      <c r="J4766" s="4"/>
      <c r="K4766" s="1"/>
      <c r="L4766" s="1"/>
      <c r="M4766" s="1"/>
      <c r="N4766" s="1"/>
      <c r="O4766" s="1"/>
      <c r="P4766" s="1"/>
      <c r="Q4766" s="1"/>
    </row>
    <row r="4767" spans="3:17">
      <c r="C4767" s="1"/>
      <c r="D4767" s="2"/>
      <c r="E4767" s="1"/>
      <c r="F4767" s="1"/>
      <c r="G4767" s="1"/>
      <c r="H4767" s="3"/>
      <c r="I4767" s="1"/>
      <c r="J4767" s="4"/>
      <c r="K4767" s="1"/>
      <c r="L4767" s="1"/>
      <c r="M4767" s="1"/>
      <c r="N4767" s="1"/>
      <c r="O4767" s="1"/>
      <c r="P4767" s="1"/>
      <c r="Q4767" s="1"/>
    </row>
    <row r="4768" spans="3:17">
      <c r="C4768" s="1"/>
      <c r="D4768" s="2"/>
      <c r="E4768" s="1"/>
      <c r="F4768" s="1"/>
      <c r="G4768" s="1"/>
      <c r="H4768" s="3"/>
      <c r="I4768" s="1"/>
      <c r="J4768" s="4"/>
      <c r="K4768" s="1"/>
      <c r="L4768" s="1"/>
      <c r="M4768" s="1"/>
      <c r="N4768" s="1"/>
      <c r="O4768" s="1"/>
      <c r="P4768" s="1"/>
      <c r="Q4768" s="1"/>
    </row>
    <row r="4769" spans="3:17">
      <c r="C4769" s="1"/>
      <c r="D4769" s="2"/>
      <c r="E4769" s="1"/>
      <c r="F4769" s="1"/>
      <c r="G4769" s="1"/>
      <c r="H4769" s="3"/>
      <c r="I4769" s="1"/>
      <c r="J4769" s="4"/>
      <c r="K4769" s="1"/>
      <c r="L4769" s="1"/>
      <c r="M4769" s="1"/>
      <c r="N4769" s="1"/>
      <c r="O4769" s="1"/>
      <c r="P4769" s="1"/>
      <c r="Q4769" s="1"/>
    </row>
    <row r="4770" spans="3:17">
      <c r="C4770" s="1"/>
      <c r="D4770" s="2"/>
      <c r="E4770" s="1"/>
      <c r="F4770" s="1"/>
      <c r="G4770" s="1"/>
      <c r="H4770" s="3"/>
      <c r="I4770" s="1"/>
      <c r="J4770" s="4"/>
      <c r="K4770" s="1"/>
      <c r="L4770" s="1"/>
      <c r="M4770" s="1"/>
      <c r="N4770" s="1"/>
      <c r="O4770" s="1"/>
      <c r="P4770" s="1"/>
      <c r="Q4770" s="1"/>
    </row>
    <row r="4771" spans="3:17">
      <c r="C4771" s="1"/>
      <c r="D4771" s="2"/>
      <c r="E4771" s="1"/>
      <c r="F4771" s="1"/>
      <c r="G4771" s="1"/>
      <c r="H4771" s="3"/>
      <c r="I4771" s="1"/>
      <c r="J4771" s="4"/>
      <c r="K4771" s="1"/>
      <c r="L4771" s="1"/>
      <c r="M4771" s="1"/>
      <c r="N4771" s="1"/>
      <c r="O4771" s="1"/>
      <c r="P4771" s="1"/>
      <c r="Q4771" s="1"/>
    </row>
    <row r="4772" spans="3:17">
      <c r="C4772" s="1"/>
      <c r="D4772" s="2"/>
      <c r="E4772" s="1"/>
      <c r="F4772" s="1"/>
      <c r="G4772" s="1"/>
      <c r="H4772" s="3"/>
      <c r="I4772" s="1"/>
      <c r="J4772" s="4"/>
      <c r="K4772" s="1"/>
      <c r="L4772" s="1"/>
      <c r="M4772" s="1"/>
      <c r="N4772" s="1"/>
      <c r="O4772" s="1"/>
      <c r="P4772" s="1"/>
      <c r="Q4772" s="1"/>
    </row>
    <row r="4773" spans="3:17">
      <c r="C4773" s="1"/>
      <c r="D4773" s="2"/>
      <c r="E4773" s="1"/>
      <c r="F4773" s="1"/>
      <c r="G4773" s="1"/>
      <c r="H4773" s="3"/>
      <c r="I4773" s="1"/>
      <c r="J4773" s="4"/>
      <c r="K4773" s="1"/>
      <c r="L4773" s="1"/>
      <c r="M4773" s="1"/>
      <c r="N4773" s="1"/>
      <c r="O4773" s="1"/>
      <c r="P4773" s="1"/>
      <c r="Q4773" s="1"/>
    </row>
    <row r="4774" spans="3:17">
      <c r="C4774" s="1"/>
      <c r="D4774" s="2"/>
      <c r="E4774" s="1"/>
      <c r="F4774" s="1"/>
      <c r="G4774" s="1"/>
      <c r="H4774" s="3"/>
      <c r="I4774" s="1"/>
      <c r="J4774" s="4"/>
      <c r="K4774" s="1"/>
      <c r="L4774" s="1"/>
      <c r="M4774" s="1"/>
      <c r="N4774" s="1"/>
      <c r="O4774" s="1"/>
      <c r="P4774" s="1"/>
      <c r="Q4774" s="1"/>
    </row>
    <row r="4775" spans="3:17">
      <c r="C4775" s="1"/>
      <c r="D4775" s="2"/>
      <c r="E4775" s="1"/>
      <c r="F4775" s="1"/>
      <c r="G4775" s="1"/>
      <c r="H4775" s="3"/>
      <c r="I4775" s="1"/>
      <c r="J4775" s="4"/>
      <c r="K4775" s="1"/>
      <c r="L4775" s="1"/>
      <c r="M4775" s="1"/>
      <c r="N4775" s="1"/>
      <c r="O4775" s="1"/>
      <c r="P4775" s="1"/>
      <c r="Q4775" s="1"/>
    </row>
    <row r="4776" spans="3:17">
      <c r="C4776" s="1"/>
      <c r="D4776" s="2"/>
      <c r="E4776" s="1"/>
      <c r="F4776" s="1"/>
      <c r="G4776" s="1"/>
      <c r="H4776" s="3"/>
      <c r="I4776" s="1"/>
      <c r="J4776" s="4"/>
      <c r="K4776" s="1"/>
      <c r="L4776" s="1"/>
      <c r="M4776" s="1"/>
      <c r="N4776" s="1"/>
      <c r="O4776" s="1"/>
      <c r="P4776" s="1"/>
      <c r="Q4776" s="1"/>
    </row>
    <row r="4777" spans="3:17">
      <c r="C4777" s="1"/>
      <c r="D4777" s="2"/>
      <c r="E4777" s="1"/>
      <c r="F4777" s="1"/>
      <c r="G4777" s="1"/>
      <c r="H4777" s="3"/>
      <c r="I4777" s="1"/>
      <c r="J4777" s="4"/>
      <c r="K4777" s="1"/>
      <c r="L4777" s="1"/>
      <c r="M4777" s="1"/>
      <c r="N4777" s="1"/>
      <c r="O4777" s="1"/>
      <c r="P4777" s="1"/>
      <c r="Q4777" s="1"/>
    </row>
    <row r="4778" spans="3:17">
      <c r="C4778" s="1"/>
      <c r="D4778" s="2"/>
      <c r="E4778" s="1"/>
      <c r="F4778" s="1"/>
      <c r="G4778" s="1"/>
      <c r="H4778" s="3"/>
      <c r="I4778" s="1"/>
      <c r="J4778" s="4"/>
      <c r="K4778" s="1"/>
      <c r="L4778" s="1"/>
      <c r="M4778" s="1"/>
      <c r="N4778" s="1"/>
      <c r="O4778" s="1"/>
      <c r="P4778" s="1"/>
      <c r="Q4778" s="1"/>
    </row>
    <row r="4779" spans="3:17">
      <c r="C4779" s="1"/>
      <c r="D4779" s="2"/>
      <c r="E4779" s="1"/>
      <c r="F4779" s="1"/>
      <c r="G4779" s="1"/>
      <c r="H4779" s="3"/>
      <c r="I4779" s="1"/>
      <c r="J4779" s="4"/>
      <c r="K4779" s="1"/>
      <c r="L4779" s="1"/>
      <c r="M4779" s="1"/>
      <c r="N4779" s="1"/>
      <c r="O4779" s="1"/>
      <c r="P4779" s="1"/>
      <c r="Q4779" s="1"/>
    </row>
    <row r="4780" spans="3:17">
      <c r="C4780" s="1"/>
      <c r="D4780" s="2"/>
      <c r="E4780" s="1"/>
      <c r="F4780" s="1"/>
      <c r="G4780" s="1"/>
      <c r="H4780" s="3"/>
      <c r="I4780" s="1"/>
      <c r="J4780" s="4"/>
      <c r="K4780" s="1"/>
      <c r="L4780" s="1"/>
      <c r="M4780" s="1"/>
      <c r="N4780" s="1"/>
      <c r="O4780" s="1"/>
      <c r="P4780" s="1"/>
      <c r="Q4780" s="1"/>
    </row>
    <row r="4781" spans="3:17">
      <c r="C4781" s="1"/>
      <c r="D4781" s="2"/>
      <c r="E4781" s="1"/>
      <c r="F4781" s="1"/>
      <c r="G4781" s="1"/>
      <c r="H4781" s="3"/>
      <c r="I4781" s="1"/>
      <c r="J4781" s="4"/>
      <c r="K4781" s="1"/>
      <c r="L4781" s="1"/>
      <c r="M4781" s="1"/>
      <c r="N4781" s="1"/>
      <c r="O4781" s="1"/>
      <c r="P4781" s="1"/>
      <c r="Q4781" s="1"/>
    </row>
    <row r="4782" spans="3:17">
      <c r="C4782" s="1"/>
      <c r="D4782" s="2"/>
      <c r="E4782" s="1"/>
      <c r="F4782" s="1"/>
      <c r="G4782" s="1"/>
      <c r="H4782" s="3"/>
      <c r="I4782" s="1"/>
      <c r="J4782" s="4"/>
      <c r="K4782" s="1"/>
      <c r="L4782" s="1"/>
      <c r="M4782" s="1"/>
      <c r="N4782" s="1"/>
      <c r="O4782" s="1"/>
      <c r="P4782" s="1"/>
      <c r="Q4782" s="1"/>
    </row>
    <row r="4783" spans="3:17">
      <c r="C4783" s="1"/>
      <c r="D4783" s="2"/>
      <c r="E4783" s="1"/>
      <c r="F4783" s="1"/>
      <c r="G4783" s="1"/>
      <c r="H4783" s="3"/>
      <c r="I4783" s="1"/>
      <c r="J4783" s="4"/>
      <c r="K4783" s="1"/>
      <c r="L4783" s="1"/>
      <c r="M4783" s="1"/>
      <c r="N4783" s="1"/>
      <c r="O4783" s="1"/>
      <c r="P4783" s="1"/>
      <c r="Q4783" s="1"/>
    </row>
    <row r="4784" spans="3:17">
      <c r="C4784" s="1"/>
      <c r="D4784" s="2"/>
      <c r="E4784" s="1"/>
      <c r="F4784" s="1"/>
      <c r="G4784" s="1"/>
      <c r="H4784" s="3"/>
      <c r="I4784" s="1"/>
      <c r="J4784" s="4"/>
      <c r="K4784" s="1"/>
      <c r="L4784" s="1"/>
      <c r="M4784" s="1"/>
      <c r="N4784" s="1"/>
      <c r="O4784" s="1"/>
      <c r="P4784" s="1"/>
      <c r="Q4784" s="1"/>
    </row>
    <row r="4785" spans="3:17">
      <c r="C4785" s="1"/>
      <c r="D4785" s="2"/>
      <c r="E4785" s="1"/>
      <c r="F4785" s="1"/>
      <c r="G4785" s="1"/>
      <c r="H4785" s="3"/>
      <c r="I4785" s="1"/>
      <c r="J4785" s="4"/>
      <c r="K4785" s="1"/>
      <c r="L4785" s="1"/>
      <c r="M4785" s="1"/>
      <c r="N4785" s="1"/>
      <c r="O4785" s="1"/>
      <c r="P4785" s="1"/>
      <c r="Q4785" s="1"/>
    </row>
    <row r="4786" spans="3:17">
      <c r="C4786" s="1"/>
      <c r="D4786" s="2"/>
      <c r="E4786" s="1"/>
      <c r="F4786" s="1"/>
      <c r="G4786" s="1"/>
      <c r="H4786" s="3"/>
      <c r="I4786" s="1"/>
      <c r="J4786" s="4"/>
      <c r="K4786" s="1"/>
      <c r="L4786" s="1"/>
      <c r="M4786" s="1"/>
      <c r="N4786" s="1"/>
      <c r="O4786" s="1"/>
      <c r="P4786" s="1"/>
      <c r="Q4786" s="1"/>
    </row>
    <row r="4787" spans="3:17">
      <c r="C4787" s="1"/>
      <c r="D4787" s="2"/>
      <c r="E4787" s="1"/>
      <c r="F4787" s="1"/>
      <c r="G4787" s="1"/>
      <c r="H4787" s="3"/>
      <c r="I4787" s="1"/>
      <c r="J4787" s="4"/>
      <c r="K4787" s="1"/>
      <c r="L4787" s="1"/>
      <c r="M4787" s="1"/>
      <c r="N4787" s="1"/>
      <c r="O4787" s="1"/>
      <c r="P4787" s="1"/>
      <c r="Q4787" s="1"/>
    </row>
    <row r="4788" spans="3:17">
      <c r="C4788" s="1"/>
      <c r="D4788" s="2"/>
      <c r="E4788" s="1"/>
      <c r="F4788" s="1"/>
      <c r="G4788" s="1"/>
      <c r="H4788" s="3"/>
      <c r="I4788" s="1"/>
      <c r="J4788" s="4"/>
      <c r="K4788" s="1"/>
      <c r="L4788" s="1"/>
      <c r="M4788" s="1"/>
      <c r="N4788" s="1"/>
      <c r="O4788" s="1"/>
      <c r="P4788" s="1"/>
      <c r="Q4788" s="1"/>
    </row>
    <row r="4789" spans="3:17">
      <c r="C4789" s="1"/>
      <c r="D4789" s="2"/>
      <c r="E4789" s="1"/>
      <c r="F4789" s="1"/>
      <c r="G4789" s="1"/>
      <c r="H4789" s="3"/>
      <c r="I4789" s="1"/>
      <c r="J4789" s="4"/>
      <c r="K4789" s="1"/>
      <c r="L4789" s="1"/>
      <c r="M4789" s="1"/>
      <c r="N4789" s="1"/>
      <c r="O4789" s="1"/>
      <c r="P4789" s="1"/>
      <c r="Q4789" s="1"/>
    </row>
    <row r="4790" spans="3:17">
      <c r="C4790" s="1"/>
      <c r="D4790" s="2"/>
      <c r="E4790" s="1"/>
      <c r="F4790" s="1"/>
      <c r="G4790" s="1"/>
      <c r="H4790" s="3"/>
      <c r="I4790" s="1"/>
      <c r="J4790" s="4"/>
      <c r="K4790" s="1"/>
      <c r="L4790" s="1"/>
      <c r="M4790" s="1"/>
      <c r="N4790" s="1"/>
      <c r="O4790" s="1"/>
      <c r="P4790" s="1"/>
      <c r="Q4790" s="1"/>
    </row>
    <row r="4791" spans="3:17">
      <c r="C4791" s="1"/>
      <c r="D4791" s="2"/>
      <c r="E4791" s="1"/>
      <c r="F4791" s="1"/>
      <c r="G4791" s="1"/>
      <c r="H4791" s="3"/>
      <c r="I4791" s="1"/>
      <c r="J4791" s="4"/>
      <c r="K4791" s="1"/>
      <c r="L4791" s="1"/>
      <c r="M4791" s="1"/>
      <c r="N4791" s="1"/>
      <c r="O4791" s="1"/>
      <c r="P4791" s="1"/>
      <c r="Q4791" s="1"/>
    </row>
    <row r="4792" spans="3:17">
      <c r="C4792" s="1"/>
      <c r="D4792" s="2"/>
      <c r="E4792" s="1"/>
      <c r="F4792" s="1"/>
      <c r="G4792" s="1"/>
      <c r="H4792" s="3"/>
      <c r="I4792" s="1"/>
      <c r="J4792" s="4"/>
      <c r="K4792" s="1"/>
      <c r="L4792" s="1"/>
      <c r="M4792" s="1"/>
      <c r="N4792" s="1"/>
      <c r="O4792" s="1"/>
      <c r="P4792" s="1"/>
      <c r="Q4792" s="1"/>
    </row>
    <row r="4793" spans="3:17">
      <c r="C4793" s="1"/>
      <c r="D4793" s="2"/>
      <c r="E4793" s="1"/>
      <c r="F4793" s="1"/>
      <c r="G4793" s="1"/>
      <c r="H4793" s="3"/>
      <c r="I4793" s="1"/>
      <c r="J4793" s="4"/>
      <c r="K4793" s="1"/>
      <c r="L4793" s="1"/>
      <c r="M4793" s="1"/>
      <c r="N4793" s="1"/>
      <c r="O4793" s="1"/>
      <c r="P4793" s="1"/>
      <c r="Q4793" s="1"/>
    </row>
    <row r="4794" spans="3:17">
      <c r="C4794" s="1"/>
      <c r="D4794" s="2"/>
      <c r="E4794" s="1"/>
      <c r="F4794" s="1"/>
      <c r="G4794" s="1"/>
      <c r="H4794" s="3"/>
      <c r="I4794" s="1"/>
      <c r="J4794" s="4"/>
      <c r="K4794" s="1"/>
      <c r="L4794" s="1"/>
      <c r="M4794" s="1"/>
      <c r="N4794" s="1"/>
      <c r="O4794" s="1"/>
      <c r="P4794" s="1"/>
      <c r="Q4794" s="1"/>
    </row>
    <row r="4795" spans="3:17">
      <c r="C4795" s="1"/>
      <c r="D4795" s="2"/>
      <c r="E4795" s="1"/>
      <c r="F4795" s="1"/>
      <c r="G4795" s="1"/>
      <c r="H4795" s="3"/>
      <c r="I4795" s="1"/>
      <c r="J4795" s="4"/>
      <c r="K4795" s="1"/>
      <c r="L4795" s="1"/>
      <c r="M4795" s="1"/>
      <c r="N4795" s="1"/>
      <c r="O4795" s="1"/>
      <c r="P4795" s="1"/>
      <c r="Q4795" s="1"/>
    </row>
    <row r="4796" spans="3:17">
      <c r="C4796" s="1"/>
      <c r="D4796" s="2"/>
      <c r="E4796" s="1"/>
      <c r="F4796" s="1"/>
      <c r="G4796" s="1"/>
      <c r="H4796" s="3"/>
      <c r="I4796" s="1"/>
      <c r="J4796" s="4"/>
      <c r="K4796" s="1"/>
      <c r="L4796" s="1"/>
      <c r="M4796" s="1"/>
      <c r="N4796" s="1"/>
      <c r="O4796" s="1"/>
      <c r="P4796" s="1"/>
      <c r="Q4796" s="1"/>
    </row>
    <row r="4797" spans="3:17">
      <c r="C4797" s="1"/>
      <c r="D4797" s="2"/>
      <c r="E4797" s="1"/>
      <c r="F4797" s="1"/>
      <c r="G4797" s="1"/>
      <c r="H4797" s="3"/>
      <c r="I4797" s="1"/>
      <c r="J4797" s="4"/>
      <c r="K4797" s="1"/>
      <c r="L4797" s="1"/>
      <c r="M4797" s="1"/>
      <c r="N4797" s="1"/>
      <c r="O4797" s="1"/>
      <c r="P4797" s="1"/>
      <c r="Q4797" s="1"/>
    </row>
    <row r="4798" spans="3:17">
      <c r="C4798" s="1"/>
      <c r="D4798" s="2"/>
      <c r="E4798" s="1"/>
      <c r="F4798" s="1"/>
      <c r="G4798" s="1"/>
      <c r="H4798" s="3"/>
      <c r="I4798" s="1"/>
      <c r="J4798" s="4"/>
      <c r="K4798" s="1"/>
      <c r="L4798" s="1"/>
      <c r="M4798" s="1"/>
      <c r="N4798" s="1"/>
      <c r="O4798" s="1"/>
      <c r="P4798" s="1"/>
      <c r="Q4798" s="1"/>
    </row>
    <row r="4799" spans="3:17">
      <c r="C4799" s="1"/>
      <c r="D4799" s="2"/>
      <c r="E4799" s="1"/>
      <c r="F4799" s="1"/>
      <c r="G4799" s="1"/>
      <c r="H4799" s="3"/>
      <c r="I4799" s="1"/>
      <c r="J4799" s="4"/>
      <c r="K4799" s="1"/>
      <c r="L4799" s="1"/>
      <c r="M4799" s="1"/>
      <c r="N4799" s="1"/>
      <c r="O4799" s="1"/>
      <c r="P4799" s="1"/>
      <c r="Q4799" s="1"/>
    </row>
    <row r="4800" spans="3:17">
      <c r="C4800" s="1"/>
      <c r="D4800" s="2"/>
      <c r="E4800" s="1"/>
      <c r="F4800" s="1"/>
      <c r="G4800" s="1"/>
      <c r="H4800" s="3"/>
      <c r="I4800" s="1"/>
      <c r="J4800" s="4"/>
      <c r="K4800" s="1"/>
      <c r="L4800" s="1"/>
      <c r="M4800" s="1"/>
      <c r="N4800" s="1"/>
      <c r="O4800" s="1"/>
      <c r="P4800" s="1"/>
      <c r="Q4800" s="1"/>
    </row>
    <row r="4801" spans="3:17">
      <c r="C4801" s="1"/>
      <c r="D4801" s="2"/>
      <c r="E4801" s="1"/>
      <c r="F4801" s="1"/>
      <c r="G4801" s="1"/>
      <c r="H4801" s="3"/>
      <c r="I4801" s="1"/>
      <c r="J4801" s="4"/>
      <c r="K4801" s="1"/>
      <c r="L4801" s="1"/>
      <c r="M4801" s="1"/>
      <c r="N4801" s="1"/>
      <c r="O4801" s="1"/>
      <c r="P4801" s="1"/>
      <c r="Q4801" s="1"/>
    </row>
    <row r="4802" spans="3:17">
      <c r="C4802" s="1"/>
      <c r="D4802" s="2"/>
      <c r="E4802" s="1"/>
      <c r="F4802" s="1"/>
      <c r="G4802" s="1"/>
      <c r="H4802" s="3"/>
      <c r="I4802" s="1"/>
      <c r="J4802" s="4"/>
      <c r="K4802" s="1"/>
      <c r="L4802" s="1"/>
      <c r="M4802" s="1"/>
      <c r="N4802" s="1"/>
      <c r="O4802" s="1"/>
      <c r="P4802" s="1"/>
      <c r="Q4802" s="1"/>
    </row>
    <row r="4803" spans="3:17">
      <c r="C4803" s="1"/>
      <c r="D4803" s="2"/>
      <c r="E4803" s="1"/>
      <c r="F4803" s="1"/>
      <c r="G4803" s="1"/>
      <c r="H4803" s="3"/>
      <c r="I4803" s="1"/>
      <c r="J4803" s="4"/>
      <c r="K4803" s="1"/>
      <c r="L4803" s="1"/>
      <c r="M4803" s="1"/>
      <c r="N4803" s="1"/>
      <c r="O4803" s="1"/>
      <c r="P4803" s="1"/>
      <c r="Q4803" s="1"/>
    </row>
    <row r="4804" spans="3:17">
      <c r="C4804" s="1"/>
      <c r="D4804" s="2"/>
      <c r="E4804" s="1"/>
      <c r="F4804" s="1"/>
      <c r="G4804" s="1"/>
      <c r="H4804" s="3"/>
      <c r="I4804" s="1"/>
      <c r="J4804" s="4"/>
      <c r="K4804" s="1"/>
      <c r="L4804" s="1"/>
      <c r="M4804" s="1"/>
      <c r="N4804" s="1"/>
      <c r="O4804" s="1"/>
      <c r="P4804" s="1"/>
      <c r="Q4804" s="1"/>
    </row>
    <row r="4805" spans="3:17">
      <c r="C4805" s="1"/>
      <c r="D4805" s="2"/>
      <c r="E4805" s="1"/>
      <c r="F4805" s="1"/>
      <c r="G4805" s="1"/>
      <c r="H4805" s="3"/>
      <c r="I4805" s="1"/>
      <c r="J4805" s="4"/>
      <c r="K4805" s="1"/>
      <c r="L4805" s="1"/>
      <c r="M4805" s="1"/>
      <c r="N4805" s="1"/>
      <c r="O4805" s="1"/>
      <c r="P4805" s="1"/>
      <c r="Q4805" s="1"/>
    </row>
    <row r="4806" spans="3:17">
      <c r="C4806" s="1"/>
      <c r="D4806" s="2"/>
      <c r="E4806" s="1"/>
      <c r="F4806" s="1"/>
      <c r="G4806" s="1"/>
      <c r="H4806" s="3"/>
      <c r="I4806" s="1"/>
      <c r="J4806" s="4"/>
      <c r="K4806" s="1"/>
      <c r="L4806" s="1"/>
      <c r="M4806" s="1"/>
      <c r="N4806" s="1"/>
      <c r="O4806" s="1"/>
      <c r="P4806" s="1"/>
      <c r="Q4806" s="1"/>
    </row>
    <row r="4807" spans="3:17">
      <c r="C4807" s="1"/>
      <c r="D4807" s="2"/>
      <c r="E4807" s="1"/>
      <c r="F4807" s="1"/>
      <c r="G4807" s="1"/>
      <c r="H4807" s="3"/>
      <c r="I4807" s="1"/>
      <c r="J4807" s="4"/>
      <c r="K4807" s="1"/>
      <c r="L4807" s="1"/>
      <c r="M4807" s="1"/>
      <c r="N4807" s="1"/>
      <c r="O4807" s="1"/>
      <c r="P4807" s="1"/>
      <c r="Q4807" s="1"/>
    </row>
    <row r="4808" spans="3:17">
      <c r="C4808" s="1"/>
      <c r="D4808" s="2"/>
      <c r="E4808" s="1"/>
      <c r="F4808" s="1"/>
      <c r="G4808" s="1"/>
      <c r="H4808" s="3"/>
      <c r="I4808" s="1"/>
      <c r="J4808" s="4"/>
      <c r="K4808" s="1"/>
      <c r="L4808" s="1"/>
      <c r="M4808" s="1"/>
      <c r="N4808" s="1"/>
      <c r="O4808" s="1"/>
      <c r="P4808" s="1"/>
      <c r="Q4808" s="1"/>
    </row>
    <row r="4809" spans="3:17">
      <c r="C4809" s="1"/>
      <c r="D4809" s="2"/>
      <c r="E4809" s="1"/>
      <c r="F4809" s="1"/>
      <c r="G4809" s="1"/>
      <c r="H4809" s="3"/>
      <c r="I4809" s="1"/>
      <c r="J4809" s="4"/>
      <c r="K4809" s="1"/>
      <c r="L4809" s="1"/>
      <c r="M4809" s="1"/>
      <c r="N4809" s="1"/>
      <c r="O4809" s="1"/>
      <c r="P4809" s="1"/>
      <c r="Q4809" s="1"/>
    </row>
    <row r="4810" spans="3:17">
      <c r="C4810" s="1"/>
      <c r="D4810" s="2"/>
      <c r="E4810" s="1"/>
      <c r="F4810" s="1"/>
      <c r="G4810" s="1"/>
      <c r="H4810" s="3"/>
      <c r="I4810" s="1"/>
      <c r="J4810" s="4"/>
      <c r="K4810" s="1"/>
      <c r="L4810" s="1"/>
      <c r="M4810" s="1"/>
      <c r="N4810" s="1"/>
      <c r="O4810" s="1"/>
      <c r="P4810" s="1"/>
      <c r="Q4810" s="1"/>
    </row>
    <row r="4811" spans="3:17">
      <c r="C4811" s="1"/>
      <c r="D4811" s="2"/>
      <c r="E4811" s="1"/>
      <c r="F4811" s="1"/>
      <c r="G4811" s="1"/>
      <c r="H4811" s="3"/>
      <c r="I4811" s="1"/>
      <c r="J4811" s="4"/>
      <c r="K4811" s="1"/>
      <c r="L4811" s="1"/>
      <c r="M4811" s="1"/>
      <c r="N4811" s="1"/>
      <c r="O4811" s="1"/>
      <c r="P4811" s="1"/>
      <c r="Q4811" s="1"/>
    </row>
    <row r="4812" spans="3:17">
      <c r="C4812" s="1"/>
      <c r="D4812" s="2"/>
      <c r="E4812" s="1"/>
      <c r="F4812" s="1"/>
      <c r="G4812" s="1"/>
      <c r="H4812" s="3"/>
      <c r="I4812" s="1"/>
      <c r="J4812" s="4"/>
      <c r="K4812" s="1"/>
      <c r="L4812" s="1"/>
      <c r="M4812" s="1"/>
      <c r="N4812" s="1"/>
      <c r="O4812" s="1"/>
      <c r="P4812" s="1"/>
      <c r="Q4812" s="1"/>
    </row>
    <row r="4813" spans="3:17">
      <c r="C4813" s="1"/>
      <c r="D4813" s="2"/>
      <c r="E4813" s="1"/>
      <c r="F4813" s="1"/>
      <c r="G4813" s="1"/>
      <c r="H4813" s="3"/>
      <c r="I4813" s="1"/>
      <c r="J4813" s="4"/>
      <c r="K4813" s="1"/>
      <c r="L4813" s="1"/>
      <c r="M4813" s="1"/>
      <c r="N4813" s="1"/>
      <c r="O4813" s="1"/>
      <c r="P4813" s="1"/>
      <c r="Q4813" s="1"/>
    </row>
    <row r="4814" spans="3:17">
      <c r="C4814" s="1"/>
      <c r="D4814" s="2"/>
      <c r="E4814" s="1"/>
      <c r="F4814" s="1"/>
      <c r="G4814" s="1"/>
      <c r="H4814" s="3"/>
      <c r="I4814" s="1"/>
      <c r="J4814" s="4"/>
      <c r="K4814" s="1"/>
      <c r="L4814" s="1"/>
      <c r="M4814" s="1"/>
      <c r="N4814" s="1"/>
      <c r="O4814" s="1"/>
      <c r="P4814" s="1"/>
      <c r="Q4814" s="1"/>
    </row>
    <row r="4815" spans="3:17">
      <c r="C4815" s="1"/>
      <c r="D4815" s="2"/>
      <c r="E4815" s="1"/>
      <c r="F4815" s="1"/>
      <c r="G4815" s="1"/>
      <c r="H4815" s="3"/>
      <c r="I4815" s="1"/>
      <c r="J4815" s="4"/>
      <c r="K4815" s="1"/>
      <c r="L4815" s="1"/>
      <c r="M4815" s="1"/>
      <c r="N4815" s="1"/>
      <c r="O4815" s="1"/>
      <c r="P4815" s="1"/>
      <c r="Q4815" s="1"/>
    </row>
    <row r="4816" spans="3:17">
      <c r="C4816" s="1"/>
      <c r="D4816" s="2"/>
      <c r="E4816" s="1"/>
      <c r="F4816" s="1"/>
      <c r="G4816" s="1"/>
      <c r="H4816" s="3"/>
      <c r="I4816" s="1"/>
      <c r="J4816" s="4"/>
      <c r="K4816" s="1"/>
      <c r="L4816" s="1"/>
      <c r="M4816" s="1"/>
      <c r="N4816" s="1"/>
      <c r="O4816" s="1"/>
      <c r="P4816" s="1"/>
      <c r="Q4816" s="1"/>
    </row>
    <row r="4817" spans="3:17">
      <c r="C4817" s="1"/>
      <c r="D4817" s="2"/>
      <c r="E4817" s="1"/>
      <c r="F4817" s="1"/>
      <c r="G4817" s="1"/>
      <c r="H4817" s="3"/>
      <c r="I4817" s="1"/>
      <c r="J4817" s="4"/>
      <c r="K4817" s="1"/>
      <c r="L4817" s="1"/>
      <c r="M4817" s="1"/>
      <c r="N4817" s="1"/>
      <c r="O4817" s="1"/>
      <c r="P4817" s="1"/>
      <c r="Q4817" s="1"/>
    </row>
    <row r="4818" spans="3:17">
      <c r="C4818" s="1"/>
      <c r="D4818" s="2"/>
      <c r="E4818" s="1"/>
      <c r="F4818" s="1"/>
      <c r="G4818" s="1"/>
      <c r="H4818" s="3"/>
      <c r="I4818" s="1"/>
      <c r="J4818" s="4"/>
      <c r="K4818" s="1"/>
      <c r="L4818" s="1"/>
      <c r="M4818" s="1"/>
      <c r="N4818" s="1"/>
      <c r="O4818" s="1"/>
      <c r="P4818" s="1"/>
      <c r="Q4818" s="1"/>
    </row>
    <row r="4819" spans="3:17">
      <c r="C4819" s="1"/>
      <c r="D4819" s="2"/>
      <c r="E4819" s="1"/>
      <c r="F4819" s="1"/>
      <c r="G4819" s="1"/>
      <c r="H4819" s="3"/>
      <c r="I4819" s="1"/>
      <c r="J4819" s="4"/>
      <c r="K4819" s="1"/>
      <c r="L4819" s="1"/>
      <c r="M4819" s="1"/>
      <c r="N4819" s="1"/>
      <c r="O4819" s="1"/>
      <c r="P4819" s="1"/>
      <c r="Q4819" s="1"/>
    </row>
    <row r="4820" spans="3:17">
      <c r="C4820" s="1"/>
      <c r="D4820" s="2"/>
      <c r="E4820" s="1"/>
      <c r="F4820" s="1"/>
      <c r="G4820" s="1"/>
      <c r="H4820" s="3"/>
      <c r="I4820" s="1"/>
      <c r="J4820" s="4"/>
      <c r="K4820" s="1"/>
      <c r="L4820" s="1"/>
      <c r="M4820" s="1"/>
      <c r="N4820" s="1"/>
      <c r="O4820" s="1"/>
      <c r="P4820" s="1"/>
      <c r="Q4820" s="1"/>
    </row>
    <row r="4821" spans="3:17">
      <c r="C4821" s="1"/>
      <c r="D4821" s="2"/>
      <c r="E4821" s="1"/>
      <c r="F4821" s="1"/>
      <c r="G4821" s="1"/>
      <c r="H4821" s="3"/>
      <c r="I4821" s="1"/>
      <c r="J4821" s="4"/>
      <c r="K4821" s="1"/>
      <c r="L4821" s="1"/>
      <c r="M4821" s="1"/>
      <c r="N4821" s="1"/>
      <c r="O4821" s="1"/>
      <c r="P4821" s="1"/>
      <c r="Q4821" s="1"/>
    </row>
    <row r="4822" spans="3:17">
      <c r="C4822" s="1"/>
      <c r="D4822" s="2"/>
      <c r="E4822" s="1"/>
      <c r="F4822" s="1"/>
      <c r="G4822" s="1"/>
      <c r="H4822" s="3"/>
      <c r="I4822" s="1"/>
      <c r="J4822" s="4"/>
      <c r="K4822" s="1"/>
      <c r="L4822" s="1"/>
      <c r="M4822" s="1"/>
      <c r="N4822" s="1"/>
      <c r="O4822" s="1"/>
      <c r="P4822" s="1"/>
      <c r="Q4822" s="1"/>
    </row>
    <row r="4823" spans="3:17">
      <c r="C4823" s="1"/>
      <c r="D4823" s="2"/>
      <c r="E4823" s="1"/>
      <c r="F4823" s="1"/>
      <c r="G4823" s="1"/>
      <c r="H4823" s="3"/>
      <c r="I4823" s="1"/>
      <c r="J4823" s="4"/>
      <c r="K4823" s="1"/>
      <c r="L4823" s="1"/>
      <c r="M4823" s="1"/>
      <c r="N4823" s="1"/>
      <c r="O4823" s="1"/>
      <c r="P4823" s="1"/>
      <c r="Q4823" s="1"/>
    </row>
    <row r="4824" spans="3:17">
      <c r="C4824" s="1"/>
      <c r="D4824" s="2"/>
      <c r="E4824" s="1"/>
      <c r="F4824" s="1"/>
      <c r="G4824" s="1"/>
      <c r="H4824" s="3"/>
      <c r="I4824" s="1"/>
      <c r="J4824" s="4"/>
      <c r="K4824" s="1"/>
      <c r="L4824" s="1"/>
      <c r="M4824" s="1"/>
      <c r="N4824" s="1"/>
      <c r="O4824" s="1"/>
      <c r="P4824" s="1"/>
      <c r="Q4824" s="1"/>
    </row>
    <row r="4825" spans="3:17">
      <c r="C4825" s="1"/>
      <c r="D4825" s="2"/>
      <c r="E4825" s="1"/>
      <c r="F4825" s="1"/>
      <c r="G4825" s="1"/>
      <c r="H4825" s="3"/>
      <c r="I4825" s="1"/>
      <c r="J4825" s="4"/>
      <c r="K4825" s="1"/>
      <c r="L4825" s="1"/>
      <c r="M4825" s="1"/>
      <c r="N4825" s="1"/>
      <c r="O4825" s="1"/>
      <c r="P4825" s="1"/>
      <c r="Q4825" s="1"/>
    </row>
    <row r="4826" spans="3:17">
      <c r="C4826" s="1"/>
      <c r="D4826" s="2"/>
      <c r="E4826" s="1"/>
      <c r="F4826" s="1"/>
      <c r="G4826" s="1"/>
      <c r="H4826" s="3"/>
      <c r="I4826" s="1"/>
      <c r="J4826" s="4"/>
      <c r="K4826" s="1"/>
      <c r="L4826" s="1"/>
      <c r="M4826" s="1"/>
      <c r="N4826" s="1"/>
      <c r="O4826" s="1"/>
      <c r="P4826" s="1"/>
      <c r="Q4826" s="1"/>
    </row>
    <row r="4827" spans="3:17">
      <c r="C4827" s="1"/>
      <c r="D4827" s="2"/>
      <c r="E4827" s="1"/>
      <c r="F4827" s="1"/>
      <c r="G4827" s="1"/>
      <c r="H4827" s="3"/>
      <c r="I4827" s="1"/>
      <c r="J4827" s="4"/>
      <c r="K4827" s="1"/>
      <c r="L4827" s="1"/>
      <c r="M4827" s="1"/>
      <c r="N4827" s="1"/>
      <c r="O4827" s="1"/>
      <c r="P4827" s="1"/>
      <c r="Q4827" s="1"/>
    </row>
    <row r="4828" spans="3:17">
      <c r="C4828" s="1"/>
      <c r="D4828" s="2"/>
      <c r="E4828" s="1"/>
      <c r="F4828" s="1"/>
      <c r="G4828" s="1"/>
      <c r="H4828" s="3"/>
      <c r="I4828" s="1"/>
      <c r="J4828" s="4"/>
      <c r="K4828" s="1"/>
      <c r="L4828" s="1"/>
      <c r="M4828" s="1"/>
      <c r="N4828" s="1"/>
      <c r="O4828" s="1"/>
      <c r="P4828" s="1"/>
      <c r="Q4828" s="1"/>
    </row>
    <row r="4829" spans="3:17">
      <c r="C4829" s="1"/>
      <c r="D4829" s="2"/>
      <c r="E4829" s="1"/>
      <c r="F4829" s="1"/>
      <c r="G4829" s="1"/>
      <c r="H4829" s="3"/>
      <c r="I4829" s="1"/>
      <c r="J4829" s="4"/>
      <c r="K4829" s="1"/>
      <c r="L4829" s="1"/>
      <c r="M4829" s="1"/>
      <c r="N4829" s="1"/>
      <c r="O4829" s="1"/>
      <c r="P4829" s="1"/>
      <c r="Q4829" s="1"/>
    </row>
    <row r="4830" spans="3:17">
      <c r="C4830" s="1"/>
      <c r="D4830" s="2"/>
      <c r="E4830" s="1"/>
      <c r="F4830" s="1"/>
      <c r="G4830" s="1"/>
      <c r="H4830" s="3"/>
      <c r="I4830" s="1"/>
      <c r="J4830" s="4"/>
      <c r="K4830" s="1"/>
      <c r="L4830" s="1"/>
      <c r="M4830" s="1"/>
      <c r="N4830" s="1"/>
      <c r="O4830" s="1"/>
      <c r="P4830" s="1"/>
      <c r="Q4830" s="1"/>
    </row>
    <row r="4831" spans="3:17">
      <c r="C4831" s="1"/>
      <c r="D4831" s="2"/>
      <c r="E4831" s="1"/>
      <c r="F4831" s="1"/>
      <c r="G4831" s="1"/>
      <c r="H4831" s="3"/>
      <c r="I4831" s="1"/>
      <c r="J4831" s="4"/>
      <c r="K4831" s="1"/>
      <c r="L4831" s="1"/>
      <c r="M4831" s="1"/>
      <c r="N4831" s="1"/>
      <c r="O4831" s="1"/>
      <c r="P4831" s="1"/>
      <c r="Q4831" s="1"/>
    </row>
    <row r="4832" spans="3:17">
      <c r="C4832" s="1"/>
      <c r="D4832" s="2"/>
      <c r="E4832" s="1"/>
      <c r="F4832" s="1"/>
      <c r="G4832" s="1"/>
      <c r="H4832" s="3"/>
      <c r="I4832" s="1"/>
      <c r="J4832" s="4"/>
      <c r="K4832" s="1"/>
      <c r="L4832" s="1"/>
      <c r="M4832" s="1"/>
      <c r="N4832" s="1"/>
      <c r="O4832" s="1"/>
      <c r="P4832" s="1"/>
      <c r="Q4832" s="1"/>
    </row>
    <row r="4833" spans="3:17">
      <c r="C4833" s="1"/>
      <c r="D4833" s="2"/>
      <c r="E4833" s="1"/>
      <c r="F4833" s="1"/>
      <c r="G4833" s="1"/>
      <c r="H4833" s="3"/>
      <c r="I4833" s="1"/>
      <c r="J4833" s="4"/>
      <c r="K4833" s="1"/>
      <c r="L4833" s="1"/>
      <c r="M4833" s="1"/>
      <c r="N4833" s="1"/>
      <c r="O4833" s="1"/>
      <c r="P4833" s="1"/>
      <c r="Q4833" s="1"/>
    </row>
    <row r="4834" spans="3:17">
      <c r="C4834" s="1"/>
      <c r="D4834" s="2"/>
      <c r="E4834" s="1"/>
      <c r="F4834" s="1"/>
      <c r="G4834" s="1"/>
      <c r="H4834" s="3"/>
      <c r="I4834" s="1"/>
      <c r="J4834" s="4"/>
      <c r="K4834" s="1"/>
      <c r="L4834" s="1"/>
      <c r="M4834" s="1"/>
      <c r="N4834" s="1"/>
      <c r="O4834" s="1"/>
      <c r="P4834" s="1"/>
      <c r="Q4834" s="1"/>
    </row>
    <row r="4835" spans="3:17">
      <c r="C4835" s="1"/>
      <c r="D4835" s="2"/>
      <c r="E4835" s="1"/>
      <c r="F4835" s="1"/>
      <c r="G4835" s="1"/>
      <c r="H4835" s="3"/>
      <c r="I4835" s="1"/>
      <c r="J4835" s="4"/>
      <c r="K4835" s="1"/>
      <c r="L4835" s="1"/>
      <c r="M4835" s="1"/>
      <c r="N4835" s="1"/>
      <c r="O4835" s="1"/>
      <c r="P4835" s="1"/>
      <c r="Q4835" s="1"/>
    </row>
    <row r="4836" spans="3:17">
      <c r="C4836" s="1"/>
      <c r="D4836" s="2"/>
      <c r="E4836" s="1"/>
      <c r="F4836" s="1"/>
      <c r="G4836" s="1"/>
      <c r="H4836" s="3"/>
      <c r="I4836" s="1"/>
      <c r="J4836" s="4"/>
      <c r="K4836" s="1"/>
      <c r="L4836" s="1"/>
      <c r="M4836" s="1"/>
      <c r="N4836" s="1"/>
      <c r="O4836" s="1"/>
      <c r="P4836" s="1"/>
      <c r="Q4836" s="1"/>
    </row>
    <row r="4837" spans="3:17">
      <c r="C4837" s="1"/>
      <c r="D4837" s="2"/>
      <c r="E4837" s="1"/>
      <c r="F4837" s="1"/>
      <c r="G4837" s="1"/>
      <c r="H4837" s="3"/>
      <c r="I4837" s="1"/>
      <c r="J4837" s="4"/>
      <c r="K4837" s="1"/>
      <c r="L4837" s="1"/>
      <c r="M4837" s="1"/>
      <c r="N4837" s="1"/>
      <c r="O4837" s="1"/>
      <c r="P4837" s="1"/>
      <c r="Q4837" s="1"/>
    </row>
    <row r="4838" spans="3:17">
      <c r="C4838" s="1"/>
      <c r="D4838" s="2"/>
      <c r="E4838" s="1"/>
      <c r="F4838" s="1"/>
      <c r="G4838" s="1"/>
      <c r="H4838" s="3"/>
      <c r="I4838" s="1"/>
      <c r="J4838" s="4"/>
      <c r="K4838" s="1"/>
      <c r="L4838" s="1"/>
      <c r="M4838" s="1"/>
      <c r="N4838" s="1"/>
      <c r="O4838" s="1"/>
      <c r="P4838" s="1"/>
      <c r="Q4838" s="1"/>
    </row>
    <row r="4839" spans="3:17">
      <c r="C4839" s="1"/>
      <c r="D4839" s="2"/>
      <c r="E4839" s="1"/>
      <c r="F4839" s="1"/>
      <c r="G4839" s="1"/>
      <c r="H4839" s="3"/>
      <c r="I4839" s="1"/>
      <c r="J4839" s="4"/>
      <c r="K4839" s="1"/>
      <c r="L4839" s="1"/>
      <c r="M4839" s="1"/>
      <c r="N4839" s="1"/>
      <c r="O4839" s="1"/>
      <c r="P4839" s="1"/>
      <c r="Q4839" s="1"/>
    </row>
    <row r="4840" spans="3:17">
      <c r="C4840" s="1"/>
      <c r="D4840" s="2"/>
      <c r="E4840" s="1"/>
      <c r="F4840" s="1"/>
      <c r="G4840" s="1"/>
      <c r="H4840" s="3"/>
      <c r="I4840" s="1"/>
      <c r="J4840" s="4"/>
      <c r="K4840" s="1"/>
      <c r="L4840" s="1"/>
      <c r="M4840" s="1"/>
      <c r="N4840" s="1"/>
      <c r="O4840" s="1"/>
      <c r="P4840" s="1"/>
      <c r="Q4840" s="1"/>
    </row>
    <row r="4841" spans="3:17">
      <c r="C4841" s="1"/>
      <c r="D4841" s="2"/>
      <c r="E4841" s="1"/>
      <c r="F4841" s="1"/>
      <c r="G4841" s="1"/>
      <c r="H4841" s="3"/>
      <c r="I4841" s="1"/>
      <c r="J4841" s="4"/>
      <c r="K4841" s="1"/>
      <c r="L4841" s="1"/>
      <c r="M4841" s="1"/>
      <c r="N4841" s="1"/>
      <c r="O4841" s="1"/>
      <c r="P4841" s="1"/>
      <c r="Q4841" s="1"/>
    </row>
    <row r="4842" spans="3:17">
      <c r="C4842" s="1"/>
      <c r="D4842" s="2"/>
      <c r="E4842" s="1"/>
      <c r="F4842" s="1"/>
      <c r="G4842" s="1"/>
      <c r="H4842" s="3"/>
      <c r="I4842" s="1"/>
      <c r="J4842" s="4"/>
      <c r="K4842" s="1"/>
      <c r="L4842" s="1"/>
      <c r="M4842" s="1"/>
      <c r="N4842" s="1"/>
      <c r="O4842" s="1"/>
      <c r="P4842" s="1"/>
      <c r="Q4842" s="1"/>
    </row>
    <row r="4843" spans="3:17">
      <c r="C4843" s="1"/>
      <c r="D4843" s="2"/>
      <c r="E4843" s="1"/>
      <c r="F4843" s="1"/>
      <c r="G4843" s="1"/>
      <c r="H4843" s="3"/>
      <c r="I4843" s="1"/>
      <c r="J4843" s="4"/>
      <c r="K4843" s="1"/>
      <c r="L4843" s="1"/>
      <c r="M4843" s="1"/>
      <c r="N4843" s="1"/>
      <c r="O4843" s="1"/>
      <c r="P4843" s="1"/>
      <c r="Q4843" s="1"/>
    </row>
    <row r="4844" spans="3:17">
      <c r="C4844" s="1"/>
      <c r="D4844" s="2"/>
      <c r="E4844" s="1"/>
      <c r="F4844" s="1"/>
      <c r="G4844" s="1"/>
      <c r="H4844" s="3"/>
      <c r="I4844" s="1"/>
      <c r="J4844" s="4"/>
      <c r="K4844" s="1"/>
      <c r="L4844" s="1"/>
      <c r="M4844" s="1"/>
      <c r="N4844" s="1"/>
      <c r="O4844" s="1"/>
      <c r="P4844" s="1"/>
      <c r="Q4844" s="1"/>
    </row>
    <row r="4845" spans="3:17">
      <c r="C4845" s="1"/>
      <c r="D4845" s="2"/>
      <c r="E4845" s="1"/>
      <c r="F4845" s="1"/>
      <c r="G4845" s="1"/>
      <c r="H4845" s="3"/>
      <c r="I4845" s="1"/>
      <c r="J4845" s="4"/>
      <c r="K4845" s="1"/>
      <c r="L4845" s="1"/>
      <c r="M4845" s="1"/>
      <c r="N4845" s="1"/>
      <c r="O4845" s="1"/>
      <c r="P4845" s="1"/>
      <c r="Q4845" s="1"/>
    </row>
    <row r="4846" spans="3:17">
      <c r="C4846" s="1"/>
      <c r="D4846" s="2"/>
      <c r="E4846" s="1"/>
      <c r="F4846" s="1"/>
      <c r="G4846" s="1"/>
      <c r="H4846" s="3"/>
      <c r="I4846" s="1"/>
      <c r="J4846" s="4"/>
      <c r="K4846" s="1"/>
      <c r="L4846" s="1"/>
      <c r="M4846" s="1"/>
      <c r="N4846" s="1"/>
      <c r="O4846" s="1"/>
      <c r="P4846" s="1"/>
      <c r="Q4846" s="1"/>
    </row>
    <row r="4847" spans="3:17">
      <c r="C4847" s="1"/>
      <c r="D4847" s="2"/>
      <c r="E4847" s="1"/>
      <c r="F4847" s="1"/>
      <c r="G4847" s="1"/>
      <c r="H4847" s="3"/>
      <c r="I4847" s="1"/>
      <c r="J4847" s="4"/>
      <c r="K4847" s="1"/>
      <c r="L4847" s="1"/>
      <c r="M4847" s="1"/>
      <c r="N4847" s="1"/>
      <c r="O4847" s="1"/>
      <c r="P4847" s="1"/>
      <c r="Q4847" s="1"/>
    </row>
    <row r="4848" spans="3:17">
      <c r="C4848" s="1"/>
      <c r="D4848" s="2"/>
      <c r="E4848" s="1"/>
      <c r="F4848" s="1"/>
      <c r="G4848" s="1"/>
      <c r="H4848" s="3"/>
      <c r="I4848" s="1"/>
      <c r="J4848" s="4"/>
      <c r="K4848" s="1"/>
      <c r="L4848" s="1"/>
      <c r="M4848" s="1"/>
      <c r="N4848" s="1"/>
      <c r="O4848" s="1"/>
      <c r="P4848" s="1"/>
      <c r="Q4848" s="1"/>
    </row>
    <row r="4849" spans="3:17">
      <c r="C4849" s="1"/>
      <c r="D4849" s="2"/>
      <c r="E4849" s="1"/>
      <c r="F4849" s="1"/>
      <c r="G4849" s="1"/>
      <c r="H4849" s="3"/>
      <c r="I4849" s="1"/>
      <c r="J4849" s="4"/>
      <c r="K4849" s="1"/>
      <c r="L4849" s="1"/>
      <c r="M4849" s="1"/>
      <c r="N4849" s="1"/>
      <c r="O4849" s="1"/>
      <c r="P4849" s="1"/>
      <c r="Q4849" s="1"/>
    </row>
    <row r="4850" spans="3:17">
      <c r="C4850" s="1"/>
      <c r="D4850" s="2"/>
      <c r="E4850" s="1"/>
      <c r="F4850" s="1"/>
      <c r="G4850" s="1"/>
      <c r="H4850" s="3"/>
      <c r="I4850" s="1"/>
      <c r="J4850" s="4"/>
      <c r="K4850" s="1"/>
      <c r="L4850" s="1"/>
      <c r="M4850" s="1"/>
      <c r="N4850" s="1"/>
      <c r="O4850" s="1"/>
      <c r="P4850" s="1"/>
      <c r="Q4850" s="1"/>
    </row>
    <row r="4851" spans="3:17">
      <c r="C4851" s="1"/>
      <c r="D4851" s="2"/>
      <c r="E4851" s="1"/>
      <c r="F4851" s="1"/>
      <c r="G4851" s="1"/>
      <c r="H4851" s="3"/>
      <c r="I4851" s="1"/>
      <c r="J4851" s="4"/>
      <c r="K4851" s="1"/>
      <c r="L4851" s="1"/>
      <c r="M4851" s="1"/>
      <c r="N4851" s="1"/>
      <c r="O4851" s="1"/>
      <c r="P4851" s="1"/>
      <c r="Q4851" s="1"/>
    </row>
    <row r="4852" spans="3:17">
      <c r="C4852" s="1"/>
      <c r="D4852" s="2"/>
      <c r="E4852" s="1"/>
      <c r="F4852" s="1"/>
      <c r="G4852" s="1"/>
      <c r="H4852" s="3"/>
      <c r="I4852" s="1"/>
      <c r="J4852" s="4"/>
      <c r="K4852" s="1"/>
      <c r="L4852" s="1"/>
      <c r="M4852" s="1"/>
      <c r="N4852" s="1"/>
      <c r="O4852" s="1"/>
      <c r="P4852" s="1"/>
      <c r="Q4852" s="1"/>
    </row>
    <row r="4853" spans="3:17">
      <c r="C4853" s="1"/>
      <c r="D4853" s="2"/>
      <c r="E4853" s="1"/>
      <c r="F4853" s="1"/>
      <c r="G4853" s="1"/>
      <c r="H4853" s="3"/>
      <c r="I4853" s="1"/>
      <c r="J4853" s="4"/>
      <c r="K4853" s="1"/>
      <c r="L4853" s="1"/>
      <c r="M4853" s="1"/>
      <c r="N4853" s="1"/>
      <c r="O4853" s="1"/>
      <c r="P4853" s="1"/>
      <c r="Q4853" s="1"/>
    </row>
    <row r="4854" spans="3:17">
      <c r="C4854" s="1"/>
      <c r="D4854" s="2"/>
      <c r="E4854" s="1"/>
      <c r="F4854" s="1"/>
      <c r="G4854" s="1"/>
      <c r="H4854" s="3"/>
      <c r="I4854" s="1"/>
      <c r="J4854" s="4"/>
      <c r="K4854" s="1"/>
      <c r="L4854" s="1"/>
      <c r="M4854" s="1"/>
      <c r="N4854" s="1"/>
      <c r="O4854" s="1"/>
      <c r="P4854" s="1"/>
      <c r="Q4854" s="1"/>
    </row>
    <row r="4855" spans="3:17">
      <c r="C4855" s="1"/>
      <c r="D4855" s="2"/>
      <c r="E4855" s="1"/>
      <c r="F4855" s="1"/>
      <c r="G4855" s="1"/>
      <c r="H4855" s="3"/>
      <c r="I4855" s="1"/>
      <c r="J4855" s="4"/>
      <c r="K4855" s="1"/>
      <c r="L4855" s="1"/>
      <c r="M4855" s="1"/>
      <c r="N4855" s="1"/>
      <c r="O4855" s="1"/>
      <c r="P4855" s="1"/>
      <c r="Q4855" s="1"/>
    </row>
    <row r="4856" spans="3:17">
      <c r="C4856" s="1"/>
      <c r="D4856" s="2"/>
      <c r="E4856" s="1"/>
      <c r="F4856" s="1"/>
      <c r="G4856" s="1"/>
      <c r="H4856" s="3"/>
      <c r="I4856" s="1"/>
      <c r="J4856" s="4"/>
      <c r="K4856" s="1"/>
      <c r="L4856" s="1"/>
      <c r="M4856" s="1"/>
      <c r="N4856" s="1"/>
      <c r="O4856" s="1"/>
      <c r="P4856" s="1"/>
      <c r="Q4856" s="1"/>
    </row>
    <row r="4857" spans="3:17">
      <c r="C4857" s="1"/>
      <c r="D4857" s="2"/>
      <c r="E4857" s="1"/>
      <c r="F4857" s="1"/>
      <c r="G4857" s="1"/>
      <c r="H4857" s="3"/>
      <c r="I4857" s="1"/>
      <c r="J4857" s="4"/>
      <c r="K4857" s="1"/>
      <c r="L4857" s="1"/>
      <c r="M4857" s="1"/>
      <c r="N4857" s="1"/>
      <c r="O4857" s="1"/>
      <c r="P4857" s="1"/>
      <c r="Q4857" s="1"/>
    </row>
    <row r="4858" spans="3:17">
      <c r="C4858" s="1"/>
      <c r="D4858" s="2"/>
      <c r="E4858" s="1"/>
      <c r="F4858" s="1"/>
      <c r="G4858" s="1"/>
      <c r="H4858" s="3"/>
      <c r="I4858" s="1"/>
      <c r="J4858" s="4"/>
      <c r="K4858" s="1"/>
      <c r="L4858" s="1"/>
      <c r="M4858" s="1"/>
      <c r="N4858" s="1"/>
      <c r="O4858" s="1"/>
      <c r="P4858" s="1"/>
      <c r="Q4858" s="1"/>
    </row>
    <row r="4859" spans="3:17">
      <c r="C4859" s="1"/>
      <c r="D4859" s="2"/>
      <c r="E4859" s="1"/>
      <c r="F4859" s="1"/>
      <c r="G4859" s="1"/>
      <c r="H4859" s="3"/>
      <c r="I4859" s="1"/>
      <c r="J4859" s="4"/>
      <c r="K4859" s="1"/>
      <c r="L4859" s="1"/>
      <c r="M4859" s="1"/>
      <c r="N4859" s="1"/>
      <c r="O4859" s="1"/>
      <c r="P4859" s="1"/>
      <c r="Q4859" s="1"/>
    </row>
    <row r="4860" spans="3:17">
      <c r="C4860" s="1"/>
      <c r="D4860" s="2"/>
      <c r="E4860" s="1"/>
      <c r="F4860" s="1"/>
      <c r="G4860" s="1"/>
      <c r="H4860" s="3"/>
      <c r="I4860" s="1"/>
      <c r="J4860" s="4"/>
      <c r="K4860" s="1"/>
      <c r="L4860" s="1"/>
      <c r="M4860" s="1"/>
      <c r="N4860" s="1"/>
      <c r="O4860" s="1"/>
      <c r="P4860" s="1"/>
      <c r="Q4860" s="1"/>
    </row>
    <row r="4861" spans="3:17">
      <c r="C4861" s="1"/>
      <c r="D4861" s="2"/>
      <c r="E4861" s="1"/>
      <c r="F4861" s="1"/>
      <c r="G4861" s="1"/>
      <c r="H4861" s="3"/>
      <c r="I4861" s="1"/>
      <c r="J4861" s="4"/>
      <c r="K4861" s="1"/>
      <c r="L4861" s="1"/>
      <c r="M4861" s="1"/>
      <c r="N4861" s="1"/>
      <c r="O4861" s="1"/>
      <c r="P4861" s="1"/>
      <c r="Q4861" s="1"/>
    </row>
    <row r="4862" spans="3:17">
      <c r="C4862" s="1"/>
      <c r="D4862" s="2"/>
      <c r="E4862" s="1"/>
      <c r="F4862" s="1"/>
      <c r="G4862" s="1"/>
      <c r="H4862" s="3"/>
      <c r="I4862" s="1"/>
      <c r="J4862" s="4"/>
      <c r="K4862" s="1"/>
      <c r="L4862" s="1"/>
      <c r="M4862" s="1"/>
      <c r="N4862" s="1"/>
      <c r="O4862" s="1"/>
      <c r="P4862" s="1"/>
      <c r="Q4862" s="1"/>
    </row>
    <row r="4863" spans="3:17">
      <c r="C4863" s="1"/>
      <c r="D4863" s="2"/>
      <c r="E4863" s="1"/>
      <c r="F4863" s="1"/>
      <c r="G4863" s="1"/>
      <c r="H4863" s="3"/>
      <c r="I4863" s="1"/>
      <c r="J4863" s="4"/>
      <c r="K4863" s="1"/>
      <c r="L4863" s="1"/>
      <c r="M4863" s="1"/>
      <c r="N4863" s="1"/>
      <c r="O4863" s="1"/>
      <c r="P4863" s="1"/>
      <c r="Q4863" s="1"/>
    </row>
    <row r="4864" spans="3:17">
      <c r="C4864" s="1"/>
      <c r="D4864" s="2"/>
      <c r="E4864" s="1"/>
      <c r="F4864" s="1"/>
      <c r="G4864" s="1"/>
      <c r="H4864" s="3"/>
      <c r="I4864" s="1"/>
      <c r="J4864" s="4"/>
      <c r="K4864" s="1"/>
      <c r="L4864" s="1"/>
      <c r="M4864" s="1"/>
      <c r="N4864" s="1"/>
      <c r="O4864" s="1"/>
      <c r="P4864" s="1"/>
      <c r="Q4864" s="1"/>
    </row>
    <row r="4865" spans="3:17">
      <c r="C4865" s="1"/>
      <c r="D4865" s="2"/>
      <c r="E4865" s="1"/>
      <c r="F4865" s="1"/>
      <c r="G4865" s="1"/>
      <c r="H4865" s="3"/>
      <c r="I4865" s="1"/>
      <c r="J4865" s="4"/>
      <c r="K4865" s="1"/>
      <c r="L4865" s="1"/>
      <c r="M4865" s="1"/>
      <c r="N4865" s="1"/>
      <c r="O4865" s="1"/>
      <c r="P4865" s="1"/>
      <c r="Q4865" s="1"/>
    </row>
    <row r="4866" spans="3:17">
      <c r="C4866" s="1"/>
      <c r="D4866" s="2"/>
      <c r="E4866" s="1"/>
      <c r="F4866" s="1"/>
      <c r="G4866" s="1"/>
      <c r="H4866" s="3"/>
      <c r="I4866" s="1"/>
      <c r="J4866" s="4"/>
      <c r="K4866" s="1"/>
      <c r="L4866" s="1"/>
      <c r="M4866" s="1"/>
      <c r="N4866" s="1"/>
      <c r="O4866" s="1"/>
      <c r="P4866" s="1"/>
      <c r="Q4866" s="1"/>
    </row>
    <row r="4867" spans="3:17">
      <c r="C4867" s="1"/>
      <c r="D4867" s="2"/>
      <c r="E4867" s="1"/>
      <c r="F4867" s="1"/>
      <c r="G4867" s="1"/>
      <c r="H4867" s="3"/>
      <c r="I4867" s="1"/>
      <c r="J4867" s="4"/>
      <c r="K4867" s="1"/>
      <c r="L4867" s="1"/>
      <c r="M4867" s="1"/>
      <c r="N4867" s="1"/>
      <c r="O4867" s="1"/>
      <c r="P4867" s="1"/>
      <c r="Q4867" s="1"/>
    </row>
    <row r="4868" spans="3:17">
      <c r="C4868" s="1"/>
      <c r="D4868" s="2"/>
      <c r="E4868" s="1"/>
      <c r="F4868" s="1"/>
      <c r="G4868" s="1"/>
      <c r="H4868" s="3"/>
      <c r="I4868" s="1"/>
      <c r="J4868" s="4"/>
      <c r="K4868" s="1"/>
      <c r="L4868" s="1"/>
      <c r="M4868" s="1"/>
      <c r="N4868" s="1"/>
      <c r="O4868" s="1"/>
      <c r="P4868" s="1"/>
      <c r="Q4868" s="1"/>
    </row>
    <row r="4869" spans="3:17">
      <c r="C4869" s="1"/>
      <c r="D4869" s="2"/>
      <c r="E4869" s="1"/>
      <c r="F4869" s="1"/>
      <c r="G4869" s="1"/>
      <c r="H4869" s="3"/>
      <c r="I4869" s="1"/>
      <c r="J4869" s="4"/>
      <c r="K4869" s="1"/>
      <c r="L4869" s="1"/>
      <c r="M4869" s="1"/>
      <c r="N4869" s="1"/>
      <c r="O4869" s="1"/>
      <c r="P4869" s="1"/>
      <c r="Q4869" s="1"/>
    </row>
    <row r="4870" spans="3:17">
      <c r="C4870" s="1"/>
      <c r="D4870" s="2"/>
      <c r="E4870" s="1"/>
      <c r="F4870" s="1"/>
      <c r="G4870" s="1"/>
      <c r="H4870" s="3"/>
      <c r="I4870" s="1"/>
      <c r="J4870" s="4"/>
      <c r="K4870" s="1"/>
      <c r="L4870" s="1"/>
      <c r="M4870" s="1"/>
      <c r="N4870" s="1"/>
      <c r="O4870" s="1"/>
      <c r="P4870" s="1"/>
      <c r="Q4870" s="1"/>
    </row>
    <row r="4871" spans="3:17">
      <c r="C4871" s="1"/>
      <c r="D4871" s="2"/>
      <c r="E4871" s="1"/>
      <c r="F4871" s="1"/>
      <c r="G4871" s="1"/>
      <c r="H4871" s="3"/>
      <c r="I4871" s="1"/>
      <c r="J4871" s="4"/>
      <c r="K4871" s="1"/>
      <c r="L4871" s="1"/>
      <c r="M4871" s="1"/>
      <c r="N4871" s="1"/>
      <c r="O4871" s="1"/>
      <c r="P4871" s="1"/>
      <c r="Q4871" s="1"/>
    </row>
    <row r="4872" spans="3:17">
      <c r="C4872" s="1"/>
      <c r="D4872" s="2"/>
      <c r="E4872" s="1"/>
      <c r="F4872" s="1"/>
      <c r="G4872" s="1"/>
      <c r="H4872" s="3"/>
      <c r="I4872" s="1"/>
      <c r="J4872" s="4"/>
      <c r="K4872" s="1"/>
      <c r="L4872" s="1"/>
      <c r="M4872" s="1"/>
      <c r="N4872" s="1"/>
      <c r="O4872" s="1"/>
      <c r="P4872" s="1"/>
      <c r="Q4872" s="1"/>
    </row>
    <row r="4873" spans="3:17">
      <c r="C4873" s="1"/>
      <c r="D4873" s="2"/>
      <c r="E4873" s="1"/>
      <c r="F4873" s="1"/>
      <c r="G4873" s="1"/>
      <c r="H4873" s="3"/>
      <c r="I4873" s="1"/>
      <c r="J4873" s="4"/>
      <c r="K4873" s="1"/>
      <c r="L4873" s="1"/>
      <c r="M4873" s="1"/>
      <c r="N4873" s="1"/>
      <c r="O4873" s="1"/>
      <c r="P4873" s="1"/>
      <c r="Q4873" s="1"/>
    </row>
    <row r="4874" spans="3:17">
      <c r="C4874" s="1"/>
      <c r="D4874" s="2"/>
      <c r="E4874" s="1"/>
      <c r="F4874" s="1"/>
      <c r="G4874" s="1"/>
      <c r="H4874" s="3"/>
      <c r="I4874" s="1"/>
      <c r="J4874" s="4"/>
      <c r="K4874" s="1"/>
      <c r="L4874" s="1"/>
      <c r="M4874" s="1"/>
      <c r="N4874" s="1"/>
      <c r="O4874" s="1"/>
      <c r="P4874" s="1"/>
      <c r="Q4874" s="1"/>
    </row>
    <row r="4875" spans="3:17">
      <c r="C4875" s="1"/>
      <c r="D4875" s="2"/>
      <c r="E4875" s="1"/>
      <c r="F4875" s="1"/>
      <c r="G4875" s="1"/>
      <c r="H4875" s="3"/>
      <c r="I4875" s="1"/>
      <c r="J4875" s="4"/>
      <c r="K4875" s="1"/>
      <c r="L4875" s="1"/>
      <c r="M4875" s="1"/>
      <c r="N4875" s="1"/>
      <c r="O4875" s="1"/>
      <c r="P4875" s="1"/>
      <c r="Q4875" s="1"/>
    </row>
    <row r="4876" spans="3:17">
      <c r="C4876" s="1"/>
      <c r="D4876" s="2"/>
      <c r="E4876" s="1"/>
      <c r="F4876" s="1"/>
      <c r="G4876" s="1"/>
      <c r="H4876" s="3"/>
      <c r="I4876" s="1"/>
      <c r="J4876" s="4"/>
      <c r="K4876" s="1"/>
      <c r="L4876" s="1"/>
      <c r="M4876" s="1"/>
      <c r="N4876" s="1"/>
      <c r="O4876" s="1"/>
      <c r="P4876" s="1"/>
      <c r="Q4876" s="1"/>
    </row>
    <row r="4877" spans="3:17">
      <c r="C4877" s="1"/>
      <c r="D4877" s="2"/>
      <c r="E4877" s="1"/>
      <c r="F4877" s="1"/>
      <c r="G4877" s="1"/>
      <c r="H4877" s="3"/>
      <c r="I4877" s="1"/>
      <c r="J4877" s="4"/>
      <c r="K4877" s="1"/>
      <c r="L4877" s="1"/>
      <c r="M4877" s="1"/>
      <c r="N4877" s="1"/>
      <c r="O4877" s="1"/>
      <c r="P4877" s="1"/>
      <c r="Q4877" s="1"/>
    </row>
    <row r="4878" spans="3:17">
      <c r="C4878" s="1"/>
      <c r="D4878" s="2"/>
      <c r="E4878" s="1"/>
      <c r="F4878" s="1"/>
      <c r="G4878" s="1"/>
      <c r="H4878" s="3"/>
      <c r="I4878" s="1"/>
      <c r="J4878" s="4"/>
      <c r="K4878" s="1"/>
      <c r="L4878" s="1"/>
      <c r="M4878" s="1"/>
      <c r="N4878" s="1"/>
      <c r="O4878" s="1"/>
      <c r="P4878" s="1"/>
      <c r="Q4878" s="1"/>
    </row>
    <row r="4879" spans="3:17">
      <c r="C4879" s="1"/>
      <c r="D4879" s="2"/>
      <c r="E4879" s="1"/>
      <c r="F4879" s="1"/>
      <c r="G4879" s="1"/>
      <c r="H4879" s="3"/>
      <c r="I4879" s="1"/>
      <c r="J4879" s="4"/>
      <c r="K4879" s="1"/>
      <c r="L4879" s="1"/>
      <c r="M4879" s="1"/>
      <c r="N4879" s="1"/>
      <c r="O4879" s="1"/>
      <c r="P4879" s="1"/>
      <c r="Q4879" s="1"/>
    </row>
    <row r="4880" spans="3:17">
      <c r="C4880" s="1"/>
      <c r="D4880" s="2"/>
      <c r="E4880" s="1"/>
      <c r="F4880" s="1"/>
      <c r="G4880" s="1"/>
      <c r="H4880" s="3"/>
      <c r="I4880" s="1"/>
      <c r="J4880" s="4"/>
      <c r="K4880" s="1"/>
      <c r="L4880" s="1"/>
      <c r="M4880" s="1"/>
      <c r="N4880" s="1"/>
      <c r="O4880" s="1"/>
      <c r="P4880" s="1"/>
      <c r="Q4880" s="1"/>
    </row>
    <row r="4881" spans="3:17">
      <c r="C4881" s="1"/>
      <c r="D4881" s="2"/>
      <c r="E4881" s="1"/>
      <c r="F4881" s="1"/>
      <c r="G4881" s="1"/>
      <c r="H4881" s="3"/>
      <c r="I4881" s="1"/>
      <c r="J4881" s="4"/>
      <c r="K4881" s="1"/>
      <c r="L4881" s="1"/>
      <c r="M4881" s="1"/>
      <c r="N4881" s="1"/>
      <c r="O4881" s="1"/>
      <c r="P4881" s="1"/>
      <c r="Q4881" s="1"/>
    </row>
    <row r="4882" spans="3:17">
      <c r="C4882" s="1"/>
      <c r="D4882" s="2"/>
      <c r="E4882" s="1"/>
      <c r="F4882" s="1"/>
      <c r="G4882" s="1"/>
      <c r="H4882" s="3"/>
      <c r="I4882" s="1"/>
      <c r="J4882" s="4"/>
      <c r="K4882" s="1"/>
      <c r="L4882" s="1"/>
      <c r="M4882" s="1"/>
      <c r="N4882" s="1"/>
      <c r="O4882" s="1"/>
      <c r="P4882" s="1"/>
      <c r="Q4882" s="1"/>
    </row>
    <row r="4883" spans="3:17">
      <c r="C4883" s="1"/>
      <c r="D4883" s="2"/>
      <c r="E4883" s="1"/>
      <c r="F4883" s="1"/>
      <c r="G4883" s="1"/>
      <c r="H4883" s="3"/>
      <c r="I4883" s="1"/>
      <c r="J4883" s="4"/>
      <c r="K4883" s="1"/>
      <c r="L4883" s="1"/>
      <c r="M4883" s="1"/>
      <c r="N4883" s="1"/>
      <c r="O4883" s="1"/>
      <c r="P4883" s="1"/>
      <c r="Q4883" s="1"/>
    </row>
    <row r="4884" spans="3:17">
      <c r="C4884" s="1"/>
      <c r="D4884" s="2"/>
      <c r="E4884" s="1"/>
      <c r="F4884" s="1"/>
      <c r="G4884" s="1"/>
      <c r="H4884" s="3"/>
      <c r="I4884" s="1"/>
      <c r="J4884" s="4"/>
      <c r="K4884" s="1"/>
      <c r="L4884" s="1"/>
      <c r="M4884" s="1"/>
      <c r="N4884" s="1"/>
      <c r="O4884" s="1"/>
      <c r="P4884" s="1"/>
      <c r="Q4884" s="1"/>
    </row>
    <row r="4885" spans="3:17">
      <c r="C4885" s="1"/>
      <c r="D4885" s="2"/>
      <c r="E4885" s="1"/>
      <c r="F4885" s="1"/>
      <c r="G4885" s="1"/>
      <c r="H4885" s="3"/>
      <c r="I4885" s="1"/>
      <c r="J4885" s="4"/>
      <c r="K4885" s="1"/>
      <c r="L4885" s="1"/>
      <c r="M4885" s="1"/>
      <c r="N4885" s="1"/>
      <c r="O4885" s="1"/>
      <c r="P4885" s="1"/>
      <c r="Q4885" s="1"/>
    </row>
    <row r="4886" spans="3:17">
      <c r="C4886" s="1"/>
      <c r="D4886" s="2"/>
      <c r="E4886" s="1"/>
      <c r="F4886" s="1"/>
      <c r="G4886" s="1"/>
      <c r="H4886" s="3"/>
      <c r="I4886" s="1"/>
      <c r="J4886" s="4"/>
      <c r="K4886" s="1"/>
      <c r="L4886" s="1"/>
      <c r="M4886" s="1"/>
      <c r="N4886" s="1"/>
      <c r="O4886" s="1"/>
      <c r="P4886" s="1"/>
      <c r="Q4886" s="1"/>
    </row>
    <row r="4887" spans="3:17">
      <c r="C4887" s="1"/>
      <c r="D4887" s="2"/>
      <c r="E4887" s="1"/>
      <c r="F4887" s="1"/>
      <c r="G4887" s="1"/>
      <c r="H4887" s="3"/>
      <c r="I4887" s="1"/>
      <c r="J4887" s="4"/>
      <c r="K4887" s="1"/>
      <c r="L4887" s="1"/>
      <c r="M4887" s="1"/>
      <c r="N4887" s="1"/>
      <c r="O4887" s="1"/>
      <c r="P4887" s="1"/>
      <c r="Q4887" s="1"/>
    </row>
    <row r="4888" spans="3:17">
      <c r="C4888" s="1"/>
      <c r="D4888" s="2"/>
      <c r="E4888" s="1"/>
      <c r="F4888" s="1"/>
      <c r="G4888" s="1"/>
      <c r="H4888" s="3"/>
      <c r="I4888" s="1"/>
      <c r="J4888" s="4"/>
      <c r="K4888" s="1"/>
      <c r="L4888" s="1"/>
      <c r="M4888" s="1"/>
      <c r="N4888" s="1"/>
      <c r="O4888" s="1"/>
      <c r="P4888" s="1"/>
      <c r="Q4888" s="1"/>
    </row>
    <row r="4889" spans="3:17">
      <c r="C4889" s="1"/>
      <c r="D4889" s="2"/>
      <c r="E4889" s="1"/>
      <c r="F4889" s="1"/>
      <c r="G4889" s="1"/>
      <c r="H4889" s="3"/>
      <c r="I4889" s="1"/>
      <c r="J4889" s="4"/>
      <c r="K4889" s="1"/>
      <c r="L4889" s="1"/>
      <c r="M4889" s="1"/>
      <c r="N4889" s="1"/>
      <c r="O4889" s="1"/>
      <c r="P4889" s="1"/>
      <c r="Q4889" s="1"/>
    </row>
    <row r="4890" spans="3:17">
      <c r="C4890" s="1"/>
      <c r="D4890" s="2"/>
      <c r="E4890" s="1"/>
      <c r="F4890" s="1"/>
      <c r="G4890" s="1"/>
      <c r="H4890" s="3"/>
      <c r="I4890" s="1"/>
      <c r="J4890" s="4"/>
      <c r="K4890" s="1"/>
      <c r="L4890" s="1"/>
      <c r="M4890" s="1"/>
      <c r="N4890" s="1"/>
      <c r="O4890" s="1"/>
      <c r="P4890" s="1"/>
      <c r="Q4890" s="1"/>
    </row>
    <row r="4891" spans="3:17">
      <c r="C4891" s="1"/>
      <c r="D4891" s="2"/>
      <c r="E4891" s="1"/>
      <c r="F4891" s="1"/>
      <c r="G4891" s="1"/>
      <c r="H4891" s="3"/>
      <c r="I4891" s="1"/>
      <c r="J4891" s="4"/>
      <c r="K4891" s="1"/>
      <c r="L4891" s="1"/>
      <c r="M4891" s="1"/>
      <c r="N4891" s="1"/>
      <c r="O4891" s="1"/>
      <c r="P4891" s="1"/>
      <c r="Q4891" s="1"/>
    </row>
  </sheetData>
  <phoneticPr fontId="0" type="noConversion"/>
  <conditionalFormatting sqref="C17:C72">
    <cfRule type="cellIs" dxfId="1" priority="1" stopIfTrue="1" operator="equal">
      <formula>$I$10</formula>
    </cfRule>
  </conditionalFormatting>
  <conditionalFormatting sqref="C99:C154">
    <cfRule type="cellIs" dxfId="0"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Tc3MDQwPC9Vc2VyTmFtZT48RGF0ZVRpbWU+My84LzIwMjIgMTozODoyNiBQTTwvRGF0ZVRpbWU+PExhYmVsU3RyaW5nPkFFUCBJbnRlcm5hbDwvTGFiZWxTdHJpbmc+PC9pdGVtPjwvbGFiZWxIaXN0b3J5Pg==</Value>
</WrappedLabelHistory>
</file>

<file path=customXml/item2.xml><?xml version="1.0" encoding="utf-8"?>
<ct:contentTypeSchema xmlns:ct="http://schemas.microsoft.com/office/2006/metadata/contentType" xmlns:ma="http://schemas.microsoft.com/office/2006/metadata/properties/metaAttributes" ct:_="" ma:_="" ma:contentTypeName="Document" ma:contentTypeID="0x0101002649C77599AAFD4B8FFD850D55630F3C" ma:contentTypeVersion="11" ma:contentTypeDescription="Create a new document." ma:contentTypeScope="" ma:versionID="ad751a9f435e1866f9f8a73a34278f13">
  <xsd:schema xmlns:xsd="http://www.w3.org/2001/XMLSchema" xmlns:xs="http://www.w3.org/2001/XMLSchema" xmlns:p="http://schemas.microsoft.com/office/2006/metadata/properties" xmlns:ns2="6a06342d-ce85-4729-8251-347f0ba4f840" xmlns:ns3="b6888f76-1100-40b0-929b-1efe9044426d" targetNamespace="http://schemas.microsoft.com/office/2006/metadata/properties" ma:root="true" ma:fieldsID="e425485e64401a05f4c6dac9240526dc" ns2:_="" ns3:_="">
    <xsd:import namespace="6a06342d-ce85-4729-8251-347f0ba4f840"/>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06342d-ce85-4729-8251-347f0ba4f8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6a06342d-ce85-4729-8251-347f0ba4f840">
      <Terms xmlns="http://schemas.microsoft.com/office/infopath/2007/PartnerControls"/>
    </lcf76f155ced4ddcb4097134ff3c332f>
    <TaxCatchAll xmlns="b6888f76-1100-40b0-929b-1efe9044426d"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autoSelectedSuggestion">
  <element uid="50c31824-0780-4910-87d1-eaaffd182d42" value=""/>
  <element uid="c64218ab-b8d1-40b6-a478-cb8be1e10ecc" value=""/>
</sisl>
</file>

<file path=customXml/itemProps1.xml><?xml version="1.0" encoding="utf-8"?>
<ds:datastoreItem xmlns:ds="http://schemas.openxmlformats.org/officeDocument/2006/customXml" ds:itemID="{AB9D7296-CE29-48FE-9224-2C8F0CE3E72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B692F417-F9F1-4D69-93EE-C802339DFA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06342d-ce85-4729-8251-347f0ba4f840"/>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F710C-BF0C-444D-9F93-F41E626928C6}">
  <ds:schemaRefs>
    <ds:schemaRef ds:uri="http://schemas.microsoft.com/sharepoint/v3/contenttype/forms"/>
  </ds:schemaRefs>
</ds:datastoreItem>
</file>

<file path=customXml/itemProps4.xml><?xml version="1.0" encoding="utf-8"?>
<ds:datastoreItem xmlns:ds="http://schemas.openxmlformats.org/officeDocument/2006/customXml" ds:itemID="{061C28A5-E5EF-4732-A1E0-26140B682240}">
  <ds:schemaRefs>
    <ds:schemaRef ds:uri="http://schemas.microsoft.com/office/infopath/2007/PartnerControls"/>
    <ds:schemaRef ds:uri="http://purl.org/dc/dcmitype/"/>
    <ds:schemaRef ds:uri="http://purl.org/dc/terms/"/>
    <ds:schemaRef ds:uri="http://schemas.microsoft.com/office/2006/documentManagement/types"/>
    <ds:schemaRef ds:uri="6a06342d-ce85-4729-8251-347f0ba4f840"/>
    <ds:schemaRef ds:uri="http://purl.org/dc/elements/1.1/"/>
    <ds:schemaRef ds:uri="b6888f76-1100-40b0-929b-1efe9044426d"/>
    <ds:schemaRef ds:uri="http://schemas.openxmlformats.org/package/2006/metadata/core-properties"/>
    <ds:schemaRef ds:uri="http://schemas.microsoft.com/office/2006/metadata/properties"/>
    <ds:schemaRef ds:uri="http://www.w3.org/XML/1998/namespace"/>
  </ds:schemaRefs>
</ds:datastoreItem>
</file>

<file path=customXml/itemProps5.xml><?xml version="1.0" encoding="utf-8"?>
<ds:datastoreItem xmlns:ds="http://schemas.openxmlformats.org/officeDocument/2006/customXml" ds:itemID="{8665BF19-A3CC-493E-AD26-6B695653A16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SWT.Sch.11.Rates</vt:lpstr>
      <vt:lpstr>SWT.WS.F.BPU.ATRR.Projected</vt:lpstr>
      <vt:lpstr>SWT.WS.G.BPU.ATRR.True-up</vt:lpstr>
      <vt:lpstr>SWT.001</vt:lpstr>
      <vt:lpstr>SWT.xyz - blank</vt:lpstr>
      <vt:lpstr>SWT.001!Print_Area</vt:lpstr>
      <vt:lpstr>SWT.Sch.11.Rates!Print_Area</vt:lpstr>
      <vt:lpstr>SWT.WS.F.BPU.ATRR.Projected!Print_Area</vt:lpstr>
      <vt:lpstr>'SWT.WS.G.BPU.ATRR.True-up'!Print_Area</vt:lpstr>
      <vt:lpstr>'SWT.xyz - blank'!Print_Area</vt:lpstr>
      <vt:lpstr>SWT.WS.F.BPU.ATRR.Projected!Print_Titles</vt:lpstr>
      <vt:lpstr>'SWT.WS.G.BPU.ATRR.True-up'!Print_Titles</vt:lpstr>
    </vt:vector>
  </TitlesOfParts>
  <Company>AEP-IT-CPS 4/30/3-(8-835-3050)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R.Pennybaker</dc:creator>
  <cp:keywords/>
  <cp:lastModifiedBy>Allyson L Keaton</cp:lastModifiedBy>
  <cp:lastPrinted>2025-05-27T14:39:39Z</cp:lastPrinted>
  <dcterms:created xsi:type="dcterms:W3CDTF">2009-05-11T14:02:48Z</dcterms:created>
  <dcterms:modified xsi:type="dcterms:W3CDTF">2025-05-27T14:40:13Z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f850ed7c-c804-4aa7-9668-91b2969ec5ea</vt:lpwstr>
  </property>
  <property fmtid="{D5CDD505-2E9C-101B-9397-08002B2CF9AE}" pid="3" name="bjSaver">
    <vt:lpwstr>clRxCTTKA7z930TtRLwKph96GxWYXtbn</vt:lpwstr>
  </property>
  <property fmtid="{D5CDD505-2E9C-101B-9397-08002B2CF9AE}" pid="4" name="bjDocumentSecurityLabel">
    <vt:lpwstr>AEP Internal</vt:lpwstr>
  </property>
  <property fmtid="{D5CDD505-2E9C-101B-9397-08002B2CF9AE}" pid="5" name="Visual Markings Removed">
    <vt:lpwstr>No</vt:lpwstr>
  </property>
  <property fmtid="{D5CDD505-2E9C-101B-9397-08002B2CF9AE}" pid="6" name="bjLabelHistoryID">
    <vt:lpwstr>{AB9D7296-CE29-48FE-9224-2C8F0CE3E724}</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uid="50c31824-0780-4910-87d1-eaaffd182d42" value="" /&gt;&lt;element uid="c64218ab-b8d1-40b6-a478-cb8be1e10ecc" value="" /&gt;&lt;/sisl&gt;</vt:lpwstr>
  </property>
  <property fmtid="{D5CDD505-2E9C-101B-9397-08002B2CF9AE}" pid="9" name="MSIP_Label_69f43042-6bda-44b2-91eb-eca3d3d484f4_SiteId">
    <vt:lpwstr>15f3c881-6b03-4ff6-8559-77bf5177818f</vt:lpwstr>
  </property>
  <property fmtid="{D5CDD505-2E9C-101B-9397-08002B2CF9AE}" pid="10" name="MSIP_Label_69f43042-6bda-44b2-91eb-eca3d3d484f4_Name">
    <vt:lpwstr>AEP Internal</vt:lpwstr>
  </property>
  <property fmtid="{D5CDD505-2E9C-101B-9397-08002B2CF9AE}" pid="11" name="MSIP_Label_69f43042-6bda-44b2-91eb-eca3d3d484f4_Enabled">
    <vt:lpwstr>true</vt:lpwstr>
  </property>
  <property fmtid="{D5CDD505-2E9C-101B-9397-08002B2CF9AE}" pid="12" name="bjClsUserRVM">
    <vt:lpwstr>[]</vt:lpwstr>
  </property>
  <property fmtid="{D5CDD505-2E9C-101B-9397-08002B2CF9AE}" pid="13" name="ContentTypeId">
    <vt:lpwstr>0x0101002649C77599AAFD4B8FFD850D55630F3C</vt:lpwstr>
  </property>
  <property fmtid="{D5CDD505-2E9C-101B-9397-08002B2CF9AE}" pid="14" name="MediaServiceImageTags">
    <vt:lpwstr/>
  </property>
</Properties>
</file>