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FORMULA RATES SPP\Annual Update Transmission Rates AEP West SPP OpCos and Transcos\True Ups\2021 Annual Update\Filed Documents 5-24-21\"/>
    </mc:Choice>
  </mc:AlternateContent>
  <bookViews>
    <workbookView xWindow="480" yWindow="260" windowWidth="23520" windowHeight="9870"/>
  </bookViews>
  <sheets>
    <sheet name="PSO" sheetId="1" r:id="rId1"/>
    <sheet name="SWEPCO" sheetId="2" r:id="rId2"/>
    <sheet name="Q4 2019 Initial PTP" sheetId="16" state="hidden" r:id="rId3"/>
    <sheet name="Q2 2019 Initial PTP" sheetId="15" state="hidden" r:id="rId4"/>
    <sheet name="Q4 2018 Initial PTP" sheetId="12" state="hidden" r:id="rId5"/>
  </sheets>
  <definedNames>
    <definedName name="_xlnm._FilterDatabase" localSheetId="4" hidden="1">'Q4 2018 Initial PTP'!$A$1:$AJ$61</definedName>
    <definedName name="_xlnm._FilterDatabase" localSheetId="1" hidden="1">SWEPCO!$A$3:$BK$205</definedName>
  </definedNames>
  <calcPr calcId="162913"/>
</workbook>
</file>

<file path=xl/calcChain.xml><?xml version="1.0" encoding="utf-8"?>
<calcChain xmlns="http://schemas.openxmlformats.org/spreadsheetml/2006/main">
  <c r="AB43" i="1" l="1"/>
  <c r="AR4" i="1" l="1"/>
  <c r="AW206" i="2" l="1"/>
  <c r="AV206" i="2"/>
  <c r="AW209" i="2"/>
  <c r="AV209" i="2"/>
  <c r="AW211" i="2"/>
  <c r="AV211" i="2"/>
  <c r="AW75" i="1"/>
  <c r="AV75" i="1"/>
  <c r="AW73" i="1"/>
  <c r="AW71" i="1"/>
  <c r="AV73" i="1"/>
  <c r="AV71" i="1"/>
  <c r="Q3" i="16" l="1"/>
  <c r="Q4" i="16"/>
  <c r="Q5" i="16"/>
  <c r="Q6" i="16"/>
  <c r="Q7" i="16"/>
  <c r="Q8" i="16"/>
  <c r="Q9" i="16"/>
  <c r="Q10" i="16"/>
  <c r="Q11" i="16"/>
  <c r="Q12" i="16"/>
  <c r="Q13" i="16"/>
  <c r="Q14" i="16"/>
  <c r="Q15" i="16"/>
  <c r="Q16" i="16"/>
  <c r="Q17" i="16"/>
  <c r="Q18" i="16"/>
  <c r="Q19" i="16"/>
  <c r="Q20" i="16"/>
  <c r="Q21" i="16"/>
  <c r="Q22" i="16"/>
  <c r="Q23" i="16"/>
  <c r="Q24" i="16"/>
  <c r="Q25" i="16"/>
  <c r="Q26" i="16"/>
  <c r="Q27" i="16"/>
  <c r="Q28" i="16"/>
  <c r="Q29" i="16"/>
  <c r="Q30" i="16"/>
  <c r="Q31" i="16"/>
  <c r="Q32" i="16"/>
  <c r="Q33" i="16"/>
  <c r="Q34" i="16"/>
  <c r="Q35" i="16"/>
  <c r="Q36" i="16"/>
  <c r="Q37" i="16"/>
  <c r="Q38" i="16"/>
  <c r="Q39" i="16"/>
  <c r="Q40" i="16"/>
  <c r="Q41" i="16"/>
  <c r="Q42" i="16"/>
  <c r="Q43" i="16"/>
  <c r="Q44" i="16"/>
  <c r="Q45" i="16"/>
  <c r="Q46" i="16"/>
  <c r="Q47" i="16"/>
  <c r="Q48" i="16"/>
  <c r="Q49" i="16"/>
  <c r="Q50" i="16"/>
  <c r="Q51" i="16"/>
  <c r="Q52" i="16"/>
  <c r="Q53" i="16"/>
  <c r="Q54" i="16"/>
  <c r="Q55" i="16"/>
  <c r="Q56" i="16"/>
  <c r="Q57" i="16"/>
  <c r="Q2" i="16"/>
  <c r="A3" i="16" l="1"/>
  <c r="A4" i="16"/>
  <c r="A5" i="16"/>
  <c r="A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2" i="16"/>
  <c r="K3" i="15" l="1"/>
  <c r="K4" i="15"/>
  <c r="K5" i="15"/>
  <c r="K6" i="15"/>
  <c r="K7" i="15"/>
  <c r="K8" i="15"/>
  <c r="K9" i="15"/>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2" i="15"/>
  <c r="AW204" i="2" l="1"/>
  <c r="AV204" i="2"/>
  <c r="AW202" i="2"/>
  <c r="AV202" i="2"/>
  <c r="AW200" i="2"/>
  <c r="AV200" i="2"/>
  <c r="AW198" i="2"/>
  <c r="AV198" i="2"/>
  <c r="AW68" i="1"/>
  <c r="AV68" i="1"/>
  <c r="AW65" i="1"/>
  <c r="AV65" i="1"/>
  <c r="AW63" i="1"/>
  <c r="AV63" i="1"/>
  <c r="AW61" i="1"/>
  <c r="AV61" i="1"/>
  <c r="AW45" i="1"/>
  <c r="AV45" i="1"/>
  <c r="AW49" i="1"/>
  <c r="AV49" i="1"/>
  <c r="AW53" i="1"/>
  <c r="AV53" i="1"/>
  <c r="AW55" i="1"/>
  <c r="AV55" i="1"/>
  <c r="AV57" i="1"/>
  <c r="AW57" i="1"/>
  <c r="P3" i="12" l="1"/>
  <c r="P4" i="12"/>
  <c r="P5" i="12"/>
  <c r="P6" i="12"/>
  <c r="P7" i="12"/>
  <c r="P8" i="12"/>
  <c r="P9" i="12"/>
  <c r="P10" i="12"/>
  <c r="P11" i="12"/>
  <c r="P12" i="12"/>
  <c r="P13" i="12"/>
  <c r="P14" i="12"/>
  <c r="P15" i="12"/>
  <c r="P16" i="12"/>
  <c r="P17" i="12"/>
  <c r="P18" i="12"/>
  <c r="P19" i="12"/>
  <c r="P20" i="12"/>
  <c r="P21" i="12"/>
  <c r="P22" i="12"/>
  <c r="P23" i="12"/>
  <c r="P24" i="12"/>
  <c r="P25" i="12"/>
  <c r="P26" i="12"/>
  <c r="P27" i="12"/>
  <c r="P28" i="12"/>
  <c r="P29" i="12"/>
  <c r="P30" i="12"/>
  <c r="P31" i="12"/>
  <c r="P32" i="12"/>
  <c r="P33" i="12"/>
  <c r="P34" i="12"/>
  <c r="P35" i="12"/>
  <c r="P36" i="12"/>
  <c r="P37" i="12"/>
  <c r="P38" i="12"/>
  <c r="P39" i="12"/>
  <c r="P40" i="12"/>
  <c r="P41" i="12"/>
  <c r="P42" i="12"/>
  <c r="P43" i="12"/>
  <c r="P44" i="12"/>
  <c r="P45" i="12"/>
  <c r="P46" i="12"/>
  <c r="P47" i="12"/>
  <c r="P48" i="12"/>
  <c r="P49" i="12"/>
  <c r="P50" i="12"/>
  <c r="P51" i="12"/>
  <c r="P52" i="12"/>
  <c r="P53" i="12"/>
  <c r="P54" i="12"/>
  <c r="P55" i="12"/>
  <c r="P56" i="12"/>
  <c r="P57" i="12"/>
  <c r="P58" i="12"/>
  <c r="P59" i="12"/>
  <c r="P60" i="12"/>
  <c r="P61" i="12"/>
  <c r="P2" i="12"/>
  <c r="AW196" i="2" l="1"/>
  <c r="AW194" i="2"/>
  <c r="AW192" i="2"/>
  <c r="AW190" i="2"/>
  <c r="AW188" i="2"/>
  <c r="AW186" i="2"/>
  <c r="AW181" i="2"/>
  <c r="AW183" i="2"/>
  <c r="AW177" i="2"/>
  <c r="AW175" i="2"/>
  <c r="AW170" i="2"/>
  <c r="AW168" i="2"/>
  <c r="AW165" i="2"/>
  <c r="AW163" i="2"/>
  <c r="AW161" i="2"/>
  <c r="AW159" i="2"/>
  <c r="AW157" i="2"/>
  <c r="AW123" i="2"/>
  <c r="AW121" i="2"/>
  <c r="AW119" i="2"/>
  <c r="AW117" i="2"/>
  <c r="AW115" i="2"/>
  <c r="AW113" i="2"/>
  <c r="AW111" i="2"/>
  <c r="AW109" i="2"/>
  <c r="AW107" i="2"/>
  <c r="AW104" i="2"/>
  <c r="AW100" i="2"/>
  <c r="AW98" i="2"/>
  <c r="AW96" i="2"/>
  <c r="AW91" i="2"/>
  <c r="AW87" i="2"/>
  <c r="AW84" i="2"/>
  <c r="AW82" i="2"/>
  <c r="AW80" i="2"/>
  <c r="AW78" i="2"/>
  <c r="AW74" i="2"/>
  <c r="AW71" i="2"/>
  <c r="AW69" i="2"/>
  <c r="AW66" i="2"/>
  <c r="AW63" i="2"/>
  <c r="AW60" i="2"/>
  <c r="AW58" i="2"/>
  <c r="AW56" i="2"/>
  <c r="AW54" i="2"/>
  <c r="AW51" i="2"/>
  <c r="AW48" i="2"/>
  <c r="AW42" i="2"/>
  <c r="AW37" i="2"/>
  <c r="AW35" i="2"/>
  <c r="AW29" i="2"/>
  <c r="AW24" i="2"/>
  <c r="AW20" i="2"/>
  <c r="AW15" i="2"/>
  <c r="AW11" i="2"/>
  <c r="AW59" i="1"/>
  <c r="AW43" i="1"/>
  <c r="AW41" i="1"/>
  <c r="AW39" i="1"/>
  <c r="AW34" i="1"/>
  <c r="AW29" i="1"/>
  <c r="AW27" i="1"/>
  <c r="AW25" i="1"/>
  <c r="AW22" i="1"/>
  <c r="AW20" i="1"/>
  <c r="AW17" i="1"/>
  <c r="AW15" i="1"/>
  <c r="AW12" i="1"/>
  <c r="AW8" i="1"/>
  <c r="AW6" i="1"/>
  <c r="AW4" i="2"/>
  <c r="AW4" i="1"/>
  <c r="AV196" i="2" l="1"/>
  <c r="AV194" i="2"/>
  <c r="AV192" i="2"/>
  <c r="AV190" i="2"/>
  <c r="AV188" i="2"/>
  <c r="AV186" i="2"/>
  <c r="AV183" i="2"/>
  <c r="AV181" i="2"/>
  <c r="AV177" i="2"/>
  <c r="AV175" i="2"/>
  <c r="AS172" i="2"/>
  <c r="AV170" i="2"/>
  <c r="AV168" i="2"/>
  <c r="AV165" i="2"/>
  <c r="AV163" i="2"/>
  <c r="AV161" i="2"/>
  <c r="AV159" i="2"/>
  <c r="AV157" i="2"/>
  <c r="AV123" i="2"/>
  <c r="AV121" i="2"/>
  <c r="AV119" i="2"/>
  <c r="AV117" i="2"/>
  <c r="AV115" i="2"/>
  <c r="AV113" i="2"/>
  <c r="AV111" i="2"/>
  <c r="AV109" i="2"/>
  <c r="AV107" i="2"/>
  <c r="AV104" i="2"/>
  <c r="AV100" i="2"/>
  <c r="AV98" i="2"/>
  <c r="AV96" i="2"/>
  <c r="AV91" i="2"/>
  <c r="AV87" i="2"/>
  <c r="AV84" i="2"/>
  <c r="AV82" i="2"/>
  <c r="AV80" i="2"/>
  <c r="AV78" i="2"/>
  <c r="AV74" i="2"/>
  <c r="AV71" i="2"/>
  <c r="AV69" i="2"/>
  <c r="AV66" i="2"/>
  <c r="AV63" i="2"/>
  <c r="AV60" i="2"/>
  <c r="AV58" i="2"/>
  <c r="AV56" i="2"/>
  <c r="AV54" i="2"/>
  <c r="AV51" i="2"/>
  <c r="AV48" i="2"/>
  <c r="AV42" i="2"/>
  <c r="AV37" i="2"/>
  <c r="AV35" i="2"/>
  <c r="AV29" i="2"/>
  <c r="AV24" i="2"/>
  <c r="AV20" i="2"/>
  <c r="AV15" i="2"/>
  <c r="AV11" i="2"/>
  <c r="AV4" i="2"/>
  <c r="AV59" i="1"/>
  <c r="AV43" i="1"/>
  <c r="AV41" i="1"/>
  <c r="AV39" i="1"/>
  <c r="AV34" i="1"/>
  <c r="AV29" i="1"/>
  <c r="AV27" i="1"/>
  <c r="AV25" i="1"/>
  <c r="AV22" i="1"/>
  <c r="AV20" i="1"/>
  <c r="AV17" i="1"/>
  <c r="AV15" i="1"/>
  <c r="AV12" i="1"/>
  <c r="AV8" i="1"/>
  <c r="AV6" i="1"/>
  <c r="AV4" i="1"/>
  <c r="AV172" i="2" l="1"/>
  <c r="AW172" i="2"/>
  <c r="F28" i="12" l="1"/>
  <c r="F3" i="12"/>
  <c r="F3" i="16"/>
  <c r="F15" i="16"/>
  <c r="F27" i="16"/>
  <c r="F39" i="16"/>
  <c r="F51" i="16"/>
  <c r="F41" i="16"/>
  <c r="F31" i="16"/>
  <c r="F8" i="16"/>
  <c r="F44" i="16"/>
  <c r="F36" i="16"/>
  <c r="F37" i="16"/>
  <c r="F4" i="16"/>
  <c r="F16" i="16"/>
  <c r="F28" i="16"/>
  <c r="F40" i="16"/>
  <c r="F52" i="16"/>
  <c r="F5" i="16"/>
  <c r="F17" i="16"/>
  <c r="F29" i="16"/>
  <c r="F53" i="16"/>
  <c r="F43" i="16"/>
  <c r="F56" i="16"/>
  <c r="F47" i="16"/>
  <c r="F38" i="16"/>
  <c r="F6" i="16"/>
  <c r="F18" i="16"/>
  <c r="F30" i="16"/>
  <c r="F42" i="16"/>
  <c r="F54" i="16"/>
  <c r="F55" i="16"/>
  <c r="F20" i="16"/>
  <c r="F25" i="16"/>
  <c r="F7" i="16"/>
  <c r="F19" i="16"/>
  <c r="F32" i="16"/>
  <c r="F35" i="16"/>
  <c r="F9" i="16"/>
  <c r="F21" i="16"/>
  <c r="F33" i="16"/>
  <c r="F45" i="16"/>
  <c r="F57" i="16"/>
  <c r="F22" i="16"/>
  <c r="F46" i="16"/>
  <c r="F48" i="16"/>
  <c r="F49" i="16"/>
  <c r="F10" i="16"/>
  <c r="F34" i="16"/>
  <c r="F2" i="16"/>
  <c r="F24" i="16"/>
  <c r="F26" i="16"/>
  <c r="F11" i="16"/>
  <c r="F23" i="16"/>
  <c r="F50" i="16"/>
  <c r="F12" i="16"/>
  <c r="F13" i="16"/>
  <c r="F14" i="16"/>
  <c r="E13" i="12"/>
  <c r="E12" i="16"/>
  <c r="E8" i="16"/>
  <c r="E32" i="16"/>
  <c r="E26" i="16"/>
  <c r="E45" i="16"/>
  <c r="E28" i="16"/>
  <c r="E29" i="16"/>
  <c r="E38" i="16"/>
  <c r="E16" i="16"/>
  <c r="E17" i="16"/>
  <c r="E18" i="16"/>
  <c r="E25" i="16"/>
  <c r="E27" i="16"/>
  <c r="E33" i="16"/>
  <c r="E9" i="16"/>
  <c r="E10" i="16"/>
  <c r="E11" i="16"/>
  <c r="E3" i="16"/>
  <c r="E7" i="16"/>
  <c r="E15" i="16"/>
  <c r="E23" i="16"/>
  <c r="E31" i="16"/>
  <c r="E39" i="16"/>
  <c r="E43" i="16"/>
  <c r="E51" i="16"/>
  <c r="E50" i="16"/>
  <c r="E20" i="16"/>
  <c r="E36" i="16"/>
  <c r="E44" i="16"/>
  <c r="E52" i="16"/>
  <c r="E4" i="16"/>
  <c r="E24" i="16"/>
  <c r="E40" i="16"/>
  <c r="E48" i="16"/>
  <c r="E56" i="16"/>
  <c r="E46" i="16"/>
  <c r="E5" i="16"/>
  <c r="E37" i="16"/>
  <c r="E53" i="16"/>
  <c r="E34" i="16"/>
  <c r="E13" i="16"/>
  <c r="E21" i="16"/>
  <c r="E41" i="16"/>
  <c r="E49" i="16"/>
  <c r="E57" i="16"/>
  <c r="E54" i="16"/>
  <c r="E6" i="16"/>
  <c r="E14" i="16"/>
  <c r="E22" i="16"/>
  <c r="E30" i="16"/>
  <c r="E42" i="16"/>
  <c r="E2" i="16"/>
  <c r="E19" i="16"/>
  <c r="E35" i="16"/>
  <c r="E47" i="16"/>
  <c r="E55" i="16"/>
  <c r="D8" i="16"/>
  <c r="D46" i="16"/>
  <c r="D35" i="16"/>
  <c r="D22" i="16"/>
  <c r="D13" i="16"/>
  <c r="D39" i="16"/>
  <c r="D36" i="16"/>
  <c r="D41" i="16"/>
  <c r="D38" i="16"/>
  <c r="D33" i="16"/>
  <c r="D2" i="16"/>
  <c r="D18" i="16"/>
  <c r="D15" i="16"/>
  <c r="D20" i="16"/>
  <c r="D25" i="16"/>
  <c r="D43" i="16"/>
  <c r="D23" i="16"/>
  <c r="D56" i="16"/>
  <c r="D10" i="16"/>
  <c r="D7" i="16"/>
  <c r="D12" i="16"/>
  <c r="D17" i="16"/>
  <c r="D51" i="16"/>
  <c r="D31" i="16"/>
  <c r="D49" i="16"/>
  <c r="D50" i="16"/>
  <c r="D47" i="16"/>
  <c r="D44" i="16"/>
  <c r="D48" i="16"/>
  <c r="D30" i="16"/>
  <c r="D40" i="16"/>
  <c r="D45" i="16"/>
  <c r="D53" i="16"/>
  <c r="D4" i="16"/>
  <c r="D9" i="16"/>
  <c r="D27" i="16"/>
  <c r="D5" i="16"/>
  <c r="D32" i="16"/>
  <c r="D21" i="16"/>
  <c r="D29" i="16"/>
  <c r="D37" i="16"/>
  <c r="D14" i="16"/>
  <c r="D19" i="16"/>
  <c r="D28" i="16"/>
  <c r="D24" i="16"/>
  <c r="D42" i="16"/>
  <c r="D26" i="16"/>
  <c r="D34" i="16"/>
  <c r="D6" i="16"/>
  <c r="D11" i="16"/>
  <c r="D16" i="16"/>
  <c r="D55" i="16"/>
  <c r="D52" i="16"/>
  <c r="D57" i="16"/>
  <c r="D54" i="16"/>
  <c r="D3" i="16"/>
  <c r="F2" i="12"/>
  <c r="F58" i="12"/>
  <c r="F54" i="12"/>
  <c r="F50" i="12"/>
  <c r="F46" i="12"/>
  <c r="F42" i="12"/>
  <c r="F38" i="12"/>
  <c r="F34" i="12"/>
  <c r="F30" i="12"/>
  <c r="F26" i="12"/>
  <c r="F22" i="12"/>
  <c r="F18" i="12"/>
  <c r="F14" i="12"/>
  <c r="F10" i="12"/>
  <c r="F6" i="12"/>
  <c r="F61" i="12"/>
  <c r="F57" i="12"/>
  <c r="F53" i="12"/>
  <c r="F49" i="12"/>
  <c r="F45" i="12"/>
  <c r="F41" i="12"/>
  <c r="F37" i="12"/>
  <c r="F33" i="12"/>
  <c r="F29" i="12"/>
  <c r="F25" i="12"/>
  <c r="F21" i="12"/>
  <c r="F17" i="12"/>
  <c r="F13" i="12"/>
  <c r="F9" i="12"/>
  <c r="F5" i="12"/>
  <c r="F60" i="12"/>
  <c r="F52" i="12"/>
  <c r="F44" i="12"/>
  <c r="F36" i="12"/>
  <c r="F32" i="12"/>
  <c r="F24" i="12"/>
  <c r="F20" i="12"/>
  <c r="F16" i="12"/>
  <c r="F12" i="12"/>
  <c r="F8" i="12"/>
  <c r="F4" i="12"/>
  <c r="F56" i="12"/>
  <c r="F48" i="12"/>
  <c r="F40" i="12"/>
  <c r="F59" i="12"/>
  <c r="F55" i="12"/>
  <c r="F51" i="12"/>
  <c r="F47" i="12"/>
  <c r="F43" i="12"/>
  <c r="F39" i="12"/>
  <c r="F35" i="12"/>
  <c r="F31" i="12"/>
  <c r="F27" i="12"/>
  <c r="F23" i="12"/>
  <c r="F19" i="12"/>
  <c r="F15" i="12"/>
  <c r="F11" i="12"/>
  <c r="F7" i="12"/>
  <c r="E58" i="12"/>
  <c r="E41" i="12"/>
  <c r="E38" i="12"/>
  <c r="E36" i="12"/>
  <c r="E34" i="12"/>
  <c r="E29" i="12"/>
  <c r="E27" i="12"/>
  <c r="E25" i="12"/>
  <c r="E19" i="12"/>
  <c r="E10" i="12"/>
  <c r="E8" i="12"/>
  <c r="E6" i="12"/>
  <c r="E3" i="12"/>
  <c r="E46" i="12"/>
  <c r="E16" i="12"/>
  <c r="E14" i="12"/>
  <c r="E12" i="12"/>
  <c r="E57" i="12"/>
  <c r="E54" i="12"/>
  <c r="E48" i="12"/>
  <c r="E42" i="12"/>
  <c r="E37" i="12"/>
  <c r="E35" i="12"/>
  <c r="E33" i="12"/>
  <c r="E30" i="12"/>
  <c r="E28" i="12"/>
  <c r="E26" i="12"/>
  <c r="E24" i="12"/>
  <c r="E9" i="12"/>
  <c r="E7" i="12"/>
  <c r="E50" i="12"/>
  <c r="E17" i="12"/>
  <c r="E15" i="12"/>
  <c r="D3" i="12"/>
  <c r="D13" i="12"/>
  <c r="E18" i="12"/>
  <c r="E22" i="12"/>
  <c r="E61" i="12"/>
  <c r="E51" i="12"/>
  <c r="E39" i="12"/>
  <c r="E31" i="12"/>
  <c r="E2" i="12"/>
  <c r="E53" i="12"/>
  <c r="E45" i="12"/>
  <c r="E21" i="12"/>
  <c r="E5" i="12"/>
  <c r="E60" i="12"/>
  <c r="E40" i="12"/>
  <c r="E4" i="12"/>
  <c r="E49" i="12"/>
  <c r="E56" i="12"/>
  <c r="E52" i="12"/>
  <c r="E44" i="12"/>
  <c r="E32" i="12"/>
  <c r="E20" i="12"/>
  <c r="E59" i="12"/>
  <c r="E55" i="12"/>
  <c r="E47" i="12"/>
  <c r="E43" i="12"/>
  <c r="E23" i="12"/>
  <c r="E11" i="12"/>
  <c r="D56" i="12"/>
  <c r="D32" i="12"/>
  <c r="D24" i="12"/>
  <c r="D61" i="12"/>
  <c r="D29" i="12"/>
  <c r="D50" i="12"/>
  <c r="D34" i="12"/>
  <c r="D10" i="12"/>
  <c r="D47" i="12"/>
  <c r="D23" i="12"/>
  <c r="D7" i="12"/>
  <c r="D2" i="12"/>
  <c r="D60" i="12"/>
  <c r="D52" i="12"/>
  <c r="D44" i="12"/>
  <c r="D36" i="12"/>
  <c r="D28" i="12"/>
  <c r="D20" i="12"/>
  <c r="D12" i="12"/>
  <c r="D4" i="12"/>
  <c r="D48" i="12"/>
  <c r="D8" i="12"/>
  <c r="D45" i="12"/>
  <c r="D37" i="12"/>
  <c r="D5" i="12"/>
  <c r="D58" i="12"/>
  <c r="D42" i="12"/>
  <c r="D26" i="12"/>
  <c r="D18" i="12"/>
  <c r="D55" i="12"/>
  <c r="D39" i="12"/>
  <c r="D31" i="12"/>
  <c r="D15" i="12"/>
  <c r="D57" i="12"/>
  <c r="D49" i="12"/>
  <c r="D41" i="12"/>
  <c r="D33" i="12"/>
  <c r="D25" i="12"/>
  <c r="D17" i="12"/>
  <c r="D9" i="12"/>
  <c r="D40" i="12"/>
  <c r="D16" i="12"/>
  <c r="D53" i="12"/>
  <c r="D21" i="12"/>
  <c r="D54" i="12"/>
  <c r="D46" i="12"/>
  <c r="D38" i="12"/>
  <c r="D30" i="12"/>
  <c r="D22" i="12"/>
  <c r="D14" i="12"/>
  <c r="D6" i="12"/>
  <c r="D59" i="12"/>
  <c r="D51" i="12"/>
  <c r="D43" i="12"/>
  <c r="D35" i="12"/>
  <c r="D27" i="12"/>
  <c r="D19" i="12"/>
  <c r="D11" i="12"/>
  <c r="A3" i="12"/>
  <c r="A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2" i="12"/>
  <c r="AR196" i="2" l="1"/>
  <c r="AQ196" i="2"/>
  <c r="AR194" i="2"/>
  <c r="AQ194" i="2"/>
  <c r="AR192" i="2"/>
  <c r="AQ192" i="2"/>
  <c r="AR190" i="2"/>
  <c r="AQ190" i="2"/>
  <c r="AR188" i="2"/>
  <c r="AQ188" i="2"/>
  <c r="AR186" i="2"/>
  <c r="AQ186" i="2"/>
  <c r="AM172" i="2" l="1"/>
  <c r="AR65" i="1"/>
  <c r="AR61" i="1"/>
  <c r="AQ61" i="1"/>
  <c r="AR59" i="1"/>
  <c r="AQ59" i="1"/>
  <c r="AR6" i="1"/>
  <c r="AR8" i="1"/>
  <c r="AR12" i="1"/>
  <c r="AR15" i="1"/>
  <c r="AR17" i="1"/>
  <c r="AR20" i="1"/>
  <c r="AR22" i="1"/>
  <c r="AR25" i="1"/>
  <c r="AR27" i="1"/>
  <c r="AR29" i="1"/>
  <c r="AR34" i="1"/>
  <c r="AR39" i="1"/>
  <c r="AR41" i="1"/>
  <c r="AR43" i="1"/>
  <c r="AR45" i="1"/>
  <c r="AR49" i="1"/>
  <c r="AR53" i="1"/>
  <c r="AR55" i="1"/>
  <c r="AR183" i="2" l="1"/>
  <c r="AQ183" i="2"/>
  <c r="AR181" i="2"/>
  <c r="AQ181" i="2"/>
  <c r="AR177" i="2"/>
  <c r="AQ177" i="2"/>
  <c r="AR175" i="2"/>
  <c r="AQ175" i="2"/>
  <c r="AR172" i="2"/>
  <c r="AQ172" i="2"/>
  <c r="AR170" i="2"/>
  <c r="AQ170" i="2"/>
  <c r="AR168" i="2"/>
  <c r="AQ168" i="2"/>
  <c r="AR165" i="2"/>
  <c r="AQ165" i="2"/>
  <c r="AR163" i="2"/>
  <c r="AQ163" i="2"/>
  <c r="AR161" i="2"/>
  <c r="AQ161" i="2"/>
  <c r="AR159" i="2"/>
  <c r="AQ159" i="2"/>
  <c r="AR157" i="2"/>
  <c r="AQ157" i="2"/>
  <c r="AR123" i="2"/>
  <c r="AQ123" i="2"/>
  <c r="AR121" i="2"/>
  <c r="AQ121" i="2"/>
  <c r="AR119" i="2"/>
  <c r="AQ119" i="2"/>
  <c r="AR117" i="2"/>
  <c r="AQ117" i="2"/>
  <c r="AR115" i="2"/>
  <c r="AQ115" i="2"/>
  <c r="AR113" i="2"/>
  <c r="AQ113" i="2"/>
  <c r="AR111" i="2"/>
  <c r="AQ111" i="2"/>
  <c r="AR109" i="2"/>
  <c r="AQ109" i="2"/>
  <c r="AR107" i="2"/>
  <c r="AQ107" i="2"/>
  <c r="AR104" i="2"/>
  <c r="AQ104" i="2"/>
  <c r="AR100" i="2"/>
  <c r="AQ100" i="2"/>
  <c r="AR98" i="2"/>
  <c r="AQ98" i="2"/>
  <c r="AR96" i="2"/>
  <c r="AQ96" i="2"/>
  <c r="AR91" i="2"/>
  <c r="AQ91" i="2"/>
  <c r="AR87" i="2"/>
  <c r="AQ87" i="2"/>
  <c r="AR84" i="2"/>
  <c r="AQ84" i="2"/>
  <c r="AR82" i="2"/>
  <c r="AQ82" i="2"/>
  <c r="AR80" i="2"/>
  <c r="AQ80" i="2"/>
  <c r="AR78" i="2"/>
  <c r="AQ78" i="2"/>
  <c r="AR74" i="2"/>
  <c r="AQ74" i="2"/>
  <c r="AR71" i="2"/>
  <c r="AQ71" i="2"/>
  <c r="AR69" i="2"/>
  <c r="AQ69" i="2"/>
  <c r="AR66" i="2"/>
  <c r="AQ66" i="2"/>
  <c r="AR63" i="2"/>
  <c r="AQ63" i="2"/>
  <c r="AR60" i="2"/>
  <c r="AQ60" i="2"/>
  <c r="AR58" i="2"/>
  <c r="AQ58" i="2"/>
  <c r="AR56" i="2"/>
  <c r="AQ56" i="2"/>
  <c r="AR54" i="2"/>
  <c r="AQ54" i="2"/>
  <c r="AR51" i="2"/>
  <c r="AQ51" i="2"/>
  <c r="AR48" i="2"/>
  <c r="AQ48" i="2"/>
  <c r="AR42" i="2"/>
  <c r="AQ42" i="2"/>
  <c r="AR37" i="2"/>
  <c r="AQ37" i="2"/>
  <c r="AR35" i="2"/>
  <c r="AQ35" i="2"/>
  <c r="AR29" i="2"/>
  <c r="AQ29" i="2"/>
  <c r="AR24" i="2"/>
  <c r="AQ24" i="2"/>
  <c r="AR20" i="2"/>
  <c r="AQ20" i="2"/>
  <c r="AR15" i="2"/>
  <c r="AQ15" i="2"/>
  <c r="AR11" i="2"/>
  <c r="AQ11" i="2"/>
  <c r="AR4" i="2"/>
  <c r="AQ4" i="2"/>
  <c r="AQ4" i="1"/>
  <c r="AQ6" i="1"/>
  <c r="AQ8" i="1"/>
  <c r="AQ12" i="1"/>
  <c r="AQ15" i="1"/>
  <c r="AQ17" i="1"/>
  <c r="AQ20" i="1"/>
  <c r="AQ22" i="1"/>
  <c r="AQ25" i="1"/>
  <c r="AQ27" i="1"/>
  <c r="AQ29" i="1"/>
  <c r="AQ34" i="1"/>
  <c r="AQ39" i="1"/>
  <c r="AQ41" i="1"/>
  <c r="AQ43" i="1"/>
  <c r="AQ45" i="1"/>
  <c r="AQ49" i="1"/>
  <c r="AQ53" i="1"/>
  <c r="AQ55" i="1"/>
  <c r="AL183" i="2" l="1"/>
  <c r="AK183" i="2"/>
  <c r="AC183" i="2"/>
  <c r="AE183" i="2" s="1"/>
  <c r="Y183" i="2"/>
  <c r="AB91" i="2"/>
  <c r="AA91" i="2"/>
  <c r="AF100" i="2"/>
  <c r="AE100" i="2"/>
  <c r="AB119" i="2"/>
  <c r="AA119" i="2"/>
  <c r="AL123" i="2"/>
  <c r="AK123" i="2"/>
  <c r="AL121" i="2"/>
  <c r="AK121" i="2"/>
  <c r="AB123" i="2"/>
  <c r="AA123" i="2"/>
  <c r="AB121" i="2"/>
  <c r="AA121" i="2"/>
  <c r="AF121" i="2"/>
  <c r="AE121" i="2"/>
  <c r="AF123" i="2"/>
  <c r="AE123" i="2"/>
  <c r="AK91" i="2"/>
  <c r="AL100" i="2"/>
  <c r="AK100" i="2"/>
  <c r="AL119" i="2"/>
  <c r="AK119" i="2"/>
  <c r="AF119" i="2"/>
  <c r="AE119" i="2"/>
  <c r="AL159" i="2"/>
  <c r="AK159" i="2"/>
  <c r="AF157" i="2"/>
  <c r="AE157" i="2"/>
  <c r="AF161" i="2"/>
  <c r="AL161" i="2"/>
  <c r="AK161" i="2"/>
  <c r="AL163" i="2"/>
  <c r="AK163" i="2"/>
  <c r="AL168" i="2"/>
  <c r="AK168" i="2"/>
  <c r="AF170" i="2"/>
  <c r="AE170" i="2"/>
  <c r="AL170" i="2"/>
  <c r="AK170" i="2"/>
  <c r="AK175" i="2"/>
  <c r="AF175" i="2"/>
  <c r="AE175" i="2"/>
  <c r="AF177" i="2"/>
  <c r="AE177" i="2"/>
  <c r="AL181" i="2"/>
  <c r="AK181" i="2"/>
  <c r="AF181" i="2"/>
  <c r="AE181" i="2"/>
  <c r="AL43" i="1"/>
  <c r="AK43" i="1"/>
  <c r="AF43" i="1"/>
  <c r="AE43" i="1"/>
  <c r="AA43" i="1"/>
  <c r="AL45" i="1"/>
  <c r="AK45" i="1"/>
  <c r="AB45" i="1"/>
  <c r="AA45" i="1"/>
  <c r="AF45" i="1"/>
  <c r="AE45" i="1"/>
  <c r="AF49" i="1"/>
  <c r="AE49" i="1"/>
  <c r="AL49" i="1"/>
  <c r="AK49" i="1"/>
  <c r="AL53" i="1"/>
  <c r="AK53" i="1"/>
  <c r="AF53" i="1"/>
  <c r="AE53" i="1"/>
  <c r="AL55" i="1"/>
  <c r="AK55" i="1"/>
  <c r="AF55" i="1"/>
  <c r="AE55" i="1"/>
  <c r="AK157" i="2"/>
  <c r="AF183" i="2" l="1"/>
  <c r="AL157" i="2"/>
  <c r="AL91" i="2"/>
  <c r="AC91" i="2"/>
  <c r="AL165" i="2"/>
  <c r="AK165" i="2"/>
  <c r="AL175" i="2"/>
  <c r="AK172" i="2"/>
  <c r="AK177" i="2"/>
  <c r="AL172" i="2" l="1"/>
  <c r="AF91" i="2"/>
  <c r="AE91" i="2"/>
  <c r="AL177" i="2"/>
</calcChain>
</file>

<file path=xl/sharedStrings.xml><?xml version="1.0" encoding="utf-8"?>
<sst xmlns="http://schemas.openxmlformats.org/spreadsheetml/2006/main" count="3421" uniqueCount="917">
  <si>
    <t>Code</t>
  </si>
  <si>
    <t>FR Sheet Name
(WS F&amp;G)</t>
  </si>
  <si>
    <t>PID</t>
  </si>
  <si>
    <t>UID</t>
  </si>
  <si>
    <t>Projected / Actual In-Service
(mmm-yyyy)</t>
  </si>
  <si>
    <t>Project &amp; TP#</t>
  </si>
  <si>
    <t>- - -   P R E V I O U S L Y   P U B L I S H E D   - - -</t>
  </si>
  <si>
    <t>---  WS-F and WS-G SUMMARY Input Data   ---</t>
  </si>
  <si>
    <t>COMMENTS</t>
  </si>
  <si>
    <t>09 Update</t>
  </si>
  <si>
    <t>2010 "Corrected" Update</t>
  </si>
  <si>
    <t>2011 "Corrected" Update</t>
  </si>
  <si>
    <t>2012 Update</t>
  </si>
  <si>
    <t>2013 Update</t>
  </si>
  <si>
    <t>2014 Update</t>
  </si>
  <si>
    <t>2015 Update</t>
  </si>
  <si>
    <t>2016 Update</t>
  </si>
  <si>
    <t>YE2009
Projected
(8/31/09)
&lt;&lt; WS-F &gt;&gt;</t>
  </si>
  <si>
    <t>YE2009
Actual
(3/29/11)*
&lt;&lt; WS-G &gt;&gt;</t>
  </si>
  <si>
    <t>YE2010
Projected
(3/29/11)
&lt;&lt; WS-F &gt;&gt;</t>
  </si>
  <si>
    <t>YE09 to YE10 (Projected) Variance</t>
  </si>
  <si>
    <t>YE2010
Actual
(12/21/11)*
&lt;&lt; WS-G &gt;&gt;</t>
  </si>
  <si>
    <t>YE2011
Projected
(12/21/11)
&lt;&lt; WS-F &gt;&gt;</t>
  </si>
  <si>
    <t>YE10 to YE11 (Projected) Variance</t>
  </si>
  <si>
    <t>YE2011
Actual
(May'12)
&lt;&lt; WS-G &gt;&gt;</t>
  </si>
  <si>
    <t>YE2012
Projected
(May '12)
&lt;&lt; WS-F &gt;&gt;</t>
  </si>
  <si>
    <t>YE11 to YE12 (Projected) Variance</t>
  </si>
  <si>
    <t>YE2012
Actual
(May'13)
&lt;&lt; WS-G &gt;&gt;</t>
  </si>
  <si>
    <t>YE2013
Projected
(May '13)
&lt;&lt; WS-F &gt;&gt;</t>
  </si>
  <si>
    <t>YE2012 Variance (Projected to Actual)</t>
  </si>
  <si>
    <t>YE12 (actual) to YE13 (Projected) Variance</t>
  </si>
  <si>
    <t>YE2013
Actual
(May'14)
&lt;&lt; WS-G &gt;&gt;</t>
  </si>
  <si>
    <t>YE2014
Projected
(May '14)
&lt;&lt; WS-F &gt;&gt;</t>
  </si>
  <si>
    <t>YE2013 Variance (Projected to Actual)</t>
  </si>
  <si>
    <t>YE13 (actual) to YE14 (Projected) Variance</t>
  </si>
  <si>
    <t>YE2014
Actual
(May'15)
&lt;&lt; WS-G &gt;&gt;</t>
  </si>
  <si>
    <t>YE2015
Projected
(May '15)
&lt;&lt; WS-F &gt;&gt;</t>
  </si>
  <si>
    <t>YE2014 Variance (Projected to Actual)</t>
  </si>
  <si>
    <t>YE14 (actual) to YE15 (Projected) Variance</t>
  </si>
  <si>
    <t>YE2015 Variance (Projected to Actual)</t>
  </si>
  <si>
    <t>YE15 (actual) to YE16 (Projected) Variance</t>
  </si>
  <si>
    <t>t</t>
  </si>
  <si>
    <t>P.001</t>
  </si>
  <si>
    <t>Total</t>
  </si>
  <si>
    <t>Riverside-Glenpool (TP2006087)</t>
  </si>
  <si>
    <t>c</t>
  </si>
  <si>
    <t>Reconductor 1.82 miles with ACCC.  Replace wave trap jumpers at Riverside.</t>
  </si>
  <si>
    <t>P.002</t>
  </si>
  <si>
    <t>Craig Jct-Broken Bow (TP2007059)</t>
  </si>
  <si>
    <t>Reconductor Broken Bow to Craig Junction 138 kV; Rebuild 7.66 miles of 3/0 CW CU with 795 ACSR</t>
  </si>
  <si>
    <t>P.003</t>
  </si>
  <si>
    <t>WFEC new ties (TP2006054)</t>
  </si>
  <si>
    <t>Build new 138 kV line AEP Sayre to WFEC Erick.</t>
  </si>
  <si>
    <t>Install 138 kV three breaker ring bus forming two new 138 kV terminals at the Atoka substation.</t>
  </si>
  <si>
    <t>Upgrade line relays, install SCADA and install Ethernet communication at Tupelo Substation.</t>
  </si>
  <si>
    <t>P.004</t>
  </si>
  <si>
    <t>Cache-Snyder (TP2004147)</t>
  </si>
  <si>
    <t>Includes new line and new terminals at both ends.</t>
  </si>
  <si>
    <t>Build new Snyder to Altus Jct 138 kV line</t>
  </si>
  <si>
    <t>Included in 10130</t>
  </si>
  <si>
    <t>P.005</t>
  </si>
  <si>
    <t>Catoosa 138 kV Device</t>
  </si>
  <si>
    <t>Install switched capacitor bank.</t>
  </si>
  <si>
    <t>P.006</t>
  </si>
  <si>
    <t>Pryor Jct 138/60 Upgrade autoxfmr  (TP2006090)</t>
  </si>
  <si>
    <t>Upgrade Pryor Junction 138/69 kV transformer; Ratings A=133 and B=146</t>
  </si>
  <si>
    <t>Included in 10137</t>
  </si>
  <si>
    <t>&lt;</t>
  </si>
  <si>
    <t>P.007</t>
  </si>
  <si>
    <t>Elk City-Elk City 69 CT upgrades (TP2007015)</t>
  </si>
  <si>
    <t>Not over $100K threshold for regional allocation.</t>
  </si>
  <si>
    <t>Replace CTS &amp; jumpers. Limits on AEP end will be 600A switches and Breaker</t>
  </si>
  <si>
    <t>P.008</t>
  </si>
  <si>
    <t>Weleetka &amp; Okmulgee wavetrap r&amp;r 81-805 (TP2005046)</t>
  </si>
  <si>
    <t>Replace Weleetka wave trap</t>
  </si>
  <si>
    <t>Replace Okmulgee wave trap</t>
  </si>
  <si>
    <t>Distribution; ignore</t>
  </si>
  <si>
    <t>P.009</t>
  </si>
  <si>
    <t>Tulsa SE r&amp;r switches (TP2004033)</t>
  </si>
  <si>
    <t>Replace 3 switches</t>
  </si>
  <si>
    <t>P.010</t>
  </si>
  <si>
    <t>Clinton City-Foss 69 wavetrap r&amp;r (TP2009011)</t>
  </si>
  <si>
    <t>n/a</t>
  </si>
  <si>
    <t>Replace wave trap at Clinton City Substation.</t>
  </si>
  <si>
    <t>P.011</t>
  </si>
  <si>
    <t>Bartlesville SE to Coffeyville T Rebuild (TP2008079-PSO)</t>
  </si>
  <si>
    <t>---</t>
  </si>
  <si>
    <t xml:space="preserve"> Also see related OKTransco project (OKT.004). </t>
  </si>
  <si>
    <t>Rebuild approximately 13 miles of line with 1590 ACSR to achieve a minimum 2000 Amp emergency rating</t>
  </si>
  <si>
    <t>Included in 10578</t>
  </si>
  <si>
    <t>P.012</t>
  </si>
  <si>
    <t>Canadian River - McAlester City 138 kV Line Conversion (TP2009095)</t>
  </si>
  <si>
    <t xml:space="preserve"> Also see related OKTransco project (OKT.006).  Multi-element multi-year base plan project.  Final in-service yr in 12' and 13'.</t>
  </si>
  <si>
    <t>Convert 17 mile Canadian River - McAlester City line from 69 kV to 138 kV.</t>
  </si>
  <si>
    <t>Included in 11011</t>
  </si>
  <si>
    <t>P.013</t>
  </si>
  <si>
    <t>CoffeyvilleT to Dearing 138 kv Rebuild - 1.1 mi (TP2008013)</t>
  </si>
  <si>
    <t>Also see related OKTransco project (OKT.002). Total project expenditure is over $100k.</t>
  </si>
  <si>
    <t>AEPW to reconductor 1.09 miles of 795 ACSR with 1590 ACSR.  (Also, Westar to rebuild 3.93 miles of 795 ACSR with 1590 ACSR.)  These ratings are just for the AEP facilities.</t>
  </si>
  <si>
    <t>P.014</t>
  </si>
  <si>
    <t>Ashdown West - Craig Junction 138KV Rebuild (TP2009092)</t>
  </si>
  <si>
    <t>Asset transfer to SWEPCO completed.  Only a portion of the project was transferred.</t>
  </si>
  <si>
    <t xml:space="preserve">c </t>
  </si>
  <si>
    <t xml:space="preserve">Rebuild 2.45 miles of 795 ACSR with 1590 ACSR and reset relays. </t>
  </si>
  <si>
    <t>P.015</t>
  </si>
  <si>
    <t>Locust Grove to Lone Star 115 kV Rebuild 2.1 miles (TP2009093)</t>
  </si>
  <si>
    <t>Reconductor 2.15 mile section of 115 kV line with 795 ACSR.</t>
  </si>
  <si>
    <t>P.016</t>
  </si>
  <si>
    <t>Cornville Station Conversion (TP2011093)</t>
  </si>
  <si>
    <t xml:space="preserve">Also see related OKTransco project (OKT.007). </t>
  </si>
  <si>
    <t>Upgrade the Cornville 138 kV bus to breaker-and-a-half configuration in preparation for the 138 kV line conversion to Lindsay Water substation.</t>
  </si>
  <si>
    <t>P.017</t>
  </si>
  <si>
    <t>OKMULGEE - RIVERSIDE STATION 138KV CKT 1</t>
  </si>
  <si>
    <t>Ignore; no Capital investment</t>
  </si>
  <si>
    <t>Replace wave trap at Okmulgee.</t>
  </si>
  <si>
    <t>P.018</t>
  </si>
  <si>
    <t>Valliant-NW Texarkana 345 kV</t>
  </si>
  <si>
    <t>345 kV from Valliant substation to NW Texarkana substation</t>
  </si>
  <si>
    <t>P.019</t>
  </si>
  <si>
    <t>Broken Arrow North-South Tap-Oneta 138 kV Ckt 1</t>
  </si>
  <si>
    <t>Reconductor 4.33 miles of 795 ACSR with 1026 ACCC</t>
  </si>
  <si>
    <t>P.020</t>
  </si>
  <si>
    <t>Grady Customer Connection</t>
  </si>
  <si>
    <t xml:space="preserve">Also see related OKTransco project (OKT.013). </t>
  </si>
  <si>
    <t>Transmission line cut-ins</t>
  </si>
  <si>
    <t>P.021</t>
  </si>
  <si>
    <t>Darlington-Red Rock 138 kV line</t>
  </si>
  <si>
    <t xml:space="preserve">Also see related OKTransco project (OKT.014). </t>
  </si>
  <si>
    <t>Construct new 8-mile 138 kV line from Red Rock to Darlington.</t>
  </si>
  <si>
    <t>Cost includes all terminal work also.</t>
  </si>
  <si>
    <t>Build 138 kV line from Benteler to Port Robson (Ckt 2)</t>
  </si>
  <si>
    <t>S.072</t>
  </si>
  <si>
    <t>Build 138 kV line from Benteler to Port Robson (Ckt 1)</t>
  </si>
  <si>
    <t>Benteler - Port Robson 138 kV Ckt 1 and 2</t>
  </si>
  <si>
    <t>Rebuild 2.75 mile 69 kV line from Mt. Pleasant to West Mt. Pleasant</t>
  </si>
  <si>
    <t>S.071</t>
  </si>
  <si>
    <t xml:space="preserve">69 kV Upgrade.  </t>
  </si>
  <si>
    <t>Mt. Pleasant - West Mt. Pleasant 69 kV Ckt 1</t>
  </si>
  <si>
    <t>Rebuild 7.0 mile 69 kV line from Howe Interchange to Midland with 1233.6 ACSR/TW. The portion of the line to be rebult is from the state line to Midland. Upgrade CT ratios, relay settings, switches, and station conductors at Midland.</t>
  </si>
  <si>
    <t>S.070</t>
  </si>
  <si>
    <t>Rebuild 1.3 mile 69 kV line from Midland to Midland REC with 1233.6 ACSR/TW. Upgrade CT ratios, relay settings, switches, and station conductors at Midland.</t>
  </si>
  <si>
    <t>Rebuild 4.0 mile line from Midland REC to North Huntington with 1233.6 ACSR/TW. Upgrade CT ratios, relay settings, and jumpers at North Huntington.</t>
  </si>
  <si>
    <t>69 kV Upgrade. State Line to Midland line rebuild in-serviced  Dec-14.</t>
  </si>
  <si>
    <t>Red Oak (State Line)-North Huntington 69 kV</t>
  </si>
  <si>
    <t>Rebuild 1.6 mile line from Hardy Street to Waterworks with 1233.6 ACSR/TW</t>
  </si>
  <si>
    <t>S.069</t>
  </si>
  <si>
    <t>Hardy Street-Waterworks 69 kV</t>
  </si>
  <si>
    <t>Ellerbe Road - Forbing Tap 69 kV Ckt 1</t>
  </si>
  <si>
    <t>S.068</t>
  </si>
  <si>
    <t>Forbing Tap - South Shreveport 69 kV</t>
  </si>
  <si>
    <t>Ellerbe Rd - South Shreveport 69 kV Build (TP201154)</t>
  </si>
  <si>
    <t>Rebuild 13.2 mile line; Upgrade CT ratios and relay settings at New Boston.</t>
  </si>
  <si>
    <t>S.067</t>
  </si>
  <si>
    <t>69 kV Upgrade.  Dekalb Station upgrades in-serviced Oct-14.</t>
  </si>
  <si>
    <t>Dekalb-New Boston 69 kV</t>
  </si>
  <si>
    <t>Install a new 28.8 MVAr capacitor bank at Logansport 138 kV substation</t>
  </si>
  <si>
    <t>S.064</t>
  </si>
  <si>
    <t>Logansport 138 kV (TP2011022)</t>
  </si>
  <si>
    <t>included in 50607</t>
  </si>
  <si>
    <t>Messick 500/230 kV Transformer Ckt1</t>
  </si>
  <si>
    <t>Messick 500/230 kV (TP2011033)</t>
  </si>
  <si>
    <t>Install a new 28.8 MVAr capacitor bank at Winnsboro 138 kV substation</t>
  </si>
  <si>
    <t>S.063</t>
  </si>
  <si>
    <t>Winnsboro 138 kV (TP2013122)</t>
  </si>
  <si>
    <t>Rebuild 27.6 mile 138 kV ine with 1926.9 ACSR/TW.</t>
  </si>
  <si>
    <t>S.060</t>
  </si>
  <si>
    <t>Rock Hill-Springridge Pan-Harr REC 138 kV Ckt 1</t>
  </si>
  <si>
    <t>Rebuild 4.7 mile 69 kV line from Brownlee to North Market</t>
  </si>
  <si>
    <t>S.059</t>
  </si>
  <si>
    <t>Brownlee-North Market 69 kV Rebuild</t>
  </si>
  <si>
    <t>S.058</t>
  </si>
  <si>
    <t>Northwest Texarkana 345 kV terminal work and 345 kV ine relocations completed November 2015; Also see related PSO project (P.018) and OKTCo project (OKT.009).</t>
  </si>
  <si>
    <t>Replace 69 kV switches.</t>
  </si>
  <si>
    <t>S.057</t>
  </si>
  <si>
    <t>OKAY - TOLLETTE 69KV CKT 1</t>
  </si>
  <si>
    <t>Replace 69 kV switch 11985 and 1033 AAC jumpers at Sugar Hill.</t>
  </si>
  <si>
    <t>S.056</t>
  </si>
  <si>
    <t>SUGAR HILL 138/69KV TRANSFORMER CKT 1</t>
  </si>
  <si>
    <t>Replace two switches at Quitman substation.</t>
  </si>
  <si>
    <t>S.055</t>
  </si>
  <si>
    <t>FOREST HILLS REC - QUITMAN 69KV CKT 1 #2</t>
  </si>
  <si>
    <t>Reset CTs at Carthage on the Carthage - Rock Hill line.</t>
  </si>
  <si>
    <t>S.054</t>
  </si>
  <si>
    <t>CARTHAGE - ROCK HILL 69KV CKT 1</t>
  </si>
  <si>
    <t>Replace 69 kV switches at Winnsboro and reset CT ratios and relay settings.</t>
  </si>
  <si>
    <t>S.053</t>
  </si>
  <si>
    <t>Ignore; Distribution investment</t>
  </si>
  <si>
    <t>MAGNOLIA TAP - WINNSBORO 69KV CKT 1</t>
  </si>
  <si>
    <t>Replace Quitman 69KV bus, switches and jumpers. Change CT and relay settings.</t>
  </si>
  <si>
    <t>S.052</t>
  </si>
  <si>
    <t>FOREST HILLS REC - QUITMAN 69KV CKT 1</t>
  </si>
  <si>
    <t>Relay at Bann new limits will be 65/72 MVA summer (line conductor/Lonestar switch) and 72/72 MVA winter (Lonestar Switch)</t>
  </si>
  <si>
    <t>S.051</t>
  </si>
  <si>
    <t>BANN - LONESTAR ORDINANCE TAP 69KV CKT 1</t>
  </si>
  <si>
    <t>Replace CT</t>
  </si>
  <si>
    <t>S.050</t>
  </si>
  <si>
    <t>LONE STAR SOUTH - PITTSBURG 138KV CKT 1</t>
  </si>
  <si>
    <t>Replace Switch in King Hwy substation</t>
  </si>
  <si>
    <t>S.049</t>
  </si>
  <si>
    <t>BANN - KINGS HIGHWAY 69KV CKT 1</t>
  </si>
  <si>
    <t xml:space="preserve">Replace Mineola 2 Switches &amp; Breaker </t>
  </si>
  <si>
    <t>S.048</t>
  </si>
  <si>
    <t>MINEOLA - NORTH MINEOLA 69KV CKT 1</t>
  </si>
  <si>
    <t>Replace conductor in Hope Substation</t>
  </si>
  <si>
    <t>S.047</t>
  </si>
  <si>
    <t>FULTON - HOPE 115KV CKT 1</t>
  </si>
  <si>
    <t>Install new 345 kV line , ROW and terminal equipment at Chamber Springs</t>
  </si>
  <si>
    <t>S.046</t>
  </si>
  <si>
    <t>Includes 345 kV line and Chamber Springs 345 kV terminal work.</t>
  </si>
  <si>
    <t>CHAMBER SPRINGS - TONTITOWN 345KV CKT 1</t>
  </si>
  <si>
    <t>Reconductor 666 ACSR (11.6 miles) and 1272 ACSR (.1 mile) to Drake ACCC (2156  ACSR section 0.6 miles is not replaced) and remove the series reactors at Chamber Springs on the Chamber Springs to Tontitown 161 kV line</t>
  </si>
  <si>
    <t>S.045</t>
  </si>
  <si>
    <t>CHAMBER SPRINGS - TONTITOWN 161KV CKT 1</t>
  </si>
  <si>
    <t>not sure if stations are to be included</t>
  </si>
  <si>
    <t>Pittsburg and Mineola Stations</t>
  </si>
  <si>
    <t>S.044</t>
  </si>
  <si>
    <t>NORTH MINEOLA - WINNSBORO 138KV CKT 1</t>
  </si>
  <si>
    <t>PITTSBURG - WINNSBORO 138KV CKT 1</t>
  </si>
  <si>
    <t>Pittsburg-Winnsboro-North Mineola</t>
  </si>
  <si>
    <t>Included in 11331</t>
  </si>
  <si>
    <t>S.043</t>
  </si>
  <si>
    <t>Rebuild 21.85-mile 138 kV line from Diana to Perdue. Replace switches, jumpers, and upgrade CT ratios at Diana and Perdue. Upgrade relay settings at Diana.</t>
  </si>
  <si>
    <t>Diana to Perdue 138 kV Rebuild 21.8 miles; Station Upgrades at Diana and Perdue (TP2011023)</t>
  </si>
  <si>
    <t>Reconductor 3.25-mile 69 kV line from Northwest Henderson to Poynter with 1272 ACSR.</t>
  </si>
  <si>
    <t>S.042</t>
  </si>
  <si>
    <t>Includes terminal work at both Northwest Henderson and Poynter</t>
  </si>
  <si>
    <t>Northwest Henderson to Poynter 69 kV Rebuild 3.2 miles (TP2004031)</t>
  </si>
  <si>
    <t>Rebuild 1-mile portion of the 69 kV line from Broadmoor to Fern Street with 1233.6 ACSR/TW. Replace switches at Fern Street.</t>
  </si>
  <si>
    <t>S.041</t>
  </si>
  <si>
    <t>Includes terminal work at both Fern Street and Broadmoor.</t>
  </si>
  <si>
    <t>Broadmoor to Fern Street 69 kV Rebuild 1 mile (TP2010103)</t>
  </si>
  <si>
    <t>Rebuild or reconductor 11.4-mile Rock Hill - Carthage line from 336 ACSR to 1272 ACSR and remove switches in middle of line.  Upgrade breaker, switches, CT ratios, and relay settings at Carthage substation. Upgrade jumpers, switches, CT ratios, and relay settings at Rock Hill substation.</t>
  </si>
  <si>
    <t>S.040</t>
  </si>
  <si>
    <t>Rock Hill to Carthage 69 kV Rebuild 11.4 Miles (TP2010102)</t>
  </si>
  <si>
    <t>S.039</t>
  </si>
  <si>
    <t xml:space="preserve">Asset has been transferred to SWEPCO from PSO, thus placing the line back with the original owner. </t>
  </si>
  <si>
    <t>Rebuild 2.49 miles with 1590 ACSR. Replace wavetrap and jumpers at Whitney. Replace metering CT at Eastex.</t>
  </si>
  <si>
    <t>S.038</t>
  </si>
  <si>
    <t>Eastex Switching Station - Whitney 138 kV Station - Rebuild 2.5 miles of 138 kV (TP2010064)</t>
  </si>
  <si>
    <t>Rebuild 7.11 miles of 397.5 ACSR with 1272 ACSR</t>
  </si>
  <si>
    <t>S.037</t>
  </si>
  <si>
    <t>SW Shreveport to Spring Ridge REC 138 kV Line Rebuild (TP2010066)</t>
  </si>
  <si>
    <t>Tap the South Springdale-East Fayetteville 161 kV line and build 1.5 miles of 161 kV to new Osbourne station.</t>
  </si>
  <si>
    <t>S.036</t>
  </si>
  <si>
    <t>Includes T station and T line per Pennybaker/Rainbolt</t>
  </si>
  <si>
    <t>Osburn 161 kV Line Work</t>
  </si>
  <si>
    <t>Replace auto with new 450 MVA.</t>
  </si>
  <si>
    <t>S.035</t>
  </si>
  <si>
    <t>Diana - Replace North Autotransformer #3 (TP2010065)</t>
  </si>
  <si>
    <t>included in 11421</t>
  </si>
  <si>
    <t>S.034</t>
  </si>
  <si>
    <t>Includes 7.1 mile line rebuild, and terminal work at Lone Star Ordnance Tap and Bann.</t>
  </si>
  <si>
    <t>Rebuild 1.68-mile Hooks - Lone Star Ordinance Tap 69 kV line. Replace switch 6006 at Lone Star Ordinance.</t>
  </si>
  <si>
    <t>Bann - LS Ordnance - Hooks 69 kV - Rebuild 7.1 mi (TP2011024)</t>
  </si>
  <si>
    <t>Includes all 345 kV line work. Added this to include the revision for the condemnation</t>
  </si>
  <si>
    <t>Install 18 miles of new 345 kV, 2-954 ACSR line.</t>
  </si>
  <si>
    <t>S.033</t>
  </si>
  <si>
    <t>Includes all station work.</t>
  </si>
  <si>
    <t>Install 345/161 kV transformer at Shipe Road.</t>
  </si>
  <si>
    <t>Includes all 161 kV line work.</t>
  </si>
  <si>
    <t>Install 9 miles of 161 kV from new Shipe Road Substation to East Centerton Substation.</t>
  </si>
  <si>
    <t>Multi-element multi-year base plan project.  Work orginally projected for 2013 was moved to 2014.  Final in-service yr in 12', 13'  and 14'.</t>
  </si>
  <si>
    <t xml:space="preserve"> Flint Creek-Shipe Road 345 kV Line (TP2008126)</t>
  </si>
  <si>
    <t>Rebuild 3.49 miles of Howell - Kilgore 69 kV 4/0 ACSR with 795 ACSR.</t>
  </si>
  <si>
    <t>S.032</t>
  </si>
  <si>
    <t>Howell-Kilgore 69 kV rebuild</t>
  </si>
  <si>
    <t>Replace 138 kV wavetraps at both ends. Reset CTs at Lone Star South. Reset relays at Pittsburg.</t>
  </si>
  <si>
    <t>S.031</t>
  </si>
  <si>
    <t>Lone Star South - Pittsburg 138 kV - Replace Wavetraps, reset CT's and Relays (TP2009100)</t>
  </si>
  <si>
    <t>included in 10456</t>
  </si>
  <si>
    <t>S.030</t>
  </si>
  <si>
    <t>Add 345 kV terminal at NW Texarkana</t>
  </si>
  <si>
    <t>Build approximately 33 miles of 2-954 ACSR from Turk to NW Texarkana.</t>
  </si>
  <si>
    <t>Add Turk 345/138 kV transformer</t>
  </si>
  <si>
    <t>NW Texarkana - Turk 345</t>
  </si>
  <si>
    <t>Reset CT, Replace Breaker and Switch</t>
  </si>
  <si>
    <t>S.029</t>
  </si>
  <si>
    <t>Replace Switch at Easton, and Breaker and Switch at Pirkey</t>
  </si>
  <si>
    <t>Replace 3 2000 A switches at Knox Lee</t>
  </si>
  <si>
    <t>Knox Lee - Pirkey 138 kV / Pirkey - Whitney 138 kV - Replace Breaker,  Wavetraps, and reset relays and CT's (TP2010062)</t>
  </si>
  <si>
    <t>Rebuild 5.92 miles of 266 ACSR with 795 ACSR. Replace 69KV switches, jumpers, and reset CTs and relays at Texarkana Plant</t>
  </si>
  <si>
    <t>S.028</t>
  </si>
  <si>
    <t>Change out the 500 Cu jumpers at Texarkana Plant.</t>
  </si>
  <si>
    <t>slight discrepancy in sum of costs versus prior total</t>
  </si>
  <si>
    <t>Bloomburg-Texarkana Plant (TP2008027)</t>
  </si>
  <si>
    <t>Replace 138 kV breaker, switches, and jumpers at Linwood. Replace circuit switcher at Powell Street.</t>
  </si>
  <si>
    <t>S.027</t>
  </si>
  <si>
    <t>Corrected total (took out removal cost)</t>
  </si>
  <si>
    <t>Linwood - Powell Street 138 kV</t>
  </si>
  <si>
    <t>Replace one breaker and four switches.</t>
  </si>
  <si>
    <t>S.026</t>
  </si>
  <si>
    <t>Whitney repl CB and Switches</t>
  </si>
  <si>
    <t>Replace switch at Diana for higher winter rating of 287/316 MVA. Summer rating unchanged.</t>
  </si>
  <si>
    <t>S.025</t>
  </si>
  <si>
    <t>Replace sw @ Diana</t>
  </si>
  <si>
    <t>included in 10445</t>
  </si>
  <si>
    <t>S.024</t>
  </si>
  <si>
    <t>Replace 161 kV breaker, switches and CTs at Dyess.</t>
  </si>
  <si>
    <t>Rebuild/reconductor 5.17 mile Dyess - Elm Springs 161 kV with 2156 ACSR.</t>
  </si>
  <si>
    <t>Rebuild/recondutor Dyess-ElmSprings REC [Dyess Station-Flint Creek] (TP2008026)</t>
  </si>
  <si>
    <t>Reconductor Quitman - Westwood 69 kV 3.91 miles of 2/0 with 795 ACSR</t>
  </si>
  <si>
    <t>S.023</t>
  </si>
  <si>
    <t>Reconductor 2.66 mile Greggton - Lake Lamond 69 kV with 1272 ACSR.</t>
  </si>
  <si>
    <t>Reconductor: Greggton-Lake Lamond &amp; Quitman-Westwood 69 kV lines (TP2008015)</t>
  </si>
  <si>
    <t>Replace four (4) switches and upgrading bus work.</t>
  </si>
  <si>
    <t>S.022</t>
  </si>
  <si>
    <t>Longwood: r&amp;r switches &amp; bus upgrade</t>
  </si>
  <si>
    <t>Reconductor 3.55 miles of 666 ACSR with 1590 ACSR</t>
  </si>
  <si>
    <t>S.021</t>
  </si>
  <si>
    <t>included in 10450</t>
  </si>
  <si>
    <t>Corrected total.</t>
  </si>
  <si>
    <t>McNabb-Turk 4mi reconductor</t>
  </si>
  <si>
    <t>Transfer:  Will track this multi-element multi-year project via S.003 from 2011 Update forward.  Investment now included in S.003 above.</t>
  </si>
  <si>
    <t xml:space="preserve">[NW Ark Area Improve - 2008] Elm Springs, East Rogers,Shipe Rd stations </t>
  </si>
  <si>
    <t>S.020</t>
  </si>
  <si>
    <t>New 138 kV line from Wallace Lake to Finney Tap (includes Wallace Lake terminal)</t>
  </si>
  <si>
    <t>S.019</t>
  </si>
  <si>
    <t>Wallace Lake - Port Robson (TP2005142)</t>
  </si>
  <si>
    <t>Delete duplicate project.  Will track this multi-element multi-year project via 1 set of worksheet F and G tables.</t>
  </si>
  <si>
    <t>***</t>
  </si>
  <si>
    <t>Port Robson - Caplis
(SE 1238 kV loop - 2008) (TP2007165)</t>
  </si>
  <si>
    <t>S.018</t>
  </si>
  <si>
    <t>'Rebuild 2.09 miles of 666 ACSR with 1272 ACSR</t>
  </si>
  <si>
    <t>S.017</t>
  </si>
  <si>
    <t>Linwood-McWillie (TP2007019)</t>
  </si>
  <si>
    <t>Replace Daingerfield 69 kV Breaker # 1M90 &amp; reset relays.</t>
  </si>
  <si>
    <t>S.016</t>
  </si>
  <si>
    <t>**</t>
  </si>
  <si>
    <t>Daingerfield repl CB 1M90 (TP2008017)</t>
  </si>
  <si>
    <t>S.015</t>
  </si>
  <si>
    <t>Arsenal Hill 138 kV cap (TP2004148)</t>
  </si>
  <si>
    <t>Replace wave trap and reset CTs @ NW Henderson.</t>
  </si>
  <si>
    <t>S.014</t>
  </si>
  <si>
    <t xml:space="preserve">Not over $100K threshold for regional allocation.  </t>
  </si>
  <si>
    <t>NW Henderson - Oak Hill 138 line (TP2006089)</t>
  </si>
  <si>
    <t>Reconductor line with 1272 ACSR</t>
  </si>
  <si>
    <t>S.013</t>
  </si>
  <si>
    <t>Included in 10007</t>
  </si>
  <si>
    <t>Corrected total; Shadow work order was missing from prior reports. New total correlates with orginal estimate.</t>
  </si>
  <si>
    <t>Carthage REC - Carthage T 138 (TP2004139)</t>
  </si>
  <si>
    <t xml:space="preserve">Replace relay, wave trap at Knoxlee </t>
  </si>
  <si>
    <t>S.012</t>
  </si>
  <si>
    <t>Replace wave trap at South Shreveport</t>
  </si>
  <si>
    <t>Knox Lee - Oak Hill#2 1328 line, S.Shreveport (TP2004036)</t>
  </si>
  <si>
    <t>Delete:  Not a BPU…no longer reported for Sched 11 purposes. Confirmed 1/19/15.</t>
  </si>
  <si>
    <t>Siloam Sprgs - Chamber Sprgs 161 line</t>
  </si>
  <si>
    <t>S.011</t>
  </si>
  <si>
    <t>TONTITOWN 345/161KV TRANSFORMER CKT 1</t>
  </si>
  <si>
    <t>S.010</t>
  </si>
  <si>
    <t>Tontitown-Elm Springs REC 161</t>
  </si>
  <si>
    <t>Replace six (6) 138 kV switches, five at Bann &amp; one at Alumax Tap. Rebuild 0.67 miles of 1024 ACAR with 1590 ACSR. Replace wave trap &amp;  jumpers @ Bann. Replace breaker 3300 @ Bann.</t>
  </si>
  <si>
    <t>S.009</t>
  </si>
  <si>
    <t>Rebuild 2.0 miles of 1024 ACAR with 1590 ACSR, Replace wave trap &amp; jumpers with 2156 ACSR. Replace Switch 2285 @ Alumax Tap.</t>
  </si>
  <si>
    <t>NW Texkna-Bann-Alumax 138 reconductor (TP2006130)</t>
  </si>
  <si>
    <t>Included in 10133</t>
  </si>
  <si>
    <t>S.008</t>
  </si>
  <si>
    <t>Convert 69 KV line to 161 kV</t>
  </si>
  <si>
    <t>Dyess-S.Fayetteville 69 convert to 161 (TP2002085)</t>
  </si>
  <si>
    <t>Replace Linwood Switches 10872 and 10873 and replace 138KV breaker jumpers</t>
  </si>
  <si>
    <t>S.007</t>
  </si>
  <si>
    <t>Linwood 1238 switch r&amp;r (TP2008080)</t>
  </si>
  <si>
    <t>Build new Caplis-McDade 138 kV, 1590 ACSR line</t>
  </si>
  <si>
    <t>S.006</t>
  </si>
  <si>
    <t>Included in 10745</t>
  </si>
  <si>
    <t>Build new Port Robson-Bean 138 kV, 1590 ACSR line</t>
  </si>
  <si>
    <t>Convert Haughton-McDade to 138 kV, 1590 ACSR (includes McDade station conversion).</t>
  </si>
  <si>
    <t>Convert Red Point-Haughton to 138 kV, 1590 ACSR (includes Red Point terminal &amp; Haughton station conversion).</t>
  </si>
  <si>
    <t xml:space="preserve">Multi-element multi-year base plan project.  Final in-service yr from '09 to '13.  </t>
  </si>
  <si>
    <t>Port Robson - Caplis - Red Point (SE 138 loop) (TP2007165)</t>
  </si>
  <si>
    <t>Reconductor 0.1 mile Bonanza - Bonanza Tap 161 kV line section to 1590 ACSR.</t>
  </si>
  <si>
    <t>S.005</t>
  </si>
  <si>
    <t>Replace the Excelsior 69 kV station on the Midland-Excelsior 69 kV line with Reeves Road 161 kV station on the nearby the Hackett REC-North Huntington 161 kV line section.  Open the Midland-Excelsior 69 kV line.</t>
  </si>
  <si>
    <t>Upgrade CT at North Huntington on N Huntington to Huntington Waldron 69 kV</t>
  </si>
  <si>
    <t>Reconnect the Huntington 69 kV station from the North Huntington-Midland 69 kV line to the North Huntington-Waldron 69 kV line.</t>
  </si>
  <si>
    <t>Greenwod, AR area (TP2007120)</t>
  </si>
  <si>
    <t>No specific work order for this.</t>
  </si>
  <si>
    <t>S.004</t>
  </si>
  <si>
    <t>All work combined under 10286.</t>
  </si>
  <si>
    <t>Magazine REC  Danville 161 kV rebuild 17.96 miles of 250 Copperweld with 1272 ACSR.</t>
  </si>
  <si>
    <t>N-Mag-Danville (TP2007114)</t>
  </si>
  <si>
    <t>Reconductor 5.14 mile Bentonville 279th St. - East Centerton 161 kV with 1590 conductor.</t>
  </si>
  <si>
    <t>S.003</t>
  </si>
  <si>
    <t>Included in 10292</t>
  </si>
  <si>
    <t>Reconductor 1 mile Flint Creek - Gentry 161 kV with 1590 ACSR.</t>
  </si>
  <si>
    <t xml:space="preserve">Install 3% impedance reactor set at East Rogers on 161 kV line to Avoca REC. </t>
  </si>
  <si>
    <t>NW Ark 2009 (TP2007103)</t>
  </si>
  <si>
    <t>Rebuild 2.29 miles of 2-397.5 ACSR with 1590 ACSR.</t>
  </si>
  <si>
    <t>S.002</t>
  </si>
  <si>
    <t>Included in 10283</t>
  </si>
  <si>
    <t>Replace two 138 kV breakers and five 138 kV switches. Reset relays and CTs</t>
  </si>
  <si>
    <t>SW Shreveport (TP2007060)</t>
  </si>
  <si>
    <t>Included in 50154</t>
  </si>
  <si>
    <t>S.001</t>
  </si>
  <si>
    <t>Replace auto and 69 KV breaker and switches.</t>
  </si>
  <si>
    <t>Rebuild 2.55 miles of 666 ACSR with 1272 ACSR</t>
  </si>
  <si>
    <t>Rebuild 3.24 miles of 1272 AAC with 2156 ACSR. Replace 3 138KV switches, breaker jumpers, and reset CTs at Arsenal Hill. Replace 2 138KV switches and jumpers at Fort Humbug.</t>
  </si>
  <si>
    <t>Reconductor North Market - Arsenal Hill 69 kV 2.29 Miles With 1272 ACSR</t>
  </si>
  <si>
    <t>AH auto &amp; line (TP2007057)</t>
  </si>
  <si>
    <t>YE09 to YE10 Variance</t>
  </si>
  <si>
    <t>---  PREVIOUSLY PUBLISHED  ---</t>
  </si>
  <si>
    <t>Tap existing 138 kV line from Elk City to Red Hills Wind to construct new Ellis substation.</t>
  </si>
  <si>
    <t>---  P R E V I O S L Y   P U B L I S H E D  ---</t>
  </si>
  <si>
    <t>NOTES:</t>
  </si>
  <si>
    <t>Not above SPP $100,000 BP threshold.</t>
  </si>
  <si>
    <t>New</t>
  </si>
  <si>
    <t>New to BP list</t>
  </si>
  <si>
    <t>AEP project component (components sum up to project total)</t>
  </si>
  <si>
    <t>AEP project total</t>
  </si>
  <si>
    <t>informational only; not included in calculations</t>
  </si>
  <si>
    <t>S.061</t>
  </si>
  <si>
    <t>Trailing charges due to being in-service in Dec 2015</t>
  </si>
  <si>
    <t>2017 Update</t>
  </si>
  <si>
    <t>YE2016 Variance (Projected to Actual)</t>
  </si>
  <si>
    <t>YE16 (actual) to YE17 (Projected) Variance</t>
  </si>
  <si>
    <t>YE2015
Actual
(May'16)
&lt;&lt; WS-G &gt;&gt;</t>
  </si>
  <si>
    <t>YE2016
Actual
(May'17)
&lt;&lt; WS-G &gt;&gt;</t>
  </si>
  <si>
    <t>YE2017
Projected
(May '17)
&lt;&lt; WS-F &gt;&gt;</t>
  </si>
  <si>
    <t>YE2016
Projected
(May '16)
&lt;&lt; WS-F &gt;&gt;</t>
  </si>
  <si>
    <t>This project was not REBUILT it is an actual recondutor of the existing structures.</t>
  </si>
  <si>
    <t>Assumed S. Shreveport and Forbing terminal work only</t>
  </si>
  <si>
    <t>Assumed all line work plus Ellerbe Rd terminal work</t>
  </si>
  <si>
    <t>Includes all P11033 components: station, land, line connection work</t>
  </si>
  <si>
    <t>Includes all components in project</t>
  </si>
  <si>
    <t>Brownlee Road Station upgrades in-serviced 5/16; remainder of project to be in-serviced 6/17.</t>
  </si>
  <si>
    <t>P.022</t>
  </si>
  <si>
    <t>Sayre 138 kV Capacitor Bank Addition</t>
  </si>
  <si>
    <t>S.073</t>
  </si>
  <si>
    <t>Letourneau 69 kV Capacitor Bank Addition</t>
  </si>
  <si>
    <t>Darlington-Roman Nose 138 kV</t>
  </si>
  <si>
    <t>P.023</t>
  </si>
  <si>
    <t>Darlington-Install metering and relaying</t>
  </si>
  <si>
    <t xml:space="preserve">Also see related OKTransco project (OKT.016). </t>
  </si>
  <si>
    <t>S.074</t>
  </si>
  <si>
    <t>Brooks Street - Edwards Street 69 kV Line Rebuild</t>
  </si>
  <si>
    <t>S.075</t>
  </si>
  <si>
    <t>Hallsville - Marshall New 69 kV Circuit</t>
  </si>
  <si>
    <t>S.076</t>
  </si>
  <si>
    <t>Daingerfield - Jenkins Rebuild</t>
  </si>
  <si>
    <t>S.077</t>
  </si>
  <si>
    <t>Chamber Springs - Farmington 161 kV Line</t>
  </si>
  <si>
    <t>S.078</t>
  </si>
  <si>
    <t>Includes line and ROW.</t>
  </si>
  <si>
    <t>P.024</t>
  </si>
  <si>
    <t>Northeastern Station 138 kV Terminal Upgrades</t>
  </si>
  <si>
    <t>345 kV line relocation to be completed November 2015; Also see related SWEPCo project (S.058) and OKTCo project (OKT.009).Need to Update the ISD to 2017</t>
  </si>
  <si>
    <t>100% Direct Assign project, not to be included in the Rate Base</t>
  </si>
  <si>
    <t>YE2018 Projected
(Oct '17)
&lt;&lt; WS-F &gt;&gt;</t>
  </si>
  <si>
    <t>YE2017 Projected
Adjusted
(Oct '17)
&lt;&lt; WS-F &gt;&gt;</t>
  </si>
  <si>
    <t>Elk City 138 kV Move Load</t>
  </si>
  <si>
    <t>Evenside - Northwest Henderson 69 kV Line Rebuild</t>
  </si>
  <si>
    <t>Hallsville - Longview Heights 69 kV Line Rebuild</t>
  </si>
  <si>
    <t>Linwood - South Shreveport 138 kV Line Rebuild</t>
  </si>
  <si>
    <t>ISD moved out to 2018.</t>
  </si>
  <si>
    <t>Only included FERC T work, not Distribution; used cost estimate from the Capital Program Approval Improvement Requisition.</t>
  </si>
  <si>
    <t>IPC 138 kV Capacitor Bank Addition</t>
  </si>
  <si>
    <t>Fort Towson-Valliant Line Rebuild</t>
  </si>
  <si>
    <t>included above</t>
  </si>
  <si>
    <t>This project was slated for 06/2017, however, the metering CT failed, and was replaced by TFS in 05/2016.</t>
  </si>
  <si>
    <t>Duncan station upgrades, line rebuild is in the TransCo line rehab program, b/c the NTC came after the program was approved.</t>
  </si>
  <si>
    <t>P.025</t>
  </si>
  <si>
    <t>P.026</t>
  </si>
  <si>
    <t>P.027</t>
  </si>
  <si>
    <t>Includes line and terminal upgrades. Project is in service in 2017.</t>
  </si>
  <si>
    <t>Line rebuild is in the TransCo line rehab program, b/c the NTC came after the program was approved.  Included in UID 51454.</t>
  </si>
  <si>
    <t>Broadmoor - Fort Humbug 69 kV Rebuild</t>
  </si>
  <si>
    <t>Duncan-Comanche Tap 69 kV Rebuild and Duncan station upgrades</t>
  </si>
  <si>
    <t>Duncan-Tosco Rebuild and Duncan station upgrades</t>
  </si>
  <si>
    <t>Comanche Tap-Tosco 69 kV Rebuild (included above)</t>
  </si>
  <si>
    <t>Refer to related OKTCo project, OKT.020.  Only upgrades at Duncan Station are included here.</t>
  </si>
  <si>
    <t>2006 STEP</t>
  </si>
  <si>
    <t>TP2011023</t>
  </si>
  <si>
    <t>New Gladewater - Perdue 138 kV Ckt 1</t>
  </si>
  <si>
    <t>HPILS</t>
  </si>
  <si>
    <t>TP2012141</t>
  </si>
  <si>
    <t>Grady - Round Creek 138 kV Ckt 1</t>
  </si>
  <si>
    <t>TP2013002</t>
  </si>
  <si>
    <t>Grady -  Phillips 138 kV Ckt 1 and 2</t>
  </si>
  <si>
    <t>Chisholm 230 kV</t>
  </si>
  <si>
    <t>TP2011150</t>
  </si>
  <si>
    <t>Base Plan</t>
  </si>
  <si>
    <t>Priority Projects</t>
  </si>
  <si>
    <t>TP2009089</t>
  </si>
  <si>
    <t>SPP-2008-AGP1-AFS-9</t>
  </si>
  <si>
    <t>TP2010092</t>
  </si>
  <si>
    <t>2013 ITPNT</t>
  </si>
  <si>
    <t>TP2009104</t>
  </si>
  <si>
    <t>TP2010067</t>
  </si>
  <si>
    <t>TP2010100</t>
  </si>
  <si>
    <t>2010 STEP</t>
  </si>
  <si>
    <t>Winnsboro 138 kV</t>
  </si>
  <si>
    <t>TP2013122</t>
  </si>
  <si>
    <t>TP2011022</t>
  </si>
  <si>
    <t>TP2011033</t>
  </si>
  <si>
    <t>TP2011147</t>
  </si>
  <si>
    <t>TP2012144</t>
  </si>
  <si>
    <t>TP2012145</t>
  </si>
  <si>
    <t>TP2012146</t>
  </si>
  <si>
    <t>TP2012164</t>
  </si>
  <si>
    <t>TP2010094</t>
  </si>
  <si>
    <t>2014 ITPNT</t>
  </si>
  <si>
    <t>Welsh Reserve - Wilkes 138 kV Ckt 1 Rebuild</t>
  </si>
  <si>
    <t>Chapel Hill REC - Welsh Reserve 138 kV Ckt 1 Rebuild</t>
  </si>
  <si>
    <t>TP2013169</t>
  </si>
  <si>
    <t>Broadmoor - Fort Humbug 69 kV Ckt 1 Rebuild</t>
  </si>
  <si>
    <t>TP2013165</t>
  </si>
  <si>
    <t>Daingerfield - Jenkins REC T 69 kV Ckt 1 Rebuild</t>
  </si>
  <si>
    <t>Hallsville - Longview Heights 69 kV Ckt 1 Rebuild</t>
  </si>
  <si>
    <t>Hallsville - Marshall 69 kV Ckt 1 Rebuild</t>
  </si>
  <si>
    <t>Darlington - Roman Nose 138 kV Ckt 1 (AEP)</t>
  </si>
  <si>
    <t>TP2015027</t>
  </si>
  <si>
    <t>TP2013081</t>
  </si>
  <si>
    <t>SPP-2010-AGP1-AFS-8</t>
  </si>
  <si>
    <t>Cedar Grove - South Shreveport 138 kV</t>
  </si>
  <si>
    <t>TP2014154</t>
  </si>
  <si>
    <t>TP2015169</t>
  </si>
  <si>
    <t>TP2011110</t>
  </si>
  <si>
    <t>TP2015204</t>
  </si>
  <si>
    <t>TP2015191</t>
  </si>
  <si>
    <t>TP2013167</t>
  </si>
  <si>
    <t>TP2014139</t>
  </si>
  <si>
    <t>TP2017012</t>
  </si>
  <si>
    <t>TP2012055</t>
  </si>
  <si>
    <t>COMPLETE</t>
  </si>
  <si>
    <t>ON SCHEDULE &lt; 4</t>
  </si>
  <si>
    <t>DELAY - MITIGATION</t>
  </si>
  <si>
    <t>Cost Allocation</t>
  </si>
  <si>
    <t>Superproject</t>
  </si>
  <si>
    <t>NTC ID</t>
  </si>
  <si>
    <t>Project Name</t>
  </si>
  <si>
    <t>Upgrade Name</t>
  </si>
  <si>
    <t>Project Type</t>
  </si>
  <si>
    <t>Project Owner Indicated In-Service Date</t>
  </si>
  <si>
    <t>RTO Determined Need Date</t>
  </si>
  <si>
    <t>Latest NTC Issue Date</t>
  </si>
  <si>
    <t>NTC Source Study</t>
  </si>
  <si>
    <t>Baseline Cost Estimate</t>
  </si>
  <si>
    <t>Baseline Cost Estimate Year</t>
  </si>
  <si>
    <t>Baseline Cost Estimate with Escalation</t>
  </si>
  <si>
    <t>Current Cost Estimate</t>
  </si>
  <si>
    <t>Final Cost</t>
  </si>
  <si>
    <t>Final Cost Source</t>
  </si>
  <si>
    <t>Project Status</t>
  </si>
  <si>
    <t>From Bus Number</t>
  </si>
  <si>
    <t>From Bus Name</t>
  </si>
  <si>
    <t>To Bus Number</t>
  </si>
  <si>
    <t>To Bus Name</t>
  </si>
  <si>
    <t>Project Description/Comments</t>
  </si>
  <si>
    <t>Voltages (kV)</t>
  </si>
  <si>
    <t>Number of New</t>
  </si>
  <si>
    <t>Number of Rebuild/Reconductor</t>
  </si>
  <si>
    <t>Number of Voltage Conversion</t>
  </si>
  <si>
    <t>Regional Reliability</t>
  </si>
  <si>
    <t>2016 ITPNT</t>
  </si>
  <si>
    <t>Zonal</t>
  </si>
  <si>
    <t>TA2011012</t>
  </si>
  <si>
    <t>AEP</t>
  </si>
  <si>
    <t>Line - Atoka - Atoka Pump - Pittsburg - Savanna - Army Ammo - McAlester City 69 kV Ckt 1 Rebuild (A11012198&amp;A11012075)</t>
  </si>
  <si>
    <t>Army Ammo - McAlester 69 kV Ckt 1 Rebuild</t>
  </si>
  <si>
    <t>Zonal Reliability</t>
  </si>
  <si>
    <t>ARMY AMMUNITION DEPOT</t>
  </si>
  <si>
    <t>McALESTER 69KV</t>
  </si>
  <si>
    <t xml:space="preserve">Rebuild 9.9-mile 69 kV line from Army Ammo to McAlester. </t>
  </si>
  <si>
    <t>2012 ITPNT</t>
  </si>
  <si>
    <t>Transmission Service</t>
  </si>
  <si>
    <t>Line - Atoka - Atoka Pump - Pittsburg - Savanna - Army Ammo - McAlester City 69 kV Ckt 1 Rebuild (A11012444)</t>
  </si>
  <si>
    <t>Army Ammo - Savanna - Pittsburg 69 kV Ckt 1 Rebuild</t>
  </si>
  <si>
    <t>PITTSBURG 69KV</t>
  </si>
  <si>
    <t>Rebuild 9.6-mile 69 kV line from Army Ammo to Savanna to Pittsburg.</t>
  </si>
  <si>
    <t>Line - Atoka - Atoka Pump - Pittsburg - Savanna - Army Ammo - McAlester City 69 kV Ckt 1 Rebuild (A11012445&amp;46)</t>
  </si>
  <si>
    <t>Atoka - Atoka Pump - Pittsburg 69 kV Ckt 1 Rebuild</t>
  </si>
  <si>
    <t>ATOKA 69KV</t>
  </si>
  <si>
    <t>Rebuild 27.1-mile 69 kV line from Atoka to Atoka Pump to Pittsburg.</t>
  </si>
  <si>
    <t>Sub - Northeastern Station 138 kV Terminal Upgrades (WO T0176861)</t>
  </si>
  <si>
    <t>NORTHEAST STATION 138KV</t>
  </si>
  <si>
    <t>Install terminal upgrades at Northeastern station 138 kV substation on terminal for 138 kV line to Oolagah.</t>
  </si>
  <si>
    <t>TBD</t>
  </si>
  <si>
    <t>Line - Stonewall - Wapanucka 138 kV Ckt 1</t>
  </si>
  <si>
    <t>Stonewall - Wapanucka  138 kV Ckt 1</t>
  </si>
  <si>
    <t>High Priority</t>
  </si>
  <si>
    <t>Formula Rate Update</t>
  </si>
  <si>
    <t>Construct new 6.4-mile 138 kV line from Stonewall to Wapanucka.</t>
  </si>
  <si>
    <t>Line - Valliant - NW Texarkana 345 kV</t>
  </si>
  <si>
    <t>NORTHWEST TEXARKANA - VALLIANT 345KV CKT 1</t>
  </si>
  <si>
    <t>VALLIANT 345KV</t>
  </si>
  <si>
    <t>NORTHWEST TEXARKANA 345KV</t>
  </si>
  <si>
    <t>Build a new 76 mile 345 kV line from Valliant to NW Texarkana with at least 3000 A capacity. Upgrade the Valliant and NW Texarkana substations with the necessary breakers and terminal equipment.</t>
  </si>
  <si>
    <t>SPP-2014-AG1-AFS-6</t>
  </si>
  <si>
    <t>Line - Brownlee - North Market 69 kV</t>
  </si>
  <si>
    <t>Brownlee - North Market 69 kV Ckt 1</t>
  </si>
  <si>
    <t>BROWNLEE</t>
  </si>
  <si>
    <t>NORTH MARKET</t>
  </si>
  <si>
    <t>Rebuild 4.7-mile 69 kV line from Brownlee to North Market with 1233.6 ACSR/TW.</t>
  </si>
  <si>
    <t>Line - Rock Hill - Springridge Pan-Harr REC 138 kV Ckt 1</t>
  </si>
  <si>
    <t>Rock Hill - Springridge Pan-Harr REC 138 kV Ckt 1</t>
  </si>
  <si>
    <t>ROCK HILL 138</t>
  </si>
  <si>
    <t>SPRINGRIDGE PAN-HARR REC</t>
  </si>
  <si>
    <t>Rebuild 27.6-mile 138 kV line from Rock Hill to Springridge Pan-Harr REC with 1926.9 ACSR/TW conductor.</t>
  </si>
  <si>
    <t>Line - Broken Arrow North South Tap - Oneta 138 kV Ckt 1</t>
  </si>
  <si>
    <t>BROKEN ARROW NORTH - SOUTH TAP - ONETA 138KV CKT 1 #2</t>
  </si>
  <si>
    <t>ONETA 138KV</t>
  </si>
  <si>
    <t>BROKEN ARROW NORTH - SOUTH TAP</t>
  </si>
  <si>
    <t xml:space="preserve">Rebuild 4.33  of 795 ACSR with 1590 ACSR. </t>
  </si>
  <si>
    <t>Line - Bluebell - Prattville 138 kV</t>
  </si>
  <si>
    <t>Bluebell - Prattville 138 kV Ckt 1</t>
  </si>
  <si>
    <t>BLUEBELL 138</t>
  </si>
  <si>
    <t>PRATTVILLE</t>
  </si>
  <si>
    <t>Rebuild 9.0-mile 138 kV line from Prattville to Bluebell with 1926.9 ACSR/TW.</t>
  </si>
  <si>
    <t>Line - Evenside - Northwest Henderson 69 kV</t>
  </si>
  <si>
    <t>Evenside - Northwest Henderson 69 kV Ckt 1</t>
  </si>
  <si>
    <t>EVENSIDE</t>
  </si>
  <si>
    <t>NORTHWEST HENDERSON 69KV</t>
  </si>
  <si>
    <t>Rebuild 6.4-mile 69 kV line from Evenside to Northwest Henderson with 1233.6 ACSR/TW.  Replace breaker at Evenside.</t>
  </si>
  <si>
    <t>Device - Logansport 138 kV</t>
  </si>
  <si>
    <t>LOGANSPORT 138KV</t>
  </si>
  <si>
    <t xml:space="preserve">Install 28.8 MVAR capacitor bank at Logansport 138 kV substation. </t>
  </si>
  <si>
    <t>Line - Diana - Perdue 138 kV</t>
  </si>
  <si>
    <t>Diana - Perdue 138 kV Ckt 1</t>
  </si>
  <si>
    <t>PERDUE 138KV</t>
  </si>
  <si>
    <t>DIANA 138KV</t>
  </si>
  <si>
    <t>Replace two breakers, jumpers, and wave traps at Perdue substation. Replace wave traps at Diana substation.</t>
  </si>
  <si>
    <t>Line - New Gladewater - Perdue 138 kV</t>
  </si>
  <si>
    <t>NEW GLADEWATER</t>
  </si>
  <si>
    <t>Replace 138 kV breaker at Perdue.</t>
  </si>
  <si>
    <t>Multi - Chisholm - Gracemont 345 kV</t>
  </si>
  <si>
    <t>2012 ITP10</t>
  </si>
  <si>
    <t>Chisholm 345 kV</t>
  </si>
  <si>
    <t>Gracemont 345kv</t>
  </si>
  <si>
    <t>345/230</t>
  </si>
  <si>
    <t>Sub - Messick 500/230 kV</t>
  </si>
  <si>
    <t>Layfield 500/230 kV Transformer Ckt 1</t>
  </si>
  <si>
    <t>Messick 500 kV</t>
  </si>
  <si>
    <t>Build Messick 500/230 kV substation. Connect to Carrol, Clarence, and Western Kraft 230 kV lines. Install 500/230 kV 675 MVA transformer. This upgrade is contingent upon approval from Cleco Power LLC.</t>
  </si>
  <si>
    <t>500/230</t>
  </si>
  <si>
    <t>Layfield 500 kV Terminal Upgrades</t>
  </si>
  <si>
    <t>Install terminal equipment on 500 kV side of new Messick substation. Connect to Mt. Olive - Hartburg 500 kV line. This upgrade is contingent upon approval from Cleco Power LLC for Upgrade ID 50607.</t>
  </si>
  <si>
    <t>ELK CITY 138</t>
  </si>
  <si>
    <t>ELK CITY 69</t>
  </si>
  <si>
    <t>Move load from 69 kV bus to 138 kV bus at Elk City.</t>
  </si>
  <si>
    <t>Multi - Chamber Springs - Farmington 161 kV</t>
  </si>
  <si>
    <t>Chamber Springs - Farmington REC 161 kV Ckt 1</t>
  </si>
  <si>
    <t>CHAMBER SPRINGS 161KV</t>
  </si>
  <si>
    <t>FARMINGTON AECC</t>
  </si>
  <si>
    <t xml:space="preserve">Rebuild and reconductor 11.1-mile 161 kV line from Chamber Springs to Farmington REC with 2-959.6 ACSR/TW. Upgrade wavetraps, CT ratios, and relay settings at Chamber Springs.  </t>
  </si>
  <si>
    <t>Chisholm - Gracemont 345kV Ckt 1 (AEP)</t>
  </si>
  <si>
    <t>Build new single circuit 345 kV line from new Chisholm substation to point of interconnection with Oklahoma Gas &amp; Electric Co. (OGE) towards Gracemont. The approximate line length for the Chisholm - Gracemont 345 kV line is 100 miles, of which AEP will construct approximately 70 miles from Chisholm to the OGE interconnection point.</t>
  </si>
  <si>
    <t>Chisholm 345/230 kV Substation</t>
  </si>
  <si>
    <t>Construct new 345/230 kV Chisholm substation between existing 230 kV substations, Sweetwater and Elk City. Cut-in existing Sweetwater - Elk City 230 kV Ckt 1 line into new Chisholm substation and install any necessary 230 kV terminal equipment. Install new 345/230 675 MVA transformer at new Chisholm substation.</t>
  </si>
  <si>
    <t>Install approximately 2 miles of 230 kV transmission line for a cut-in to existing 230 kV line from Sweetwater to Elk City, creating termination points at new Chisholm substation.</t>
  </si>
  <si>
    <t>Ellis 138 kV Substation</t>
  </si>
  <si>
    <t>MOREWOOD SW</t>
  </si>
  <si>
    <t>Line - Dekalb - New Boston 69 kV</t>
  </si>
  <si>
    <t>Dekalb - New Boston 69 kV Ckt 1</t>
  </si>
  <si>
    <t>NEW BOSTON</t>
  </si>
  <si>
    <t>DEKALB</t>
  </si>
  <si>
    <t>Rebuild 13.2-mile 69 kV line from Dekalb to New Boston with 1233.6 ACSR/TW. Upgrade CT ratios and relay settings at New Boston.</t>
  </si>
  <si>
    <t>Line - Forbing Tap - South Shreveport 69 kV</t>
  </si>
  <si>
    <t>Forbing Tap - South Shreveport 69 kV Ckt 1</t>
  </si>
  <si>
    <t>FORBING TAP</t>
  </si>
  <si>
    <t>SOUTH SHREVEPORT 69KV</t>
  </si>
  <si>
    <t>Rebuild 2.3-mile 69 kV line from Forbing to South Shreveport with 1233.6 ACSR/TW.</t>
  </si>
  <si>
    <t>Line - Ellerbe Road - Forbing Tap 69 kV Ckt 1</t>
  </si>
  <si>
    <t>Ellerbe Road - Forbing T 69 kV Ckt 1</t>
  </si>
  <si>
    <t>ELLERBE ROAD 69 kV</t>
  </si>
  <si>
    <t>Rebuild 2.0-mile 69 kV line from Ellerbe Road to Forbing T with 1233.6 ACSR/TW conductor.</t>
  </si>
  <si>
    <t>Line - Hardy Street - Waterworks 69 kV</t>
  </si>
  <si>
    <t>Hardy Street - Waterworks 69 kV Ckt 1</t>
  </si>
  <si>
    <t>HARDY STREET</t>
  </si>
  <si>
    <t>WATERWORKS</t>
  </si>
  <si>
    <t>Rebuild 1.6-mile 69 kV line from Hardy Street to Waterworks with 1233.6 ACSR/TW.</t>
  </si>
  <si>
    <t>Line - Midland REC - North Huntington 69 kV</t>
  </si>
  <si>
    <t>Midland REC - North Huntington 69 kV Ckt 1</t>
  </si>
  <si>
    <t>MIDLAND REC</t>
  </si>
  <si>
    <t>NORTH HUNTINGTON 69KV</t>
  </si>
  <si>
    <t>Rebuild 4.0-mile 69 kV line from Midland REC to North Huntington with 1233.6 ACSR/TW. Upgrade CT ratios, relay settings, and jumpers at North Huntington.</t>
  </si>
  <si>
    <t>Line - Midland - Midland REC 69 kV</t>
  </si>
  <si>
    <t>Midland - Midland REC 69 kV Ckt 1</t>
  </si>
  <si>
    <t>Included in UID 50569</t>
  </si>
  <si>
    <t>MIDLAND</t>
  </si>
  <si>
    <t>Rebuild 1.3-mile 69 kV line from Midland to Midland REC with 1233.6 ACSR/TW. Upgrade CT ratios, relay settings, switches, and station conductors at Midland.</t>
  </si>
  <si>
    <t>2015 ITPNT</t>
  </si>
  <si>
    <t>Line - Howe Interchange - Midland 69 kV</t>
  </si>
  <si>
    <t>Howe Interchange - Midland 69 kV Ckt 1</t>
  </si>
  <si>
    <t>HOWE INT 69</t>
  </si>
  <si>
    <t>Rebuild 7.0-mile portion of the 69 kV line from Howe Interchange to Midland with 1233.6 ACSR/TW. The portion of line to be rebuilt is from the state line to Midland. Upgrade CT ratios, relay settings, switches, and station conductors at Midland.</t>
  </si>
  <si>
    <t>Line - Grady - Round Creek 138 kV Ckt 1</t>
  </si>
  <si>
    <t>RUSH SPRINGS NATURAL GAS</t>
  </si>
  <si>
    <t>Construct new Round Creek box bay tap structure adjacent to the Rush Springs 138 kV substation. Construct new 6-mile 138 kV line from Grady to Round Creek. Install 3-breaker ring bus where hard tap to Round Creek intersects the Cornville to Duncan 138 kV transmission line.</t>
  </si>
  <si>
    <t>Line - Grady -  Phillips Gas 138 kV Ckt 1 and 2</t>
  </si>
  <si>
    <t>PHILLIPS</t>
  </si>
  <si>
    <t>Construct new 4-mile double circuit 138 kV line from the new 4-breaker ring bus station at Grady.  Circuit 1 will terminate at Phillips Gas and Circuit 2 will terminate at Lindsey Water Flood.</t>
  </si>
  <si>
    <t>Economic</t>
  </si>
  <si>
    <t>Line - Mt. Pleasant - West Mt. Pleasant 69 kV Ckt 1</t>
  </si>
  <si>
    <t>Mt Pleasant - West Mt Pleasant 69 kV Ckt 1 Rebuild</t>
  </si>
  <si>
    <t>DPA-2013-SEP-351</t>
  </si>
  <si>
    <t>Rebuild 2.75-mile 69 kV line from Mt. Pleasant to West Mt. Pleasant to achieve a new emergency rating of 84 MVA.</t>
  </si>
  <si>
    <t>2017 ITPNT</t>
  </si>
  <si>
    <t>Device - Winnsboro 138 kV</t>
  </si>
  <si>
    <t>WINNSBORO 138KV</t>
  </si>
  <si>
    <t xml:space="preserve">Install a new 28.8 MVAR capacitor bank at Winnsboro 138 kV substation. </t>
  </si>
  <si>
    <t>Line - Broadmoor - Fort Humbug 69 kV Ckt 1</t>
  </si>
  <si>
    <t>BROADMOOR</t>
  </si>
  <si>
    <t>FORT HUMBUG 69KV</t>
  </si>
  <si>
    <t>Rebuild 1.7-mile 69 kV line from Fort Humbug to Broadmoor with 1233.6 ACSR/TW conductor. Upgrade jumpers at Fort Humbug along with jumpers and bus at Broadmoor.</t>
  </si>
  <si>
    <t>TP2013166</t>
  </si>
  <si>
    <t>Line - Daingerfield - Jenkins Rec 69 kV Ckt 1 Rebuild</t>
  </si>
  <si>
    <t>DAINGERFIELD</t>
  </si>
  <si>
    <t>JENKINS REC T</t>
  </si>
  <si>
    <t>Rebuild 1.3-mile 69 kV line from Daingerfield to Jenkins REC T with 959.6 ACSR/TW conductor.</t>
  </si>
  <si>
    <t>Line - Hallsville - Longview Heights 69 kV Ckt 1</t>
  </si>
  <si>
    <t>HALLSVILLE</t>
  </si>
  <si>
    <t>LONGVIEW HEIGHTS 69KV</t>
  </si>
  <si>
    <t xml:space="preserve">Rebuild 6.6-mile 69 kV line from Longview Heights to Hallsville with 1233.6 ACSR/TW conductor. Upgrade jumpers, CT ratios, and relay settings at Longview Heights. </t>
  </si>
  <si>
    <t>Line - Hallsville - Marshall 69 kV Ckt 1</t>
  </si>
  <si>
    <t>MARSHALL 69KV</t>
  </si>
  <si>
    <t>Rebuild 11.2-mile 69 kV line from Hallsville to Marshall with 1233.6 ACSR/TW conductor. Upgrade jumpers, CT ratios, and relay settings at Marshall.</t>
  </si>
  <si>
    <t>Line - Welsh Reserve - Wilkes 138 kV Ckt 1</t>
  </si>
  <si>
    <t>Welsh Reserve 138 kV</t>
  </si>
  <si>
    <t>WILKES 138KV</t>
  </si>
  <si>
    <t>Rebuild 23.7-mile 138 kV line from Welsh Reserve to Wilkes with 1926.9 ACSR/TW conductor.  Upgrade switches at Welsh Reserve and Wilkes and wave traps, jumpers, CT ratios, and relay settings at Wilkes.</t>
  </si>
  <si>
    <t>Line - Chapel Hill REC - Welsh Reserve 138 kV Ckt 1</t>
  </si>
  <si>
    <t>CHAPEL HILL REC</t>
  </si>
  <si>
    <t>Rebuild 4.4-mile 138 kV line from Chapel Hill REC to Welsh Reserve.</t>
  </si>
  <si>
    <t>Generation Interconnection</t>
  </si>
  <si>
    <t>TP2014138</t>
  </si>
  <si>
    <t>Line - Brooks Street - Edwards Street 69kV Ckt 1 Rebuild</t>
  </si>
  <si>
    <t>Brooks Street - Edwards Street 69 kV Ckt 1 Rebuild</t>
  </si>
  <si>
    <t>BROOKS STREET</t>
  </si>
  <si>
    <t>EDWARDS STREET</t>
  </si>
  <si>
    <t>Rebuild 0.8-mile 69 kV line from Brooks Street to Edwards Street.  Upgrade jumpers at both substations.</t>
  </si>
  <si>
    <t>Line - Darlington - Roman Nose 138 kV Ckt 1</t>
  </si>
  <si>
    <t>Line - Cedar Grove - South Shreveport 138 kV</t>
  </si>
  <si>
    <t>CEDARGROVE</t>
  </si>
  <si>
    <t>SOUTH SHREVEPORT 138KV</t>
  </si>
  <si>
    <t>Rebuild 2.3 miles of 138 kV 954 ACSR conductor with 1590 ACSR conductor from Cedar Grove to South Shreveport. Replace breaker, switches, and jumpers at South Shreveport. Replace switch at Cedar Grove.</t>
  </si>
  <si>
    <t>Line - Linwood - South Shreveport 138kV Ckt 1 Rebuild</t>
  </si>
  <si>
    <t>Linwood - South Shreveport 138 kV Ckt 1 Rebuild</t>
  </si>
  <si>
    <t>LINWOOD</t>
  </si>
  <si>
    <t>Rebuild the 2.4-mile 138kV line from Linwood to Cedar Grove to South Shreveport. Upgrade the jumpers at Linwood.</t>
  </si>
  <si>
    <t>Multi - Ellerbe Road - Lucas 69 kV</t>
  </si>
  <si>
    <t>Ellerbe Road - Lucas 69 kV Ckt 1 Rebuild</t>
  </si>
  <si>
    <t>DPA-2013-MAR-296</t>
  </si>
  <si>
    <t>LUCAS</t>
  </si>
  <si>
    <t>Rebuild existing 3.2-mile 69 kV line from Ellerbe Road to Lucas.</t>
  </si>
  <si>
    <t>Ellerbe Road - Lucas 69 kV Terminal Upgrades</t>
  </si>
  <si>
    <t xml:space="preserve">Replace jumpers at 69 kV substations Ellerbe Road and Lucas. Replace relay panel at Ellerbe Road. Change relay setting at Lucas. </t>
  </si>
  <si>
    <t>TP2014207</t>
  </si>
  <si>
    <t>Line - Southwestern Station - Carnegie 138kV Ckt 1 Rebuild</t>
  </si>
  <si>
    <t>Southwestern Station - Carnegie 138 kV Ckt 1 Rebuild</t>
  </si>
  <si>
    <t>SOUTHWESTERN STATION 138KV</t>
  </si>
  <si>
    <t>CARNEGIE</t>
  </si>
  <si>
    <t>Rebuild 16.5-mile 138 kV from Southwestern Station to Carnegie.</t>
  </si>
  <si>
    <t>ROMAN NOSE 138</t>
  </si>
  <si>
    <t>Construct AEP's portion of new 25-mile 138 kV line from Darlington to Roman Nose (OGE).</t>
  </si>
  <si>
    <t>TP2015106</t>
  </si>
  <si>
    <t>Device - Letourneau 69 kV Cap Bank</t>
  </si>
  <si>
    <t>Letourneau 69 kV Cap Bank</t>
  </si>
  <si>
    <t>LETOURNEAU STEEL</t>
  </si>
  <si>
    <t>Letouteau W tap 69 kV</t>
  </si>
  <si>
    <t xml:space="preserve">Install 16.2-MVAR 69 kV capacitor bank at Letourneau. </t>
  </si>
  <si>
    <t>TP2015118</t>
  </si>
  <si>
    <t>Line - Keystone Dam - Wekiwa 138 kV Ckt 1 Rebuild</t>
  </si>
  <si>
    <t>Keystone Dam - Wekiwa 138 kV Ckt 1 Rebuild</t>
  </si>
  <si>
    <t>Keystone Dam</t>
  </si>
  <si>
    <t>WEKIWA 138KV</t>
  </si>
  <si>
    <t>Rebuild 2.0-mile 69 kV line from Keystone Dam to Wekiwa to 138 kV operation.</t>
  </si>
  <si>
    <t>Duncan - Tosco 69 kV Ckt 1 Rebuild</t>
  </si>
  <si>
    <t>DUNCAN 69KV</t>
  </si>
  <si>
    <t>TOSCO 69KV</t>
  </si>
  <si>
    <t>Rebuild 69 kV line from Duncan to Tosco.  Replace wave trap at Duncan.</t>
  </si>
  <si>
    <t>Comanche Tap - Tosco 69 kV Ckt 1 Rebuild</t>
  </si>
  <si>
    <t>COMANCHE TAP 69KV</t>
  </si>
  <si>
    <t>Rebuild 69 kV line from Comanche Tap to Tosco.</t>
  </si>
  <si>
    <t>TP2015202</t>
  </si>
  <si>
    <t>Device - Sayre 138 kV Cap Bank</t>
  </si>
  <si>
    <t>Sayre 138 kV Cap Bank</t>
  </si>
  <si>
    <t>SAYRE</t>
  </si>
  <si>
    <t>Install new 14.4-MVAR capacitor bank at Sayre 138 kV.</t>
  </si>
  <si>
    <t>Line - Fort Towson - Kiamichi Pump Tap - Valliant 69 kV Ckt 1 Rebuild</t>
  </si>
  <si>
    <t>Fort Towson - Kiamichi Pump Tap 69 kV Ckt 1 Rebuild</t>
  </si>
  <si>
    <t>KIAMICHI PUMP TAP</t>
  </si>
  <si>
    <t>FORT TOWSON</t>
  </si>
  <si>
    <t>Rebuild 9.0-mile 69 kV line from Fort Towson to Kiamichi Pump Tap.</t>
  </si>
  <si>
    <t>Kiamichi Pump Tap - Valliant 69 kV Ckt 1 Rebuild</t>
  </si>
  <si>
    <t>VALLIANT 69KV</t>
  </si>
  <si>
    <t>Rebuild 4.8-mile portion of 69 kV line from Kiamichi Pump Tap to Valliant.</t>
  </si>
  <si>
    <t>2017 ITP10</t>
  </si>
  <si>
    <t>TP2017010</t>
  </si>
  <si>
    <t>Line - Siloam Springs - Siloam Springs City 161 kV Ckt 1 Rebuild</t>
  </si>
  <si>
    <t>Siloam Springs - Siloam Springs City 161 kV Ckt 1 Rebuild (AEP)</t>
  </si>
  <si>
    <t>SILOAM SPRINGS</t>
  </si>
  <si>
    <t>SILOAM CITY 161</t>
  </si>
  <si>
    <t>Rebuild 2.1-mile 161 kV line from Siloam Springs (AEP) - Siloam Springs City (GRDA) and upgrade terminal equipment at Siloam Springs.</t>
  </si>
  <si>
    <t>TP2017011</t>
  </si>
  <si>
    <t>Line - Tulsa Southeast - E.61st 138 kV Rebuild</t>
  </si>
  <si>
    <t>Tulsa Southeast - E.61st 138 kV Rebuild</t>
  </si>
  <si>
    <t>TULSA SOUTHEAST 138KV</t>
  </si>
  <si>
    <t>EAST 61st STREET</t>
  </si>
  <si>
    <t>Rebuild Tulsa Southeast - E.61st 3.5-mile 138 kV line.</t>
  </si>
  <si>
    <t>Device - IPC 138 kV Cap Bank</t>
  </si>
  <si>
    <t>IPC 138 kV Cap Bank</t>
  </si>
  <si>
    <t>Install 28.8-MVAR capacitor bank at IPC 138 kV</t>
  </si>
  <si>
    <t>TP2017016</t>
  </si>
  <si>
    <t>Line - Broken Arrow North - Lynn Lane East 138 kV Ckt 1</t>
  </si>
  <si>
    <t>Broken Arrow North - Lynn Lane East 138 kV Ckt 1 Reconductor</t>
  </si>
  <si>
    <t>LYNN LANE TAP</t>
  </si>
  <si>
    <t>Reconductor Broken Arrow - Lynn Lane East 7.2-mile 138 kV line</t>
  </si>
  <si>
    <t>Project Owner</t>
  </si>
  <si>
    <t>UID Lookup</t>
  </si>
  <si>
    <t>S.079</t>
  </si>
  <si>
    <t>S.080</t>
  </si>
  <si>
    <t>S.081</t>
  </si>
  <si>
    <t>S.082</t>
  </si>
  <si>
    <t>2018 Update</t>
  </si>
  <si>
    <t>YE16 (Actual) to YE17 (Projected) Variance</t>
  </si>
  <si>
    <t>YE2017 Variance (Projected to Actual)</t>
  </si>
  <si>
    <t>YE17 (Actual) to YE18 (Projected) Variance</t>
  </si>
  <si>
    <t>YE2017
Actual
(May '18)
&lt;&lt; WS-G &gt;&gt;</t>
  </si>
  <si>
    <t>Matched Last Year</t>
  </si>
  <si>
    <t>Changed from Last Year, Updated</t>
  </si>
  <si>
    <t>Does Not Match Last Year, Needs Updating</t>
  </si>
  <si>
    <t>Includes line, ROW, and Marshall terminal upgrades.  BPIDs P13167004, 005, 006, 009, 010, 014 and shadow BPIDs.</t>
  </si>
  <si>
    <t>includes line, ROW, and Longview Hgts terminal upgrades.  BPIDs P13167001, 002, 003 and shadow BPIDs.</t>
  </si>
  <si>
    <t>YE2018 Projected
(May '18)
&lt;&lt; WS-F &gt;&gt;</t>
  </si>
  <si>
    <t>YE2018 Projected
Adjusted
(Oct '18)
&lt;&lt; WS-F &gt;&gt;</t>
  </si>
  <si>
    <t>YE2019 Projected
(Oct '18)
&lt;&lt; WS-F &gt;&gt;</t>
  </si>
  <si>
    <t>RE-EVALUATION</t>
  </si>
  <si>
    <t>Sub - Elk City 138 kV Move Load (BPID P11110001)</t>
  </si>
  <si>
    <t xml:space="preserve">Sub - Ellis 138 kV </t>
  </si>
  <si>
    <t>Line - Duncan - Tosco 69 kV Ckt 1 Rebuild (Paula Keefe BPID P151910001)</t>
  </si>
  <si>
    <t>Line - Comanche Tap - Tosco 69 kV Ckt 1 Rebuild (Brent Garret BPID's A11012077&amp;A11012447)</t>
  </si>
  <si>
    <t>TP2017247</t>
  </si>
  <si>
    <t>Sub - Tuskahoma 138 kV Substation GEN-2016-028 Interconnection</t>
  </si>
  <si>
    <t>Tuskahoma 138 kV Substation GEN-2016-028 Interconnection (TOIF)</t>
  </si>
  <si>
    <t>Install station A-frame dead-end structure and disconnect switch at the POI for the 138 kV transmission line from the Generating Facility; • Install Capacitive Voltage Transformer (“CVT”) and revenue metering including 138 kV Current Transformers (“CTs”) and Potential Transformers (“PTs”) at the POI on the transmission line from the Generating Facility; • Install a 138 kV span from the POI to the Point of Change of Ownership at Interconnection Customer’s dead-end structure outside the Tuskahoma fence. Transmission Owner will own the hardware required to suspend the span; • Transmission Owner will provide a serial port on the RTU at Tuskahoma switching station for Interconnection Customer to access real-time data from the meter; • Transmission Owner will provide Interconnection Customer with access to interval data (historical MV90) from the meter recorder using a telephone line, or some other networked means of contacting the meter, which will be provided by Interconnection Customer; • Install entrance duct at the POI to accommodate Optical Ground Wire (“OPGW”) from the Interconnection Customer’s step-up substation, adequate space in the POI control building to accommodate Interconnection Customer’s fiber and splice termination equipment, and associated equipment; and • Install RTU, SDR rack, PMU and DME panels to be located at the Generating Facility step-up substation.</t>
  </si>
  <si>
    <t>Tuskahoma 138 kV Substation GEN-2016-028 Interconnection (NU)</t>
  </si>
  <si>
    <t>Construct the 138 kV Tuskahoma switching station including a three breaker ring bus constructed on a four breaker footprint. The Tuskahoma switching station will be located on property acceptable to Transmission Owner in the vicinity of structure 50/8 (GPS: 34.582, -95.317) of the existing Lone Oak – Broken Bow Southwestern Public Power Administration’s (“SWPA”) 138 kV line. The Tuskahoma switching station will have line terminals for transmission lines to Lone Oak, Broken Bow and the Generating Facility. The substation will include three (3) 3,000 Amp circuit breakers, disconnect switches, line relaying, monitoring equipment (DME, SDR and PMU's on both transmission lines), and all associated and miscellaneous equipment.  Install turning structures and loop the existing Lone Oak – Broken Bow (SWPA) transmission line in and out of the new Tuskahoma switching station. • Replace relay panels at Transmission Owner’s Lone Oak substation. • Engineering support, project oversight and construction supervision of Transmission Owner's Interconnection Facilities and Stand Alone Network Upgrades constructed by Interconnection Customer.</t>
  </si>
  <si>
    <t>Line - Bann - Kings Highway 69 kV</t>
  </si>
  <si>
    <t>BANN - KINGS HIGHWAY 69 kV CKT 1</t>
  </si>
  <si>
    <t>BANN 69KV</t>
  </si>
  <si>
    <t>KINGS HIGHWAY</t>
  </si>
  <si>
    <t>PSO Super Lookup</t>
  </si>
  <si>
    <t>SWEPCO Super Lookup</t>
  </si>
  <si>
    <t>OKTCO Super Lookup</t>
  </si>
  <si>
    <t>Found?</t>
  </si>
  <si>
    <t>No</t>
  </si>
  <si>
    <t>Yes</t>
  </si>
  <si>
    <t>Verified?</t>
  </si>
  <si>
    <t>OLD</t>
  </si>
  <si>
    <t>Direct  Assigned</t>
  </si>
  <si>
    <t>Not Base Plan</t>
  </si>
  <si>
    <t>Suspended</t>
  </si>
  <si>
    <t>Need to Add</t>
  </si>
  <si>
    <t>No 2018-2019 Forecast</t>
  </si>
  <si>
    <t>P.028</t>
  </si>
  <si>
    <t>P.029</t>
  </si>
  <si>
    <t>S.083</t>
  </si>
  <si>
    <t>Tulsa Southeast-E.61st 138 kV Rebuild</t>
  </si>
  <si>
    <t>Broken Arrow North-Lynn Lane East 138 kV</t>
  </si>
  <si>
    <t>Ellerbe Road - Lucas 69 kV Rebuild</t>
  </si>
  <si>
    <t>Siloam Springs - Siloam Springs City 161 kV Rebuild</t>
  </si>
  <si>
    <t>Includes line, ROW, and station work.</t>
  </si>
  <si>
    <t>Includes reconductor and ROW.</t>
  </si>
  <si>
    <t>Includes line, ROW, and terminal work at Siloam Springs.</t>
  </si>
  <si>
    <t>Includes line, ROW, and fiber transitions.</t>
  </si>
  <si>
    <t>Includes terminal work at Ellerbe Rd and Lucas.</t>
  </si>
  <si>
    <t>2019 Update</t>
  </si>
  <si>
    <t>YE2018
Actual
(May '19)
&lt;&lt; WS-G &gt;&gt;</t>
  </si>
  <si>
    <t>YE2020 Projected
(Oct '19)
&lt;&lt; WS-F &gt;&gt;</t>
  </si>
  <si>
    <t>YE2018 Variance (Projected to Actual)</t>
  </si>
  <si>
    <t>YE18 (Actual) to YE19 (Projected) Variance</t>
  </si>
  <si>
    <t>YE2019 Projected
(Oct '19)
&lt;&lt; WS-F &gt;&gt;</t>
  </si>
  <si>
    <t>RFP ID</t>
  </si>
  <si>
    <t>Line - Atoka - Atoka Pump - Pittsburg - Savanna - Army Ammo - McAlester City 69 kV Ckt 1 Rebuild</t>
  </si>
  <si>
    <t>BasePlan</t>
  </si>
  <si>
    <t>TA2016806</t>
  </si>
  <si>
    <t>Multi - Fig Five - VBI 69kV</t>
  </si>
  <si>
    <t>Fig Five - VBI North 69kV Ckt 1</t>
  </si>
  <si>
    <t>TFS/Failure</t>
  </si>
  <si>
    <t>Sub - Northeastern Station 138 kV Terminal Upgrades</t>
  </si>
  <si>
    <t>TP2006067</t>
  </si>
  <si>
    <t>Rebuild 4.2 miles of 69 kV line from Fig Five to VBI.</t>
  </si>
  <si>
    <t>Sub - Elk City 138 kV Move Load</t>
  </si>
  <si>
    <t>Line - Duncan - Tosco 69 kV Ckt 1 Rebuild</t>
  </si>
  <si>
    <t>Line - Comanche Tap - Tosco 69 kV Ckt 1 Rebuild</t>
  </si>
  <si>
    <t>Q4 2018 Project Owner Indicated ISD</t>
  </si>
  <si>
    <t>Q2 2019 Project Owner Indicated ISD</t>
  </si>
  <si>
    <t>P12164005/006/007, P12164505/506/507</t>
  </si>
  <si>
    <t>P12164003, P12164503</t>
  </si>
  <si>
    <t>P12164001/002, P12164501/502</t>
  </si>
  <si>
    <t>Includes line, ROW, and terminal upgrades.  ISD moved out to 2018.  Station components were moved to rehab, P14138004 and P14138005 (P14138006/007 are shadows - these two were not included last year) are under TA2015706.</t>
  </si>
  <si>
    <t>ROW only; refer to related OKTCo project, OKT.019, P15204002/005.</t>
  </si>
  <si>
    <t>Line - Atoka - Atoka Pump - Pittsburg - Savanna - Army Ammo - McAlester City 69 kV Ckt 1 Rebuild (BPID's A11012198&amp;A11012075)</t>
  </si>
  <si>
    <t>Line - Atoka - Atoka Pump - Pittsburg - Savanna - Army Ammo - McAlester City 69 kV Ckt 1 Rebuild (BPID A11012444)</t>
  </si>
  <si>
    <t xml:space="preserve">Line - Atoka - Atoka Pump - Pittsburg - Savanna - Army Ammo - McAlester City 69 kV Ckt 1 Rebuild (BPID's A11012445&amp;46) </t>
  </si>
  <si>
    <t>Line - Duncan - Tosco 69 kV Ckt 1 Rebuild (Paula Keefe BPID P15190001)</t>
  </si>
  <si>
    <t>Line - Comanche Tap - Tosco 69 kV Ckt 1 Rebuild (Brent Garrett BPID's A11012077&amp;A11012447)</t>
  </si>
  <si>
    <t>Direct Assigned</t>
  </si>
  <si>
    <t>P.030</t>
  </si>
  <si>
    <t>Keystone Dam - Wekiwa 138 kV</t>
  </si>
  <si>
    <t>S.084</t>
  </si>
  <si>
    <t>Figure Five - VBI North 69 kV Rebuild</t>
  </si>
  <si>
    <t>Includes line and ROW, and terminal work at Linwood and South Shreveport. Station work was done under TA2015706 (P14139003/004/503/504)</t>
  </si>
  <si>
    <t>Includes Wekiwa station work, see Transco for line work, ROW and TFC. Note, duing this update, ROW was forecast on PSO, instead of OKT. (Manually moved the ROW to OKT.)</t>
  </si>
  <si>
    <t>2020 Update</t>
  </si>
  <si>
    <t>YE2019
Actual
(May '20)
&lt;&lt; WS-G &gt;&gt;</t>
  </si>
  <si>
    <t>YE2020 Projected
(Oct '20)
&lt;&lt; WS-F &gt;&gt;</t>
  </si>
  <si>
    <t>YE2021 Projected
(Oct '20)
&lt;&lt; WS-F &gt;&gt;</t>
  </si>
  <si>
    <t>YE2019 Variance (Projected to Actual)</t>
  </si>
  <si>
    <t>YE19 (Actual) to YE20 (Projected) Variance</t>
  </si>
  <si>
    <t>A16806004 (A16806504 Shadow) is the line (43% of this BPID, as it includes more than the NTC), and A16806008 (A16806508) is the ROW (10% of this BPID, as it includes more than the NTC), located in the SWEPCo Line Rehab program. Project was not included last year b/c NTC was received after the update, so PIS data was used to get the cost for this project, as it went in-service in 2019.</t>
  </si>
  <si>
    <t>2021 Update</t>
  </si>
  <si>
    <t>YE2020
Actual
(May '21)
&lt;&lt; WS-G &gt;&gt;</t>
  </si>
  <si>
    <t>YE2021 Projected
(Oct '21)
&lt;&lt; WS-F &gt;&gt;</t>
  </si>
  <si>
    <t>YE2022 Projected
(Oct '21)
&lt;&lt; WS-F &gt;&gt;</t>
  </si>
  <si>
    <t>YE2020 Variance (Projected to Actual)</t>
  </si>
  <si>
    <t>YE20 (Actual) to YE21 (Projected) Variance</t>
  </si>
  <si>
    <t>YE2020
Projected
(May '20)
&lt;&lt; WS-F &gt;&gt;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</si>
</sst>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mmm\-yyyy"/>
    <numFmt numFmtId="165" formatCode="&quot;$&quot;#,##0"/>
    <numFmt numFmtId="166" formatCode="&quot;$&quot;#,##0.00"/>
    <numFmt numFmtId="167" formatCode="0.0%"/>
    <numFmt numFmtId="168" formatCode="0.0000%"/>
  </numFmts>
  <fonts count="99">
    <font>
      <sz val="11"/>
      <color theme="1"/>
      <name val="Calibri"/>
      <family val="2"/>
      <scheme val="minor"/>
    </font>
    <font>
      <sz val="11"/>
      <color indexed="8"/>
      <name val="Calibri"/>
      <family val="2"/>
    </font>
    <font>
      <sz val="10"/>
      <name val="Arial"/>
      <family val="2"/>
    </font>
    <font>
      <b/>
      <sz val="8"/>
      <name val="Arial"/>
      <family val="2"/>
    </font>
    <font>
      <b/>
      <sz val="9"/>
      <name val="Arial"/>
      <family val="2"/>
    </font>
    <font>
      <b/>
      <sz val="10"/>
      <name val="Arial"/>
      <family val="2"/>
    </font>
    <font>
      <sz val="8"/>
      <name val="Arial"/>
      <family val="2"/>
    </font>
    <font>
      <sz val="11"/>
      <color indexed="8"/>
      <name val="Calibri"/>
      <family val="2"/>
    </font>
    <font>
      <sz val="11"/>
      <color indexed="8"/>
      <name val="Arial Narrow"/>
      <family val="2"/>
    </font>
    <font>
      <sz val="11"/>
      <color indexed="9"/>
      <name val="Calibri"/>
      <family val="2"/>
    </font>
    <font>
      <sz val="11"/>
      <color indexed="9"/>
      <name val="Arial Narrow"/>
      <family val="2"/>
    </font>
    <font>
      <sz val="11"/>
      <color indexed="20"/>
      <name val="Calibri"/>
      <family val="2"/>
    </font>
    <font>
      <sz val="11"/>
      <color indexed="20"/>
      <name val="Arial Narrow"/>
      <family val="2"/>
    </font>
    <font>
      <b/>
      <sz val="14"/>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Calibri"/>
      <family val="2"/>
    </font>
    <font>
      <b/>
      <sz val="11"/>
      <color indexed="52"/>
      <name val="Arial Narrow"/>
      <family val="2"/>
    </font>
    <font>
      <b/>
      <sz val="11"/>
      <color indexed="9"/>
      <name val="Calibri"/>
      <family val="2"/>
    </font>
    <font>
      <b/>
      <sz val="11"/>
      <color indexed="9"/>
      <name val="Arial Narrow"/>
      <family val="2"/>
    </font>
    <font>
      <sz val="11"/>
      <name val="Times New Roman"/>
      <family val="1"/>
    </font>
    <font>
      <sz val="10"/>
      <name val="MS Sans Serif"/>
      <family val="2"/>
    </font>
    <font>
      <sz val="10"/>
      <name val="Univers"/>
      <family val="2"/>
    </font>
    <font>
      <i/>
      <sz val="11"/>
      <color indexed="23"/>
      <name val="Calibri"/>
      <family val="2"/>
    </font>
    <font>
      <i/>
      <sz val="11"/>
      <color indexed="23"/>
      <name val="Arial Narrow"/>
      <family val="2"/>
    </font>
    <font>
      <sz val="11"/>
      <color indexed="17"/>
      <name val="Calibri"/>
      <family val="2"/>
    </font>
    <font>
      <sz val="11"/>
      <color indexed="17"/>
      <name val="Arial Narrow"/>
      <family val="2"/>
    </font>
    <font>
      <b/>
      <sz val="15"/>
      <color indexed="62"/>
      <name val="Calibri"/>
      <family val="2"/>
    </font>
    <font>
      <b/>
      <sz val="18"/>
      <name val="Arial"/>
      <family val="2"/>
    </font>
    <font>
      <b/>
      <sz val="15"/>
      <color indexed="56"/>
      <name val="Arial Narrow"/>
      <family val="2"/>
    </font>
    <font>
      <b/>
      <sz val="13"/>
      <color indexed="62"/>
      <name val="Calibri"/>
      <family val="2"/>
    </font>
    <font>
      <b/>
      <sz val="13"/>
      <color indexed="56"/>
      <name val="Arial Narrow"/>
      <family val="2"/>
    </font>
    <font>
      <b/>
      <sz val="11"/>
      <color indexed="62"/>
      <name val="Calibri"/>
      <family val="2"/>
    </font>
    <font>
      <b/>
      <sz val="11"/>
      <color indexed="56"/>
      <name val="Arial Narrow"/>
      <family val="2"/>
    </font>
    <font>
      <b/>
      <sz val="14"/>
      <name val="Book Antiqua"/>
      <family val="1"/>
    </font>
    <font>
      <i/>
      <sz val="10"/>
      <name val="Book Antiqua"/>
      <family val="1"/>
    </font>
    <font>
      <u/>
      <sz val="10"/>
      <color indexed="12"/>
      <name val="Arial"/>
      <family val="2"/>
    </font>
    <font>
      <sz val="11"/>
      <color indexed="62"/>
      <name val="Calibri"/>
      <family val="2"/>
    </font>
    <font>
      <sz val="11"/>
      <color indexed="62"/>
      <name val="Arial Narrow"/>
      <family val="2"/>
    </font>
    <font>
      <sz val="11"/>
      <color indexed="52"/>
      <name val="Calibri"/>
      <family val="2"/>
    </font>
    <font>
      <sz val="11"/>
      <color indexed="52"/>
      <name val="Arial Narrow"/>
      <family val="2"/>
    </font>
    <font>
      <sz val="11"/>
      <color indexed="60"/>
      <name val="Calibri"/>
      <family val="2"/>
    </font>
    <font>
      <sz val="11"/>
      <color indexed="60"/>
      <name val="Arial Narrow"/>
      <family val="2"/>
    </font>
    <font>
      <sz val="10"/>
      <name val="Courier"/>
      <family val="3"/>
    </font>
    <font>
      <sz val="10"/>
      <name val="Times New Roman"/>
      <family val="1"/>
      <charset val="204"/>
    </font>
    <font>
      <sz val="12"/>
      <name val="Arial MT"/>
    </font>
    <font>
      <b/>
      <sz val="9"/>
      <color indexed="8"/>
      <name val="Tahoma"/>
      <family val="2"/>
    </font>
    <font>
      <b/>
      <sz val="11"/>
      <color indexed="63"/>
      <name val="Calibri"/>
      <family val="2"/>
    </font>
    <font>
      <b/>
      <sz val="11"/>
      <color indexed="63"/>
      <name val="Arial Narrow"/>
      <family val="2"/>
    </font>
    <font>
      <b/>
      <sz val="10"/>
      <name val="MS Sans Serif"/>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62"/>
      <name val="Cambria"/>
      <family val="2"/>
    </font>
    <font>
      <b/>
      <sz val="18"/>
      <color indexed="56"/>
      <name val="Cambria"/>
      <family val="2"/>
    </font>
    <font>
      <b/>
      <sz val="11"/>
      <color indexed="8"/>
      <name val="Calibri"/>
      <family val="2"/>
    </font>
    <font>
      <b/>
      <sz val="11"/>
      <color indexed="8"/>
      <name val="Arial Narrow"/>
      <family val="2"/>
    </font>
    <font>
      <sz val="11"/>
      <color indexed="10"/>
      <name val="Calibri"/>
      <family val="2"/>
    </font>
    <font>
      <sz val="11"/>
      <color indexed="10"/>
      <name val="Arial Narrow"/>
      <family val="2"/>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Calibri"/>
      <family val="2"/>
    </font>
    <font>
      <sz val="12"/>
      <color theme="1"/>
      <name val="Tahoma"/>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theme="1"/>
      <name val="Cambria"/>
      <family val="1"/>
      <scheme val="major"/>
    </font>
    <font>
      <sz val="11"/>
      <name val="Cambria"/>
      <family val="1"/>
      <scheme val="major"/>
    </font>
    <font>
      <b/>
      <sz val="11"/>
      <color theme="1"/>
      <name val="Cambria"/>
      <family val="1"/>
      <scheme val="major"/>
    </font>
    <font>
      <sz val="11"/>
      <color rgb="FFC00000"/>
      <name val="Cambria"/>
      <family val="1"/>
      <scheme val="major"/>
    </font>
    <font>
      <sz val="11"/>
      <color rgb="FFFF0000"/>
      <name val="Cambria"/>
      <family val="1"/>
      <scheme val="major"/>
    </font>
    <font>
      <sz val="11"/>
      <name val="Calibri"/>
      <family val="2"/>
    </font>
  </fonts>
  <fills count="59">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45"/>
      </patternFill>
    </fill>
    <fill>
      <patternFill patternType="solid">
        <fgColor indexed="29"/>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indexed="22"/>
        <bgColor indexed="64"/>
      </patternFill>
    </fill>
    <fill>
      <patternFill patternType="mediumGray">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A5A5A5"/>
      </patternFill>
    </fill>
    <fill>
      <patternFill patternType="solid">
        <fgColor rgb="FFC6EFCE"/>
      </patternFill>
    </fill>
    <fill>
      <patternFill patternType="solid">
        <fgColor rgb="FFFFEB9C"/>
      </patternFill>
    </fill>
    <fill>
      <patternFill patternType="solid">
        <fgColor rgb="FFFFFFCC"/>
      </patternFill>
    </fill>
    <fill>
      <patternFill patternType="solid">
        <fgColor rgb="FF92D050"/>
        <bgColor indexed="64"/>
      </patternFill>
    </fill>
    <fill>
      <patternFill patternType="solid">
        <fgColor rgb="FFFFFF00"/>
        <bgColor indexed="64"/>
      </patternFill>
    </fill>
    <fill>
      <patternFill patternType="solid">
        <fgColor rgb="FFC0C0C0"/>
        <bgColor indexed="64"/>
      </patternFill>
    </fill>
    <fill>
      <patternFill patternType="solid">
        <fgColor theme="0"/>
        <bgColor indexed="64"/>
      </patternFill>
    </fill>
  </fills>
  <borders count="57">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9"/>
      </bottom>
      <diagonal/>
    </border>
    <border>
      <left/>
      <right/>
      <top/>
      <bottom style="medium">
        <color indexed="30"/>
      </bottom>
      <diagonal/>
    </border>
    <border>
      <left/>
      <right/>
      <top/>
      <bottom style="medium">
        <color indexed="49"/>
      </bottom>
      <diagonal/>
    </border>
    <border>
      <left/>
      <right/>
      <top/>
      <bottom style="medium">
        <color indexed="29"/>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922">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8" fillId="2" borderId="0" applyNumberFormat="0" applyBorder="0" applyAlignment="0" applyProtection="0"/>
    <xf numFmtId="0" fontId="74" fillId="4" borderId="0" applyNumberFormat="0" applyBorder="0" applyAlignment="0" applyProtection="0"/>
    <xf numFmtId="0" fontId="74" fillId="4" borderId="0" applyNumberFormat="0" applyBorder="0" applyAlignment="0" applyProtection="0"/>
    <xf numFmtId="0" fontId="74" fillId="4" borderId="0" applyNumberFormat="0" applyBorder="0" applyAlignment="0" applyProtection="0"/>
    <xf numFmtId="0" fontId="74" fillId="4" borderId="0" applyNumberFormat="0" applyBorder="0" applyAlignment="0" applyProtection="0"/>
    <xf numFmtId="0" fontId="74" fillId="4" borderId="0" applyNumberFormat="0" applyBorder="0" applyAlignment="0" applyProtection="0"/>
    <xf numFmtId="0" fontId="74" fillId="4" borderId="0" applyNumberFormat="0" applyBorder="0" applyAlignment="0" applyProtection="0"/>
    <xf numFmtId="0" fontId="74" fillId="4" borderId="0" applyNumberFormat="0" applyBorder="0" applyAlignment="0" applyProtection="0"/>
    <xf numFmtId="0" fontId="74" fillId="4" borderId="0" applyNumberFormat="0" applyBorder="0" applyAlignment="0" applyProtection="0"/>
    <xf numFmtId="0" fontId="74" fillId="4" borderId="0" applyNumberFormat="0" applyBorder="0" applyAlignment="0" applyProtection="0"/>
    <xf numFmtId="0" fontId="74" fillId="4" borderId="0" applyNumberFormat="0" applyBorder="0" applyAlignment="0" applyProtection="0"/>
    <xf numFmtId="0" fontId="74" fillId="4" borderId="0" applyNumberFormat="0" applyBorder="0" applyAlignment="0" applyProtection="0"/>
    <xf numFmtId="0" fontId="74" fillId="4" borderId="0" applyNumberFormat="0" applyBorder="0" applyAlignment="0" applyProtection="0"/>
    <xf numFmtId="0" fontId="74" fillId="4" borderId="0" applyNumberFormat="0" applyBorder="0" applyAlignment="0" applyProtection="0"/>
    <xf numFmtId="0" fontId="74" fillId="4" borderId="0" applyNumberFormat="0" applyBorder="0" applyAlignment="0" applyProtection="0"/>
    <xf numFmtId="0" fontId="7" fillId="3" borderId="0" applyNumberFormat="0" applyBorder="0" applyAlignment="0" applyProtection="0"/>
    <xf numFmtId="0" fontId="74" fillId="28" borderId="0" applyNumberFormat="0" applyBorder="0" applyAlignment="0" applyProtection="0"/>
    <xf numFmtId="0" fontId="74" fillId="28"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8" fillId="5"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 fillId="6"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8" fillId="7"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 fillId="4"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8" fillId="8"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 fillId="3"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 fillId="9"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8"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 fillId="4"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2" fillId="0" borderId="0">
      <alignment vertical="top"/>
    </xf>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8" fillId="10"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7" fillId="11"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 fillId="6"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8" fillId="12"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 fillId="13"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8" fillId="8"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 fillId="11"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7" fillId="10" borderId="0" applyNumberFormat="0" applyBorder="0" applyAlignment="0" applyProtection="0"/>
    <xf numFmtId="0" fontId="74" fillId="38" borderId="0" applyNumberFormat="0" applyBorder="0" applyAlignment="0" applyProtection="0"/>
    <xf numFmtId="0" fontId="74" fillId="38"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8" fillId="14"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 fillId="13"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2" fillId="0" borderId="0">
      <alignment vertical="top"/>
    </xf>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0" fillId="15" borderId="0" applyNumberFormat="0" applyBorder="0" applyAlignment="0" applyProtection="0"/>
    <xf numFmtId="0" fontId="75" fillId="6" borderId="0" applyNumberFormat="0" applyBorder="0" applyAlignment="0" applyProtection="0"/>
    <xf numFmtId="0" fontId="75" fillId="6" borderId="0" applyNumberFormat="0" applyBorder="0" applyAlignment="0" applyProtection="0"/>
    <xf numFmtId="0" fontId="75" fillId="6" borderId="0" applyNumberFormat="0" applyBorder="0" applyAlignment="0" applyProtection="0"/>
    <xf numFmtId="0" fontId="75" fillId="6" borderId="0" applyNumberFormat="0" applyBorder="0" applyAlignment="0" applyProtection="0"/>
    <xf numFmtId="0" fontId="75" fillId="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10" fillId="6" borderId="0" applyNumberFormat="0" applyBorder="0" applyAlignment="0" applyProtection="0"/>
    <xf numFmtId="0" fontId="75" fillId="40" borderId="0" applyNumberFormat="0" applyBorder="0" applyAlignment="0" applyProtection="0"/>
    <xf numFmtId="0" fontId="75" fillId="40" borderId="0" applyNumberFormat="0" applyBorder="0" applyAlignment="0" applyProtection="0"/>
    <xf numFmtId="0" fontId="75" fillId="40" borderId="0" applyNumberFormat="0" applyBorder="0" applyAlignment="0" applyProtection="0"/>
    <xf numFmtId="0" fontId="75" fillId="40" borderId="0" applyNumberFormat="0" applyBorder="0" applyAlignment="0" applyProtection="0"/>
    <xf numFmtId="0" fontId="75" fillId="40"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10" fillId="12" borderId="0" applyNumberFormat="0" applyBorder="0" applyAlignment="0" applyProtection="0"/>
    <xf numFmtId="0" fontId="75" fillId="41" borderId="0" applyNumberFormat="0" applyBorder="0" applyAlignment="0" applyProtection="0"/>
    <xf numFmtId="0" fontId="75" fillId="41" borderId="0" applyNumberFormat="0" applyBorder="0" applyAlignment="0" applyProtection="0"/>
    <xf numFmtId="0" fontId="75" fillId="41" borderId="0" applyNumberFormat="0" applyBorder="0" applyAlignment="0" applyProtection="0"/>
    <xf numFmtId="0" fontId="75" fillId="41" borderId="0" applyNumberFormat="0" applyBorder="0" applyAlignment="0" applyProtection="0"/>
    <xf numFmtId="0" fontId="75" fillId="41"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0" fillId="17" borderId="0" applyNumberFormat="0" applyBorder="0" applyAlignment="0" applyProtection="0"/>
    <xf numFmtId="0" fontId="75" fillId="42" borderId="0" applyNumberFormat="0" applyBorder="0" applyAlignment="0" applyProtection="0"/>
    <xf numFmtId="0" fontId="75" fillId="42" borderId="0" applyNumberFormat="0" applyBorder="0" applyAlignment="0" applyProtection="0"/>
    <xf numFmtId="0" fontId="75" fillId="42" borderId="0" applyNumberFormat="0" applyBorder="0" applyAlignment="0" applyProtection="0"/>
    <xf numFmtId="0" fontId="75" fillId="42" borderId="0" applyNumberFormat="0" applyBorder="0" applyAlignment="0" applyProtection="0"/>
    <xf numFmtId="0" fontId="75" fillId="42"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0" fillId="16" borderId="0" applyNumberFormat="0" applyBorder="0" applyAlignment="0" applyProtection="0"/>
    <xf numFmtId="0" fontId="75" fillId="3" borderId="0" applyNumberFormat="0" applyBorder="0" applyAlignment="0" applyProtection="0"/>
    <xf numFmtId="0" fontId="75" fillId="3" borderId="0" applyNumberFormat="0" applyBorder="0" applyAlignment="0" applyProtection="0"/>
    <xf numFmtId="0" fontId="75" fillId="3" borderId="0" applyNumberFormat="0" applyBorder="0" applyAlignment="0" applyProtection="0"/>
    <xf numFmtId="0" fontId="75" fillId="3" borderId="0" applyNumberFormat="0" applyBorder="0" applyAlignment="0" applyProtection="0"/>
    <xf numFmtId="0" fontId="75" fillId="3"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10" fillId="18"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2" fillId="0" borderId="0">
      <alignment vertical="top"/>
    </xf>
    <xf numFmtId="49" fontId="2" fillId="0" borderId="0">
      <alignment vertical="center"/>
    </xf>
    <xf numFmtId="0" fontId="2" fillId="0" borderId="0">
      <alignment vertical="top"/>
    </xf>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0" fillId="19"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10" fillId="20" borderId="0" applyNumberFormat="0" applyBorder="0" applyAlignment="0" applyProtection="0"/>
    <xf numFmtId="0" fontId="75" fillId="45" borderId="0" applyNumberFormat="0" applyBorder="0" applyAlignment="0" applyProtection="0"/>
    <xf numFmtId="0" fontId="75" fillId="45" borderId="0" applyNumberFormat="0" applyBorder="0" applyAlignment="0" applyProtection="0"/>
    <xf numFmtId="0" fontId="75" fillId="45" borderId="0" applyNumberFormat="0" applyBorder="0" applyAlignment="0" applyProtection="0"/>
    <xf numFmtId="0" fontId="75" fillId="45" borderId="0" applyNumberFormat="0" applyBorder="0" applyAlignment="0" applyProtection="0"/>
    <xf numFmtId="0" fontId="75" fillId="45"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10" fillId="21" borderId="0" applyNumberFormat="0" applyBorder="0" applyAlignment="0" applyProtection="0"/>
    <xf numFmtId="0" fontId="75" fillId="46" borderId="0" applyNumberFormat="0" applyBorder="0" applyAlignment="0" applyProtection="0"/>
    <xf numFmtId="0" fontId="75" fillId="46" borderId="0" applyNumberFormat="0" applyBorder="0" applyAlignment="0" applyProtection="0"/>
    <xf numFmtId="0" fontId="75" fillId="46" borderId="0" applyNumberFormat="0" applyBorder="0" applyAlignment="0" applyProtection="0"/>
    <xf numFmtId="0" fontId="75" fillId="46" borderId="0" applyNumberFormat="0" applyBorder="0" applyAlignment="0" applyProtection="0"/>
    <xf numFmtId="0" fontId="75" fillId="46"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10" fillId="1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0" fillId="16"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23"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2" fillId="0" borderId="0">
      <alignment vertical="top"/>
    </xf>
    <xf numFmtId="0" fontId="2" fillId="0" borderId="0">
      <alignment vertical="top"/>
    </xf>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2" fillId="5" borderId="0" applyNumberFormat="0" applyBorder="0" applyAlignment="0" applyProtection="0"/>
    <xf numFmtId="0" fontId="76" fillId="50" borderId="0" applyNumberFormat="0" applyBorder="0" applyAlignment="0" applyProtection="0"/>
    <xf numFmtId="0" fontId="76" fillId="50" borderId="0" applyNumberFormat="0" applyBorder="0" applyAlignment="0" applyProtection="0"/>
    <xf numFmtId="0" fontId="76" fillId="50" borderId="0" applyNumberFormat="0" applyBorder="0" applyAlignment="0" applyProtection="0"/>
    <xf numFmtId="0" fontId="76" fillId="50" borderId="0" applyNumberFormat="0" applyBorder="0" applyAlignment="0" applyProtection="0"/>
    <xf numFmtId="0" fontId="76" fillId="5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166" fontId="6" fillId="0" borderId="0" applyFill="0"/>
    <xf numFmtId="166" fontId="6" fillId="0" borderId="0">
      <alignment horizontal="center"/>
    </xf>
    <xf numFmtId="0" fontId="6" fillId="0" borderId="0" applyFill="0">
      <alignment horizontal="center"/>
    </xf>
    <xf numFmtId="166" fontId="13" fillId="0" borderId="1" applyFill="0"/>
    <xf numFmtId="0" fontId="2" fillId="0" borderId="0" applyFont="0" applyAlignment="0"/>
    <xf numFmtId="0" fontId="2" fillId="0" borderId="0" applyFont="0" applyAlignment="0"/>
    <xf numFmtId="0" fontId="14" fillId="0" borderId="0" applyFill="0">
      <alignment vertical="top"/>
    </xf>
    <xf numFmtId="0" fontId="13" fillId="0" borderId="0" applyFill="0">
      <alignment horizontal="left" vertical="top"/>
    </xf>
    <xf numFmtId="166" fontId="15" fillId="0" borderId="2" applyFill="0"/>
    <xf numFmtId="0" fontId="2" fillId="0" borderId="0" applyNumberFormat="0" applyFont="0" applyAlignment="0"/>
    <xf numFmtId="0" fontId="2" fillId="0" borderId="0" applyNumberFormat="0" applyFont="0" applyAlignment="0"/>
    <xf numFmtId="0" fontId="14" fillId="0" borderId="0" applyFill="0">
      <alignment wrapText="1"/>
    </xf>
    <xf numFmtId="0" fontId="13" fillId="0" borderId="0" applyFill="0">
      <alignment horizontal="left" vertical="top" wrapText="1"/>
    </xf>
    <xf numFmtId="166" fontId="16" fillId="0" borderId="0" applyFill="0"/>
    <xf numFmtId="0" fontId="17" fillId="0" borderId="0" applyNumberFormat="0" applyFont="0" applyAlignment="0">
      <alignment horizontal="center"/>
    </xf>
    <xf numFmtId="0" fontId="18" fillId="0" borderId="0" applyFill="0">
      <alignment vertical="top" wrapText="1"/>
    </xf>
    <xf numFmtId="0" fontId="15" fillId="0" borderId="0" applyFill="0">
      <alignment horizontal="left" vertical="top" wrapText="1"/>
    </xf>
    <xf numFmtId="166" fontId="2" fillId="0" borderId="0" applyFill="0"/>
    <xf numFmtId="166" fontId="2" fillId="0" borderId="0" applyFill="0"/>
    <xf numFmtId="0" fontId="17" fillId="0" borderId="0" applyNumberFormat="0" applyFont="0" applyAlignment="0">
      <alignment horizontal="center"/>
    </xf>
    <xf numFmtId="0" fontId="19" fillId="0" borderId="0" applyFill="0">
      <alignment vertical="center" wrapText="1"/>
    </xf>
    <xf numFmtId="0" fontId="20" fillId="0" borderId="0">
      <alignment horizontal="left" vertical="center" wrapText="1"/>
    </xf>
    <xf numFmtId="166" fontId="21" fillId="0" borderId="0" applyFill="0"/>
    <xf numFmtId="0" fontId="17" fillId="0" borderId="0" applyNumberFormat="0" applyFont="0" applyAlignment="0">
      <alignment horizontal="center"/>
    </xf>
    <xf numFmtId="0" fontId="22" fillId="0" borderId="0" applyFill="0">
      <alignment horizontal="center" vertical="center" wrapText="1"/>
    </xf>
    <xf numFmtId="0" fontId="2" fillId="0" borderId="0" applyFill="0">
      <alignment horizontal="center" vertical="center" wrapText="1"/>
    </xf>
    <xf numFmtId="0" fontId="2" fillId="0" borderId="0" applyFill="0">
      <alignment horizontal="center" vertical="center" wrapText="1"/>
    </xf>
    <xf numFmtId="166" fontId="23" fillId="0" borderId="0" applyFill="0"/>
    <xf numFmtId="0" fontId="17" fillId="0" borderId="0" applyNumberFormat="0" applyFont="0" applyAlignment="0">
      <alignment horizontal="center"/>
    </xf>
    <xf numFmtId="0" fontId="24" fillId="0" borderId="0" applyFill="0">
      <alignment horizontal="center" vertical="center" wrapText="1"/>
    </xf>
    <xf numFmtId="0" fontId="25" fillId="0" borderId="0" applyFill="0">
      <alignment horizontal="center" vertical="center" wrapText="1"/>
    </xf>
    <xf numFmtId="166" fontId="26" fillId="0" borderId="0" applyFill="0"/>
    <xf numFmtId="0" fontId="17" fillId="0" borderId="0" applyNumberFormat="0" applyFont="0" applyAlignment="0">
      <alignment horizontal="center"/>
    </xf>
    <xf numFmtId="0" fontId="27" fillId="0" borderId="0">
      <alignment horizontal="center" wrapText="1"/>
    </xf>
    <xf numFmtId="0" fontId="23" fillId="0" borderId="0" applyFill="0">
      <alignment horizontal="center" wrapText="1"/>
    </xf>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9" fillId="11" borderId="3" applyNumberFormat="0" applyAlignment="0" applyProtection="0"/>
    <xf numFmtId="0" fontId="77" fillId="24" borderId="40" applyNumberFormat="0" applyAlignment="0" applyProtection="0"/>
    <xf numFmtId="0" fontId="77" fillId="24" borderId="40" applyNumberFormat="0" applyAlignment="0" applyProtection="0"/>
    <xf numFmtId="0" fontId="77" fillId="24" borderId="40" applyNumberFormat="0" applyAlignment="0" applyProtection="0"/>
    <xf numFmtId="0" fontId="77" fillId="24" borderId="40" applyNumberFormat="0" applyAlignment="0" applyProtection="0"/>
    <xf numFmtId="0" fontId="77" fillId="24" borderId="40"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1" fillId="25" borderId="4" applyNumberFormat="0" applyAlignment="0" applyProtection="0"/>
    <xf numFmtId="0" fontId="78" fillId="51" borderId="41" applyNumberFormat="0" applyAlignment="0" applyProtection="0"/>
    <xf numFmtId="0" fontId="78" fillId="51" borderId="41" applyNumberFormat="0" applyAlignment="0" applyProtection="0"/>
    <xf numFmtId="0" fontId="78" fillId="51" borderId="41" applyNumberFormat="0" applyAlignment="0" applyProtection="0"/>
    <xf numFmtId="0" fontId="78" fillId="51" borderId="41" applyNumberFormat="0" applyAlignment="0" applyProtection="0"/>
    <xf numFmtId="0" fontId="78" fillId="51" borderId="41"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33" fillId="0" borderId="0" applyFont="0" applyFill="0" applyBorder="0" applyAlignment="0" applyProtection="0"/>
    <xf numFmtId="40" fontId="33" fillId="0" borderId="0" applyFont="0" applyFill="0" applyBorder="0" applyAlignment="0" applyProtection="0"/>
    <xf numFmtId="40" fontId="33" fillId="0" borderId="0" applyFont="0" applyFill="0" applyBorder="0" applyAlignment="0" applyProtection="0"/>
    <xf numFmtId="40" fontId="33"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73" fillId="0" borderId="0" applyFont="0" applyFill="0" applyBorder="0" applyAlignment="0" applyProtection="0"/>
    <xf numFmtId="43" fontId="1" fillId="0" borderId="0" applyFont="0" applyFill="0" applyBorder="0" applyAlignment="0" applyProtection="0"/>
    <xf numFmtId="43" fontId="7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0" fontId="2" fillId="0" borderId="0">
      <alignment vertical="top"/>
    </xf>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8" fillId="7"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15" fillId="0" borderId="5" applyNumberFormat="0" applyAlignment="0" applyProtection="0">
      <alignment horizontal="left" vertical="center"/>
    </xf>
    <xf numFmtId="0" fontId="15" fillId="0" borderId="6">
      <alignment horizontal="left" vertical="center"/>
    </xf>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40" fillId="0" borderId="0" applyFont="0" applyFill="0" applyBorder="0" applyAlignment="0" applyProtection="0"/>
    <xf numFmtId="0" fontId="41" fillId="0" borderId="7" applyNumberFormat="0" applyFill="0" applyAlignment="0" applyProtection="0"/>
    <xf numFmtId="0" fontId="81" fillId="0" borderId="42" applyNumberFormat="0" applyFill="0" applyAlignment="0" applyProtection="0"/>
    <xf numFmtId="0" fontId="81" fillId="0" borderId="42" applyNumberFormat="0" applyFill="0" applyAlignment="0" applyProtection="0"/>
    <xf numFmtId="0" fontId="81" fillId="0" borderId="42" applyNumberFormat="0" applyFill="0" applyAlignment="0" applyProtection="0"/>
    <xf numFmtId="0" fontId="81" fillId="0" borderId="42" applyNumberFormat="0" applyFill="0" applyAlignment="0" applyProtection="0"/>
    <xf numFmtId="0" fontId="81" fillId="0" borderId="42"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15" fillId="0" borderId="0" applyFont="0" applyFill="0" applyBorder="0" applyAlignment="0" applyProtection="0"/>
    <xf numFmtId="0" fontId="43" fillId="0" borderId="9"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82" fillId="0" borderId="10"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5" fillId="0" borderId="11" applyNumberFormat="0" applyFill="0" applyAlignment="0" applyProtection="0"/>
    <xf numFmtId="0" fontId="83" fillId="0" borderId="13" applyNumberFormat="0" applyFill="0" applyAlignment="0" applyProtection="0"/>
    <xf numFmtId="0" fontId="83" fillId="0" borderId="13" applyNumberFormat="0" applyFill="0" applyAlignment="0" applyProtection="0"/>
    <xf numFmtId="0" fontId="83" fillId="0" borderId="13" applyNumberFormat="0" applyFill="0" applyAlignment="0" applyProtection="0"/>
    <xf numFmtId="0" fontId="83" fillId="0" borderId="13" applyNumberFormat="0" applyFill="0" applyAlignment="0" applyProtection="0"/>
    <xf numFmtId="0" fontId="83" fillId="0" borderId="13"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6" fillId="0" borderId="14"/>
    <xf numFmtId="0" fontId="47" fillId="0" borderId="0"/>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50" fillId="3" borderId="3" applyNumberFormat="0" applyAlignment="0" applyProtection="0"/>
    <xf numFmtId="0" fontId="84" fillId="13" borderId="40" applyNumberFormat="0" applyAlignment="0" applyProtection="0"/>
    <xf numFmtId="0" fontId="84" fillId="13" borderId="40" applyNumberFormat="0" applyAlignment="0" applyProtection="0"/>
    <xf numFmtId="0" fontId="84" fillId="13" borderId="40" applyNumberFormat="0" applyAlignment="0" applyProtection="0"/>
    <xf numFmtId="0" fontId="84" fillId="13" borderId="40" applyNumberFormat="0" applyAlignment="0" applyProtection="0"/>
    <xf numFmtId="0" fontId="84" fillId="13" borderId="40"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2" fillId="0" borderId="15" applyNumberFormat="0" applyFill="0" applyAlignment="0" applyProtection="0"/>
    <xf numFmtId="0" fontId="85" fillId="0" borderId="43" applyNumberFormat="0" applyFill="0" applyAlignment="0" applyProtection="0"/>
    <xf numFmtId="0" fontId="85" fillId="0" borderId="43" applyNumberFormat="0" applyFill="0" applyAlignment="0" applyProtection="0"/>
    <xf numFmtId="0" fontId="85" fillId="0" borderId="43" applyNumberFormat="0" applyFill="0" applyAlignment="0" applyProtection="0"/>
    <xf numFmtId="0" fontId="85" fillId="0" borderId="43" applyNumberFormat="0" applyFill="0" applyAlignment="0" applyProtection="0"/>
    <xf numFmtId="0" fontId="85" fillId="0" borderId="43"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4" fillId="13" borderId="0" applyNumberFormat="0" applyBorder="0" applyAlignment="0" applyProtection="0"/>
    <xf numFmtId="0" fontId="86" fillId="53" borderId="0" applyNumberFormat="0" applyBorder="0" applyAlignment="0" applyProtection="0"/>
    <xf numFmtId="0" fontId="86" fillId="53" borderId="0" applyNumberFormat="0" applyBorder="0" applyAlignment="0" applyProtection="0"/>
    <xf numFmtId="0" fontId="86" fillId="53" borderId="0" applyNumberFormat="0" applyBorder="0" applyAlignment="0" applyProtection="0"/>
    <xf numFmtId="0" fontId="86" fillId="53" borderId="0" applyNumberFormat="0" applyBorder="0" applyAlignment="0" applyProtection="0"/>
    <xf numFmtId="0" fontId="86" fillId="5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9"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7"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9" fontId="55" fillId="0" borderId="0"/>
    <xf numFmtId="39"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2" fillId="0" borderId="0"/>
    <xf numFmtId="0" fontId="2" fillId="0" borderId="0"/>
    <xf numFmtId="0" fontId="2" fillId="0" borderId="0"/>
    <xf numFmtId="39" fontId="55"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56" fillId="0" borderId="0" applyNumberFormat="0" applyFill="0" applyBorder="0" applyProtection="0">
      <alignment vertical="top" wrapText="1"/>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4" fillId="0" borderId="0"/>
    <xf numFmtId="0" fontId="2" fillId="0" borderId="0"/>
    <xf numFmtId="0" fontId="34" fillId="0" borderId="0"/>
    <xf numFmtId="0" fontId="34" fillId="0" borderId="0"/>
    <xf numFmtId="0" fontId="34" fillId="0" borderId="0"/>
    <xf numFmtId="0" fontId="74" fillId="0" borderId="0"/>
    <xf numFmtId="0" fontId="2" fillId="0" borderId="0" applyNumberFormat="0" applyFill="0" applyBorder="0" applyAlignment="0" applyProtection="0"/>
    <xf numFmtId="0" fontId="74"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4" fillId="0" borderId="0"/>
    <xf numFmtId="0" fontId="88" fillId="0" borderId="0"/>
    <xf numFmtId="0" fontId="2" fillId="0" borderId="0" applyNumberFormat="0" applyFill="0" applyBorder="0" applyAlignment="0" applyProtection="0"/>
    <xf numFmtId="0" fontId="74" fillId="0" borderId="0"/>
    <xf numFmtId="0" fontId="74" fillId="0" borderId="0"/>
    <xf numFmtId="0" fontId="74" fillId="0" borderId="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74" fillId="0" borderId="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74" fillId="0" borderId="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74" fillId="0" borderId="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74" fillId="0" borderId="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74" fillId="0" borderId="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74"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9" fontId="55"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32" fillId="0" borderId="0"/>
    <xf numFmtId="0" fontId="2" fillId="0" borderId="0" applyNumberFormat="0" applyFill="0" applyBorder="0" applyAlignment="0" applyProtection="0"/>
    <xf numFmtId="0" fontId="2" fillId="0" borderId="0"/>
    <xf numFmtId="0" fontId="2" fillId="0" borderId="0"/>
    <xf numFmtId="0" fontId="32" fillId="0" borderId="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32" fillId="0" borderId="0"/>
    <xf numFmtId="0" fontId="2" fillId="0" borderId="0" applyNumberFormat="0" applyFill="0" applyBorder="0" applyAlignment="0" applyProtection="0"/>
    <xf numFmtId="0" fontId="2" fillId="0" borderId="0"/>
    <xf numFmtId="0" fontId="2" fillId="0" borderId="0"/>
    <xf numFmtId="0" fontId="32" fillId="0" borderId="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32" fillId="0" borderId="0"/>
    <xf numFmtId="0" fontId="32" fillId="0" borderId="0"/>
    <xf numFmtId="0" fontId="32" fillId="0" borderId="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32" fillId="0" borderId="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2" fillId="0" borderId="0"/>
    <xf numFmtId="0" fontId="20"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7" fontId="57"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9" fontId="55"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9" fontId="55"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9"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8"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57" fillId="4" borderId="16" applyNumberFormat="0" applyFont="0" applyAlignment="0" applyProtection="0"/>
    <xf numFmtId="0" fontId="8" fillId="4" borderId="16" applyNumberFormat="0" applyFont="0" applyAlignment="0" applyProtection="0"/>
    <xf numFmtId="0" fontId="7" fillId="54" borderId="44" applyNumberFormat="0" applyFont="0" applyAlignment="0" applyProtection="0"/>
    <xf numFmtId="0" fontId="1" fillId="54" borderId="44" applyNumberFormat="0" applyFont="0" applyAlignment="0" applyProtection="0"/>
    <xf numFmtId="0" fontId="2" fillId="4" borderId="16" applyNumberFormat="0" applyFont="0" applyAlignment="0" applyProtection="0"/>
    <xf numFmtId="0" fontId="73" fillId="54" borderId="44" applyNumberFormat="0" applyFont="0" applyAlignment="0" applyProtection="0"/>
    <xf numFmtId="0" fontId="7" fillId="54" borderId="44" applyNumberFormat="0" applyFont="0" applyAlignment="0" applyProtection="0"/>
    <xf numFmtId="0" fontId="1" fillId="54" borderId="44"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58" fillId="26" borderId="16">
      <alignment vertical="center"/>
    </xf>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60" fillId="11" borderId="17" applyNumberFormat="0" applyAlignment="0" applyProtection="0"/>
    <xf numFmtId="0" fontId="89" fillId="24" borderId="45" applyNumberFormat="0" applyAlignment="0" applyProtection="0"/>
    <xf numFmtId="0" fontId="89" fillId="24" borderId="45" applyNumberFormat="0" applyAlignment="0" applyProtection="0"/>
    <xf numFmtId="0" fontId="89" fillId="24" borderId="45" applyNumberFormat="0" applyAlignment="0" applyProtection="0"/>
    <xf numFmtId="0" fontId="89" fillId="24" borderId="45" applyNumberFormat="0" applyAlignment="0" applyProtection="0"/>
    <xf numFmtId="0" fontId="89" fillId="24" borderId="45"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9" fontId="7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2" fillId="0" borderId="0" applyFont="0" applyFill="0" applyBorder="0" applyAlignment="0" applyProtection="0"/>
    <xf numFmtId="9" fontId="3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3" fontId="2" fillId="0" borderId="0">
      <alignment horizontal="left" vertical="top"/>
    </xf>
    <xf numFmtId="3" fontId="2" fillId="0" borderId="0">
      <alignment horizontal="left" vertical="top"/>
    </xf>
    <xf numFmtId="0" fontId="61" fillId="0" borderId="14">
      <alignment horizontal="center"/>
    </xf>
    <xf numFmtId="3" fontId="33" fillId="0" borderId="0" applyFont="0" applyFill="0" applyBorder="0" applyAlignment="0" applyProtection="0"/>
    <xf numFmtId="0" fontId="33" fillId="27" borderId="0" applyNumberFormat="0" applyFont="0" applyBorder="0" applyAlignment="0" applyProtection="0"/>
    <xf numFmtId="3" fontId="2" fillId="0" borderId="0">
      <alignment horizontal="right" vertical="top"/>
    </xf>
    <xf numFmtId="3" fontId="2" fillId="0" borderId="0">
      <alignment horizontal="right" vertical="top"/>
    </xf>
    <xf numFmtId="41" fontId="20" fillId="26" borderId="18" applyFill="0"/>
    <xf numFmtId="0" fontId="62" fillId="0" borderId="0">
      <alignment horizontal="left" indent="7"/>
    </xf>
    <xf numFmtId="41" fontId="20" fillId="0" borderId="18" applyFill="0">
      <alignment horizontal="left" indent="2"/>
    </xf>
    <xf numFmtId="166" fontId="4" fillId="0" borderId="19" applyFill="0">
      <alignment horizontal="right"/>
    </xf>
    <xf numFmtId="0" fontId="5" fillId="0" borderId="20" applyNumberFormat="0" applyFont="0" applyBorder="0">
      <alignment horizontal="right"/>
    </xf>
    <xf numFmtId="0" fontId="63" fillId="0" borderId="0" applyFill="0"/>
    <xf numFmtId="0" fontId="15" fillId="0" borderId="0" applyFill="0"/>
    <xf numFmtId="4" fontId="4" fillId="0" borderId="19" applyFill="0"/>
    <xf numFmtId="0" fontId="2" fillId="0" borderId="0" applyNumberFormat="0" applyFont="0" applyBorder="0" applyAlignment="0"/>
    <xf numFmtId="0" fontId="2" fillId="0" borderId="0" applyNumberFormat="0" applyFont="0" applyBorder="0" applyAlignment="0"/>
    <xf numFmtId="0" fontId="18" fillId="0" borderId="0" applyFill="0">
      <alignment horizontal="left" indent="1"/>
    </xf>
    <xf numFmtId="0" fontId="64" fillId="0" borderId="0" applyFill="0">
      <alignment horizontal="left" indent="1"/>
    </xf>
    <xf numFmtId="4" fontId="21" fillId="0" borderId="0" applyFill="0"/>
    <xf numFmtId="0" fontId="2" fillId="0" borderId="0" applyNumberFormat="0" applyFont="0" applyFill="0" applyBorder="0" applyAlignment="0"/>
    <xf numFmtId="0" fontId="2" fillId="0" borderId="0" applyNumberFormat="0" applyFont="0" applyFill="0" applyBorder="0" applyAlignment="0"/>
    <xf numFmtId="0" fontId="18" fillId="0" borderId="0" applyFill="0">
      <alignment horizontal="left" indent="2"/>
    </xf>
    <xf numFmtId="0" fontId="15" fillId="0" borderId="0" applyFill="0">
      <alignment horizontal="left" indent="2"/>
    </xf>
    <xf numFmtId="4" fontId="21" fillId="0" borderId="0" applyFill="0"/>
    <xf numFmtId="0" fontId="2" fillId="0" borderId="0" applyNumberFormat="0" applyFont="0" applyBorder="0" applyAlignment="0"/>
    <xf numFmtId="0" fontId="2" fillId="0" borderId="0" applyNumberFormat="0" applyFont="0" applyBorder="0" applyAlignment="0"/>
    <xf numFmtId="0" fontId="65" fillId="0" borderId="0">
      <alignment horizontal="left" indent="3"/>
    </xf>
    <xf numFmtId="0" fontId="66" fillId="0" borderId="0" applyFill="0">
      <alignment horizontal="left" indent="3"/>
    </xf>
    <xf numFmtId="4" fontId="21" fillId="0" borderId="0" applyFill="0"/>
    <xf numFmtId="0" fontId="2" fillId="0" borderId="0" applyNumberFormat="0" applyFont="0" applyBorder="0" applyAlignment="0"/>
    <xf numFmtId="0" fontId="2" fillId="0" borderId="0" applyNumberFormat="0" applyFont="0" applyBorder="0" applyAlignment="0"/>
    <xf numFmtId="0" fontId="22" fillId="0" borderId="0">
      <alignment horizontal="left" indent="4"/>
    </xf>
    <xf numFmtId="0" fontId="2" fillId="0" borderId="0" applyFill="0">
      <alignment horizontal="left" indent="4"/>
    </xf>
    <xf numFmtId="0" fontId="2" fillId="0" borderId="0" applyFill="0">
      <alignment horizontal="left" indent="4"/>
    </xf>
    <xf numFmtId="4" fontId="23" fillId="0" borderId="0" applyFill="0"/>
    <xf numFmtId="0" fontId="2" fillId="0" borderId="0" applyNumberFormat="0" applyFont="0" applyBorder="0" applyAlignment="0"/>
    <xf numFmtId="0" fontId="2" fillId="0" borderId="0" applyNumberFormat="0" applyFont="0" applyBorder="0" applyAlignment="0"/>
    <xf numFmtId="0" fontId="24" fillId="0" borderId="0">
      <alignment horizontal="left" indent="5"/>
    </xf>
    <xf numFmtId="0" fontId="25" fillId="0" borderId="0" applyFill="0">
      <alignment horizontal="left" indent="5"/>
    </xf>
    <xf numFmtId="4" fontId="26" fillId="0" borderId="0" applyFill="0"/>
    <xf numFmtId="0" fontId="2" fillId="0" borderId="0" applyNumberFormat="0" applyFont="0" applyFill="0" applyBorder="0" applyAlignment="0"/>
    <xf numFmtId="0" fontId="2" fillId="0" borderId="0" applyNumberFormat="0" applyFont="0" applyFill="0" applyBorder="0" applyAlignment="0"/>
    <xf numFmtId="0" fontId="27" fillId="0" borderId="0" applyFill="0">
      <alignment horizontal="left" indent="6"/>
    </xf>
    <xf numFmtId="0" fontId="23" fillId="0" borderId="0" applyFill="0">
      <alignment horizontal="left" indent="6"/>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2" fillId="0" borderId="0" applyFont="0" applyFill="0" applyBorder="0" applyAlignment="0" applyProtection="0"/>
    <xf numFmtId="0" fontId="70" fillId="0" borderId="21" applyNumberFormat="0" applyFill="0" applyAlignment="0" applyProtection="0"/>
    <xf numFmtId="0" fontId="91" fillId="0" borderId="46" applyNumberFormat="0" applyFill="0" applyAlignment="0" applyProtection="0"/>
    <xf numFmtId="0" fontId="2" fillId="0" borderId="0" applyFont="0" applyFill="0" applyBorder="0" applyAlignment="0" applyProtection="0"/>
    <xf numFmtId="0" fontId="91" fillId="0" borderId="46" applyNumberFormat="0" applyFill="0" applyAlignment="0" applyProtection="0"/>
    <xf numFmtId="0" fontId="91" fillId="0" borderId="46" applyNumberFormat="0" applyFill="0" applyAlignment="0" applyProtection="0"/>
    <xf numFmtId="0" fontId="91" fillId="0" borderId="46" applyNumberFormat="0" applyFill="0" applyAlignment="0" applyProtection="0"/>
    <xf numFmtId="0" fontId="91" fillId="0" borderId="46"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cellStyleXfs>
  <cellXfs count="182">
    <xf numFmtId="0" fontId="0" fillId="0" borderId="0" xfId="0"/>
    <xf numFmtId="0" fontId="95" fillId="57" borderId="0" xfId="0" applyFont="1" applyFill="1" applyBorder="1" applyAlignment="1">
      <alignment horizontal="center" vertical="center" textRotation="90" wrapText="1"/>
    </xf>
    <xf numFmtId="14" fontId="95" fillId="57" borderId="0" xfId="0" applyNumberFormat="1" applyFont="1" applyFill="1" applyBorder="1" applyAlignment="1">
      <alignment horizontal="center" vertical="center" textRotation="90" wrapText="1"/>
    </xf>
    <xf numFmtId="0" fontId="95" fillId="57" borderId="0" xfId="0" applyNumberFormat="1" applyFont="1" applyFill="1" applyBorder="1" applyAlignment="1">
      <alignment horizontal="center" vertical="center" textRotation="90" wrapText="1"/>
    </xf>
    <xf numFmtId="165" fontId="95" fillId="57" borderId="0" xfId="0" applyNumberFormat="1" applyFont="1" applyFill="1" applyBorder="1" applyAlignment="1">
      <alignment horizontal="center" vertical="center" textRotation="90" wrapText="1"/>
    </xf>
    <xf numFmtId="0" fontId="0" fillId="0" borderId="0" xfId="0" applyBorder="1"/>
    <xf numFmtId="0" fontId="93" fillId="0" borderId="0" xfId="0" applyFont="1" applyFill="1" applyBorder="1" applyAlignment="1">
      <alignment vertical="center"/>
    </xf>
    <xf numFmtId="14" fontId="93" fillId="0" borderId="0" xfId="0" applyNumberFormat="1" applyFont="1" applyFill="1" applyBorder="1" applyAlignment="1">
      <alignment vertical="center"/>
    </xf>
    <xf numFmtId="165" fontId="93" fillId="0" borderId="0" xfId="0" applyNumberFormat="1" applyFont="1" applyFill="1" applyBorder="1" applyAlignment="1">
      <alignment vertical="center" wrapText="1"/>
    </xf>
    <xf numFmtId="0" fontId="93" fillId="0" borderId="0" xfId="0" applyNumberFormat="1" applyFont="1" applyFill="1" applyBorder="1" applyAlignment="1">
      <alignment vertical="center"/>
    </xf>
    <xf numFmtId="165" fontId="93" fillId="0" borderId="0" xfId="0" applyNumberFormat="1" applyFont="1" applyFill="1" applyBorder="1" applyAlignment="1">
      <alignment vertical="center"/>
    </xf>
    <xf numFmtId="165" fontId="94" fillId="0" borderId="0" xfId="0" applyNumberFormat="1" applyFont="1" applyFill="1" applyBorder="1" applyAlignment="1">
      <alignment vertical="center"/>
    </xf>
    <xf numFmtId="0" fontId="93" fillId="0" borderId="0" xfId="0" applyFont="1" applyFill="1" applyBorder="1" applyAlignment="1">
      <alignment vertical="center" wrapText="1"/>
    </xf>
    <xf numFmtId="0" fontId="93" fillId="0" borderId="0" xfId="0" applyFont="1" applyBorder="1" applyAlignment="1">
      <alignment vertical="center"/>
    </xf>
    <xf numFmtId="14" fontId="93" fillId="0" borderId="0" xfId="0" applyNumberFormat="1" applyFont="1" applyBorder="1" applyAlignment="1">
      <alignment vertical="center"/>
    </xf>
    <xf numFmtId="165" fontId="93" fillId="0" borderId="0" xfId="0" applyNumberFormat="1" applyFont="1" applyBorder="1" applyAlignment="1">
      <alignment vertical="center" wrapText="1"/>
    </xf>
    <xf numFmtId="0" fontId="93" fillId="0" borderId="0" xfId="0" applyNumberFormat="1" applyFont="1" applyBorder="1" applyAlignment="1">
      <alignment vertical="center"/>
    </xf>
    <xf numFmtId="165" fontId="93" fillId="0" borderId="0" xfId="0" applyNumberFormat="1" applyFont="1" applyBorder="1" applyAlignment="1">
      <alignment vertical="center"/>
    </xf>
    <xf numFmtId="165" fontId="94" fillId="0" borderId="0" xfId="0" applyNumberFormat="1" applyFont="1" applyBorder="1" applyAlignment="1">
      <alignment vertical="center"/>
    </xf>
    <xf numFmtId="0" fontId="93" fillId="0" borderId="0" xfId="0" applyFont="1" applyBorder="1" applyAlignment="1">
      <alignment vertical="center" wrapText="1"/>
    </xf>
    <xf numFmtId="0" fontId="95" fillId="0" borderId="0" xfId="0" applyFont="1" applyFill="1" applyBorder="1" applyAlignment="1">
      <alignment horizontal="center" vertical="center" textRotation="90" wrapText="1"/>
    </xf>
    <xf numFmtId="0" fontId="0" fillId="0" borderId="0" xfId="0" applyFill="1" applyBorder="1"/>
    <xf numFmtId="0" fontId="95" fillId="55" borderId="0" xfId="0" applyFont="1" applyFill="1" applyBorder="1" applyAlignment="1">
      <alignment horizontal="center" vertical="center" textRotation="90" wrapText="1"/>
    </xf>
    <xf numFmtId="0" fontId="0" fillId="0" borderId="0" xfId="0" applyFill="1" applyBorder="1" applyAlignment="1">
      <alignment horizontal="center" vertical="center"/>
    </xf>
    <xf numFmtId="14" fontId="93" fillId="56" borderId="0" xfId="0" applyNumberFormat="1" applyFont="1" applyFill="1" applyBorder="1" applyAlignment="1">
      <alignment vertical="center"/>
    </xf>
    <xf numFmtId="14" fontId="96" fillId="56" borderId="0" xfId="0" applyNumberFormat="1" applyFont="1" applyFill="1" applyBorder="1" applyAlignment="1">
      <alignment vertical="center"/>
    </xf>
    <xf numFmtId="0" fontId="93" fillId="0" borderId="0" xfId="0" applyFont="1" applyFill="1" applyBorder="1" applyAlignment="1">
      <alignment horizontal="center" vertical="center"/>
    </xf>
    <xf numFmtId="0" fontId="0" fillId="0" borderId="0" xfId="0" applyFill="1" applyBorder="1" applyAlignment="1">
      <alignment horizontal="center"/>
    </xf>
    <xf numFmtId="0" fontId="93" fillId="56" borderId="0" xfId="0" applyFont="1" applyFill="1" applyBorder="1" applyAlignment="1">
      <alignment horizontal="center" vertical="center"/>
    </xf>
    <xf numFmtId="0" fontId="93" fillId="56" borderId="0" xfId="0" applyFont="1" applyFill="1" applyBorder="1" applyAlignment="1">
      <alignment vertical="center"/>
    </xf>
    <xf numFmtId="0" fontId="95" fillId="57" borderId="20" xfId="0" applyFont="1" applyFill="1" applyBorder="1" applyAlignment="1">
      <alignment horizontal="center" vertical="center" textRotation="90" wrapText="1"/>
    </xf>
    <xf numFmtId="14" fontId="95" fillId="57" borderId="20" xfId="0" applyNumberFormat="1" applyFont="1" applyFill="1" applyBorder="1" applyAlignment="1">
      <alignment horizontal="center" vertical="center" textRotation="90" wrapText="1"/>
    </xf>
    <xf numFmtId="0" fontId="95" fillId="57" borderId="20" xfId="0" applyNumberFormat="1" applyFont="1" applyFill="1" applyBorder="1" applyAlignment="1">
      <alignment horizontal="center" vertical="center" textRotation="90" wrapText="1"/>
    </xf>
    <xf numFmtId="165" fontId="95" fillId="57" borderId="20" xfId="0" applyNumberFormat="1" applyFont="1" applyFill="1" applyBorder="1" applyAlignment="1">
      <alignment horizontal="center" vertical="center" textRotation="90" wrapText="1"/>
    </xf>
    <xf numFmtId="0" fontId="93" fillId="0" borderId="0" xfId="0" applyFont="1" applyAlignment="1">
      <alignment horizontal="center" vertical="center"/>
    </xf>
    <xf numFmtId="0" fontId="93" fillId="0" borderId="0" xfId="0" applyFont="1"/>
    <xf numFmtId="14" fontId="93" fillId="0" borderId="0" xfId="0" applyNumberFormat="1" applyFont="1"/>
    <xf numFmtId="3" fontId="95" fillId="57" borderId="20" xfId="0" applyNumberFormat="1" applyFont="1" applyFill="1" applyBorder="1" applyAlignment="1">
      <alignment horizontal="center" vertical="center" textRotation="90" wrapText="1"/>
    </xf>
    <xf numFmtId="3" fontId="93" fillId="0" borderId="0" xfId="0" applyNumberFormat="1" applyFont="1"/>
    <xf numFmtId="165" fontId="93" fillId="0" borderId="0" xfId="0" applyNumberFormat="1" applyFont="1"/>
    <xf numFmtId="14" fontId="0" fillId="0" borderId="0" xfId="0" applyNumberFormat="1" applyBorder="1"/>
    <xf numFmtId="0" fontId="93" fillId="0" borderId="20" xfId="0" applyFont="1" applyFill="1" applyBorder="1" applyAlignment="1">
      <alignment vertical="center"/>
    </xf>
    <xf numFmtId="0" fontId="93" fillId="0" borderId="20" xfId="0" applyFont="1" applyFill="1" applyBorder="1" applyAlignment="1">
      <alignment horizontal="center" vertical="center"/>
    </xf>
    <xf numFmtId="14" fontId="93" fillId="0" borderId="20" xfId="0" applyNumberFormat="1" applyFont="1" applyFill="1" applyBorder="1" applyAlignment="1">
      <alignment vertical="center"/>
    </xf>
    <xf numFmtId="165" fontId="93" fillId="0" borderId="20" xfId="0" applyNumberFormat="1" applyFont="1" applyFill="1" applyBorder="1" applyAlignment="1">
      <alignment vertical="center" wrapText="1"/>
    </xf>
    <xf numFmtId="0" fontId="93" fillId="0" borderId="20" xfId="0" applyNumberFormat="1" applyFont="1" applyFill="1" applyBorder="1" applyAlignment="1">
      <alignment vertical="center"/>
    </xf>
    <xf numFmtId="165" fontId="93" fillId="0" borderId="20" xfId="0" applyNumberFormat="1" applyFont="1" applyFill="1" applyBorder="1" applyAlignment="1">
      <alignment vertical="center"/>
    </xf>
    <xf numFmtId="165" fontId="94" fillId="0" borderId="20" xfId="0" applyNumberFormat="1" applyFont="1" applyFill="1" applyBorder="1" applyAlignment="1">
      <alignment vertical="center"/>
    </xf>
    <xf numFmtId="0" fontId="93" fillId="0" borderId="20" xfId="0" applyFont="1" applyFill="1" applyBorder="1" applyAlignment="1">
      <alignment vertical="center" wrapText="1"/>
    </xf>
    <xf numFmtId="165" fontId="97" fillId="0" borderId="20" xfId="0" applyNumberFormat="1" applyFont="1" applyFill="1" applyBorder="1" applyAlignment="1">
      <alignment vertical="center"/>
    </xf>
    <xf numFmtId="0" fontId="93" fillId="0" borderId="0" xfId="0" applyFont="1" applyFill="1" applyAlignment="1">
      <alignment vertical="center"/>
    </xf>
    <xf numFmtId="0" fontId="95" fillId="55" borderId="20" xfId="0" applyFont="1" applyFill="1" applyBorder="1" applyAlignment="1">
      <alignment horizontal="center" vertical="center" textRotation="90" wrapText="1"/>
    </xf>
    <xf numFmtId="0" fontId="0" fillId="0" borderId="0" xfId="0" applyAlignment="1">
      <alignment horizontal="center"/>
    </xf>
    <xf numFmtId="14" fontId="97" fillId="0" borderId="20" xfId="0" applyNumberFormat="1" applyFont="1" applyFill="1" applyBorder="1" applyAlignment="1">
      <alignment vertical="center"/>
    </xf>
    <xf numFmtId="14" fontId="95" fillId="56" borderId="20" xfId="0" applyNumberFormat="1" applyFont="1" applyFill="1" applyBorder="1" applyAlignment="1">
      <alignment horizontal="center" vertical="center" textRotation="90" wrapText="1"/>
    </xf>
    <xf numFmtId="0" fontId="93" fillId="56" borderId="20" xfId="0" applyFont="1" applyFill="1" applyBorder="1" applyAlignment="1">
      <alignment horizontal="center" vertical="center"/>
    </xf>
    <xf numFmtId="0" fontId="93" fillId="55" borderId="20" xfId="0" applyFont="1" applyFill="1" applyBorder="1" applyAlignment="1">
      <alignment vertical="center"/>
    </xf>
    <xf numFmtId="14" fontId="95" fillId="55" borderId="20" xfId="0" applyNumberFormat="1" applyFont="1" applyFill="1" applyBorder="1" applyAlignment="1">
      <alignment horizontal="center" vertical="center" textRotation="90" wrapText="1"/>
    </xf>
    <xf numFmtId="0" fontId="3" fillId="58" borderId="28" xfId="1700" applyFont="1" applyFill="1" applyBorder="1" applyAlignment="1">
      <alignment horizontal="center" vertical="center" textRotation="62"/>
    </xf>
    <xf numFmtId="0" fontId="4" fillId="58" borderId="29" xfId="1700" quotePrefix="1" applyFont="1" applyFill="1" applyBorder="1" applyAlignment="1">
      <alignment horizontal="center" vertical="center" wrapText="1"/>
    </xf>
    <xf numFmtId="0" fontId="4" fillId="58" borderId="25" xfId="1700" quotePrefix="1" applyFont="1" applyFill="1" applyBorder="1" applyAlignment="1">
      <alignment horizontal="center" vertical="center" wrapText="1"/>
    </xf>
    <xf numFmtId="0" fontId="5" fillId="58" borderId="29" xfId="1700" quotePrefix="1" applyFont="1" applyFill="1" applyBorder="1" applyAlignment="1">
      <alignment horizontal="center" vertical="center"/>
    </xf>
    <xf numFmtId="0" fontId="5" fillId="58" borderId="34" xfId="1700" quotePrefix="1" applyFont="1" applyFill="1" applyBorder="1" applyAlignment="1">
      <alignment horizontal="center" vertical="center"/>
    </xf>
    <xf numFmtId="0" fontId="5" fillId="58" borderId="36" xfId="1700" quotePrefix="1" applyFont="1" applyFill="1" applyBorder="1" applyAlignment="1">
      <alignment horizontal="center" vertical="center"/>
    </xf>
    <xf numFmtId="0" fontId="5" fillId="58" borderId="35" xfId="1700" quotePrefix="1" applyFont="1" applyFill="1" applyBorder="1" applyAlignment="1">
      <alignment horizontal="center" vertical="center"/>
    </xf>
    <xf numFmtId="0" fontId="5" fillId="58" borderId="37" xfId="1700" applyFont="1" applyFill="1" applyBorder="1" applyAlignment="1">
      <alignment horizontal="center" vertical="center"/>
    </xf>
    <xf numFmtId="0" fontId="3" fillId="58" borderId="30" xfId="1700" applyFont="1" applyFill="1" applyBorder="1" applyAlignment="1">
      <alignment horizontal="center" vertical="center" textRotation="62"/>
    </xf>
    <xf numFmtId="0" fontId="4" fillId="58" borderId="0" xfId="1700" quotePrefix="1" applyFont="1" applyFill="1" applyBorder="1" applyAlignment="1">
      <alignment horizontal="center" vertical="center" wrapText="1"/>
    </xf>
    <xf numFmtId="0" fontId="4" fillId="58" borderId="24" xfId="1700" applyFont="1" applyFill="1" applyBorder="1" applyAlignment="1">
      <alignment horizontal="center" vertical="center" wrapText="1"/>
    </xf>
    <xf numFmtId="0" fontId="5" fillId="58" borderId="0" xfId="1700" quotePrefix="1" applyFont="1" applyFill="1" applyBorder="1" applyAlignment="1">
      <alignment horizontal="center" vertical="center"/>
    </xf>
    <xf numFmtId="0" fontId="5" fillId="58" borderId="0" xfId="1700" applyFont="1" applyFill="1" applyBorder="1" applyAlignment="1">
      <alignment horizontal="centerContinuous" vertical="center"/>
    </xf>
    <xf numFmtId="0" fontId="5" fillId="58" borderId="0" xfId="1700" applyFont="1" applyFill="1" applyBorder="1" applyAlignment="1">
      <alignment horizontal="left" vertical="center"/>
    </xf>
    <xf numFmtId="0" fontId="5" fillId="58" borderId="23" xfId="1700" applyFont="1" applyFill="1" applyBorder="1" applyAlignment="1">
      <alignment horizontal="centerContinuous" vertical="center"/>
    </xf>
    <xf numFmtId="0" fontId="5" fillId="58" borderId="20" xfId="1700" applyFont="1" applyFill="1" applyBorder="1" applyAlignment="1">
      <alignment horizontal="centerContinuous" vertical="center"/>
    </xf>
    <xf numFmtId="0" fontId="5" fillId="58" borderId="56" xfId="1700" applyFont="1" applyFill="1" applyBorder="1" applyAlignment="1">
      <alignment horizontal="centerContinuous" vertical="center"/>
    </xf>
    <xf numFmtId="0" fontId="5" fillId="58" borderId="54" xfId="1700" applyFont="1" applyFill="1" applyBorder="1" applyAlignment="1">
      <alignment horizontal="centerContinuous" vertical="center"/>
    </xf>
    <xf numFmtId="0" fontId="6" fillId="58" borderId="49" xfId="1700" applyFont="1" applyFill="1" applyBorder="1" applyAlignment="1">
      <alignment horizontal="center" textRotation="62"/>
    </xf>
    <xf numFmtId="0" fontId="4" fillId="58" borderId="0" xfId="1700" quotePrefix="1" applyFont="1" applyFill="1" applyBorder="1" applyAlignment="1">
      <alignment horizontal="center" vertical="center" wrapText="1"/>
    </xf>
    <xf numFmtId="0" fontId="4" fillId="58" borderId="0" xfId="1700" applyFont="1" applyFill="1" applyBorder="1" applyAlignment="1">
      <alignment horizontal="center" vertical="center" wrapText="1"/>
    </xf>
    <xf numFmtId="0" fontId="4" fillId="58" borderId="23" xfId="1700" quotePrefix="1" applyFont="1" applyFill="1" applyBorder="1" applyAlignment="1">
      <alignment horizontal="center" vertical="center" wrapText="1"/>
    </xf>
    <xf numFmtId="0" fontId="4" fillId="58" borderId="20" xfId="1700" quotePrefix="1" applyFont="1" applyFill="1" applyBorder="1" applyAlignment="1">
      <alignment horizontal="center" vertical="center" wrapText="1"/>
    </xf>
    <xf numFmtId="0" fontId="4" fillId="58" borderId="47" xfId="1700" quotePrefix="1" applyFont="1" applyFill="1" applyBorder="1" applyAlignment="1">
      <alignment horizontal="center" vertical="center" wrapText="1"/>
    </xf>
    <xf numFmtId="0" fontId="4" fillId="58" borderId="56" xfId="1700" quotePrefix="1" applyFont="1" applyFill="1" applyBorder="1" applyAlignment="1">
      <alignment horizontal="center" vertical="center" wrapText="1"/>
    </xf>
    <xf numFmtId="0" fontId="4" fillId="58" borderId="55" xfId="1700" quotePrefix="1" applyFont="1" applyFill="1" applyBorder="1" applyAlignment="1">
      <alignment horizontal="center" vertical="center" wrapText="1"/>
    </xf>
    <xf numFmtId="16" fontId="2" fillId="58" borderId="30" xfId="1700" quotePrefix="1" applyNumberFormat="1" applyFont="1" applyFill="1" applyBorder="1" applyAlignment="1">
      <alignment horizontal="center" vertical="center"/>
    </xf>
    <xf numFmtId="165" fontId="2" fillId="58" borderId="0" xfId="1700" applyNumberFormat="1" applyFont="1" applyFill="1" applyBorder="1" applyAlignment="1">
      <alignment vertical="center"/>
    </xf>
    <xf numFmtId="10" fontId="2" fillId="58" borderId="0" xfId="2771" applyNumberFormat="1" applyFont="1" applyFill="1" applyBorder="1" applyAlignment="1">
      <alignment vertical="center"/>
    </xf>
    <xf numFmtId="0" fontId="6" fillId="58" borderId="38" xfId="1700" quotePrefix="1" applyFont="1" applyFill="1" applyBorder="1" applyAlignment="1">
      <alignment horizontal="left" vertical="center" wrapText="1"/>
    </xf>
    <xf numFmtId="0" fontId="6" fillId="58" borderId="38" xfId="1700" quotePrefix="1" applyNumberFormat="1" applyFont="1" applyFill="1" applyBorder="1" applyAlignment="1">
      <alignment horizontal="left" vertical="center" wrapText="1"/>
    </xf>
    <xf numFmtId="0" fontId="2" fillId="58" borderId="24" xfId="1700" quotePrefix="1" applyFont="1" applyFill="1" applyBorder="1" applyAlignment="1">
      <alignment horizontal="left" vertical="center" wrapText="1"/>
    </xf>
    <xf numFmtId="6" fontId="2" fillId="58" borderId="0" xfId="1700" applyNumberFormat="1" applyFont="1" applyFill="1" applyBorder="1" applyAlignment="1">
      <alignment vertical="center"/>
    </xf>
    <xf numFmtId="16" fontId="2" fillId="58" borderId="30" xfId="1700" applyNumberFormat="1" applyFont="1" applyFill="1" applyBorder="1" applyAlignment="1">
      <alignment horizontal="center" vertical="center"/>
    </xf>
    <xf numFmtId="0" fontId="2" fillId="58" borderId="24" xfId="1700" applyFont="1" applyFill="1" applyBorder="1" applyAlignment="1">
      <alignment horizontal="left" vertical="center" wrapText="1"/>
    </xf>
    <xf numFmtId="6" fontId="2" fillId="58" borderId="0" xfId="1700" applyNumberFormat="1" applyFont="1" applyFill="1" applyBorder="1" applyAlignment="1">
      <alignment horizontal="center" vertical="center"/>
    </xf>
    <xf numFmtId="0" fontId="3" fillId="58" borderId="38" xfId="1700" applyFont="1" applyFill="1" applyBorder="1" applyAlignment="1">
      <alignment horizontal="left" vertical="center" wrapText="1"/>
    </xf>
    <xf numFmtId="0" fontId="2" fillId="58" borderId="0" xfId="1700" quotePrefix="1" applyFont="1" applyFill="1" applyBorder="1" applyAlignment="1">
      <alignment horizontal="center" vertical="center"/>
    </xf>
    <xf numFmtId="164" fontId="2" fillId="58" borderId="0" xfId="1700" quotePrefix="1" applyNumberFormat="1" applyFont="1" applyFill="1" applyBorder="1" applyAlignment="1">
      <alignment horizontal="center" vertical="center"/>
    </xf>
    <xf numFmtId="9" fontId="2" fillId="58" borderId="0" xfId="2771" applyNumberFormat="1" applyFont="1" applyFill="1" applyBorder="1" applyAlignment="1">
      <alignment horizontal="center" vertical="center"/>
    </xf>
    <xf numFmtId="165" fontId="2" fillId="58" borderId="0" xfId="1700" quotePrefix="1" applyNumberFormat="1" applyFont="1" applyFill="1" applyBorder="1" applyAlignment="1">
      <alignment horizontal="center" vertical="center"/>
    </xf>
    <xf numFmtId="165" fontId="2" fillId="58" borderId="0" xfId="1700" applyNumberFormat="1" applyFont="1" applyFill="1" applyBorder="1" applyAlignment="1">
      <alignment horizontal="center" vertical="center"/>
    </xf>
    <xf numFmtId="9" fontId="2" fillId="58" borderId="0" xfId="2771" quotePrefix="1" applyFont="1" applyFill="1" applyBorder="1" applyAlignment="1">
      <alignment horizontal="center" vertical="center"/>
    </xf>
    <xf numFmtId="9" fontId="2" fillId="58" borderId="30" xfId="2771" quotePrefix="1" applyFont="1" applyFill="1" applyBorder="1" applyAlignment="1">
      <alignment horizontal="center" vertical="center"/>
    </xf>
    <xf numFmtId="9" fontId="2" fillId="58" borderId="24" xfId="2771" quotePrefix="1" applyFont="1" applyFill="1" applyBorder="1" applyAlignment="1">
      <alignment horizontal="center" vertical="center"/>
    </xf>
    <xf numFmtId="0" fontId="3" fillId="58" borderId="38" xfId="1700" quotePrefix="1" applyFont="1" applyFill="1" applyBorder="1" applyAlignment="1">
      <alignment horizontal="left" vertical="center" wrapText="1"/>
    </xf>
    <xf numFmtId="165" fontId="2" fillId="58" borderId="0" xfId="2771" quotePrefix="1" applyNumberFormat="1" applyFont="1" applyFill="1" applyBorder="1" applyAlignment="1">
      <alignment horizontal="center" vertical="center"/>
    </xf>
    <xf numFmtId="165" fontId="2" fillId="58" borderId="30" xfId="2771" quotePrefix="1" applyNumberFormat="1" applyFont="1" applyFill="1" applyBorder="1" applyAlignment="1">
      <alignment horizontal="center" vertical="center"/>
    </xf>
    <xf numFmtId="165" fontId="2" fillId="58" borderId="24" xfId="2771" quotePrefix="1" applyNumberFormat="1" applyFont="1" applyFill="1" applyBorder="1" applyAlignment="1">
      <alignment horizontal="center" vertical="center"/>
    </xf>
    <xf numFmtId="165" fontId="2" fillId="58" borderId="0" xfId="1700" applyNumberFormat="1" applyFont="1" applyFill="1" applyBorder="1" applyAlignment="1">
      <alignment horizontal="right" vertical="center"/>
    </xf>
    <xf numFmtId="0" fontId="6" fillId="58" borderId="38" xfId="1700" applyFont="1" applyFill="1" applyBorder="1" applyAlignment="1">
      <alignment horizontal="left" vertical="center" wrapText="1"/>
    </xf>
    <xf numFmtId="10" fontId="2" fillId="58" borderId="0" xfId="2771" applyNumberFormat="1" applyFont="1" applyFill="1" applyBorder="1" applyAlignment="1">
      <alignment horizontal="center" vertical="center"/>
    </xf>
    <xf numFmtId="165" fontId="2" fillId="58" borderId="0" xfId="2771" applyNumberFormat="1" applyFont="1" applyFill="1" applyBorder="1" applyAlignment="1">
      <alignment horizontal="center" vertical="center"/>
    </xf>
    <xf numFmtId="166" fontId="2" fillId="58" borderId="0" xfId="1700" applyNumberFormat="1" applyFont="1" applyFill="1" applyBorder="1" applyAlignment="1">
      <alignment horizontal="center" vertical="center"/>
    </xf>
    <xf numFmtId="165" fontId="2" fillId="58" borderId="30" xfId="2771" applyNumberFormat="1" applyFont="1" applyFill="1" applyBorder="1" applyAlignment="1">
      <alignment horizontal="center" vertical="center"/>
    </xf>
    <xf numFmtId="16" fontId="2" fillId="58" borderId="26" xfId="1700" applyNumberFormat="1" applyFont="1" applyFill="1" applyBorder="1" applyAlignment="1">
      <alignment horizontal="center" vertical="center"/>
    </xf>
    <xf numFmtId="0" fontId="2" fillId="58" borderId="14" xfId="1700" quotePrefix="1" applyFont="1" applyFill="1" applyBorder="1" applyAlignment="1">
      <alignment horizontal="center" vertical="center"/>
    </xf>
    <xf numFmtId="0" fontId="2" fillId="58" borderId="27" xfId="1700" applyFont="1" applyFill="1" applyBorder="1" applyAlignment="1">
      <alignment horizontal="left" vertical="center" wrapText="1"/>
    </xf>
    <xf numFmtId="10" fontId="2" fillId="58" borderId="14" xfId="2771" applyNumberFormat="1" applyFont="1" applyFill="1" applyBorder="1" applyAlignment="1">
      <alignment horizontal="center" vertical="center"/>
    </xf>
    <xf numFmtId="9" fontId="2" fillId="58" borderId="14" xfId="2771" applyNumberFormat="1" applyFont="1" applyFill="1" applyBorder="1" applyAlignment="1">
      <alignment horizontal="center" vertical="center"/>
    </xf>
    <xf numFmtId="6" fontId="2" fillId="58" borderId="14" xfId="1700" applyNumberFormat="1" applyFont="1" applyFill="1" applyBorder="1" applyAlignment="1">
      <alignment horizontal="center" vertical="center"/>
    </xf>
    <xf numFmtId="6" fontId="2" fillId="58" borderId="14" xfId="1700" applyNumberFormat="1" applyFont="1" applyFill="1" applyBorder="1" applyAlignment="1">
      <alignment vertical="center"/>
    </xf>
    <xf numFmtId="165" fontId="2" fillId="58" borderId="14" xfId="2771" applyNumberFormat="1" applyFont="1" applyFill="1" applyBorder="1" applyAlignment="1">
      <alignment horizontal="center" vertical="center"/>
    </xf>
    <xf numFmtId="0" fontId="6" fillId="58" borderId="39" xfId="1700" applyFont="1" applyFill="1" applyBorder="1" applyAlignment="1">
      <alignment horizontal="left" vertical="center" wrapText="1"/>
    </xf>
    <xf numFmtId="6" fontId="6" fillId="58" borderId="0" xfId="1700" applyNumberFormat="1" applyFont="1" applyFill="1" applyBorder="1" applyAlignment="1">
      <alignment horizontal="center"/>
    </xf>
    <xf numFmtId="9" fontId="6" fillId="58" borderId="0" xfId="2771" applyNumberFormat="1" applyFont="1" applyFill="1" applyBorder="1" applyAlignment="1">
      <alignment horizontal="center"/>
    </xf>
    <xf numFmtId="0" fontId="2" fillId="58" borderId="0" xfId="1700" applyFont="1" applyFill="1" applyBorder="1" applyAlignment="1">
      <alignment horizontal="center" vertical="center"/>
    </xf>
    <xf numFmtId="16" fontId="2" fillId="58" borderId="0" xfId="1700" applyNumberFormat="1" applyFont="1" applyFill="1" applyBorder="1" applyAlignment="1">
      <alignment horizontal="left"/>
    </xf>
    <xf numFmtId="0" fontId="2" fillId="58" borderId="0" xfId="1700" applyFont="1" applyFill="1" applyBorder="1" applyAlignment="1">
      <alignment horizontal="center"/>
    </xf>
    <xf numFmtId="0" fontId="2" fillId="58" borderId="0" xfId="1700" applyFont="1" applyFill="1" applyBorder="1" applyAlignment="1">
      <alignment horizontal="left"/>
    </xf>
    <xf numFmtId="16" fontId="2" fillId="58" borderId="0" xfId="1700" quotePrefix="1" applyNumberFormat="1" applyFont="1" applyFill="1" applyBorder="1" applyAlignment="1">
      <alignment horizontal="center"/>
    </xf>
    <xf numFmtId="0" fontId="2" fillId="58" borderId="0" xfId="1700" quotePrefix="1" applyFont="1" applyFill="1" applyBorder="1" applyAlignment="1">
      <alignment horizontal="left"/>
    </xf>
    <xf numFmtId="0" fontId="2" fillId="58" borderId="29" xfId="1700" applyFont="1" applyFill="1" applyBorder="1"/>
    <xf numFmtId="0" fontId="2" fillId="58" borderId="0" xfId="1700" applyFont="1" applyFill="1" applyBorder="1"/>
    <xf numFmtId="0" fontId="2" fillId="58" borderId="0" xfId="1700" applyFont="1" applyFill="1" applyBorder="1" applyAlignment="1">
      <alignment horizontal="centerContinuous" vertical="center"/>
    </xf>
    <xf numFmtId="0" fontId="2" fillId="58" borderId="0" xfId="1700" applyFont="1" applyFill="1" applyBorder="1" applyAlignment="1">
      <alignment vertical="center"/>
    </xf>
    <xf numFmtId="0" fontId="2" fillId="58" borderId="24" xfId="1700" applyFont="1" applyFill="1" applyBorder="1" applyAlignment="1">
      <alignment vertical="center"/>
    </xf>
    <xf numFmtId="0" fontId="2" fillId="58" borderId="38" xfId="1700" applyFont="1" applyFill="1" applyBorder="1" applyAlignment="1">
      <alignment vertical="center"/>
    </xf>
    <xf numFmtId="0" fontId="2" fillId="58" borderId="19" xfId="1700" applyFont="1" applyFill="1" applyBorder="1" applyAlignment="1"/>
    <xf numFmtId="0" fontId="2" fillId="58" borderId="50" xfId="1700" applyFont="1" applyFill="1" applyBorder="1" applyAlignment="1"/>
    <xf numFmtId="0" fontId="2" fillId="58" borderId="32" xfId="1700" applyFont="1" applyFill="1" applyBorder="1" applyAlignment="1">
      <alignment vertical="center"/>
    </xf>
    <xf numFmtId="10" fontId="2" fillId="58" borderId="24" xfId="2771" applyNumberFormat="1" applyFont="1" applyFill="1" applyBorder="1" applyAlignment="1">
      <alignment horizontal="center" vertical="center"/>
    </xf>
    <xf numFmtId="167" fontId="2" fillId="58" borderId="0" xfId="2771" applyNumberFormat="1" applyFont="1" applyFill="1" applyBorder="1" applyAlignment="1">
      <alignment horizontal="center" vertical="center"/>
    </xf>
    <xf numFmtId="168" fontId="2" fillId="58" borderId="0" xfId="2771" applyNumberFormat="1" applyFont="1" applyFill="1" applyBorder="1" applyAlignment="1">
      <alignment horizontal="center" vertical="center"/>
    </xf>
    <xf numFmtId="10" fontId="2" fillId="58" borderId="30" xfId="2771" applyNumberFormat="1" applyFont="1" applyFill="1" applyBorder="1" applyAlignment="1">
      <alignment horizontal="center" vertical="center"/>
    </xf>
    <xf numFmtId="164" fontId="2" fillId="58" borderId="0" xfId="1700" applyNumberFormat="1" applyFont="1" applyFill="1" applyBorder="1" applyAlignment="1">
      <alignment horizontal="center" vertical="center"/>
    </xf>
    <xf numFmtId="0" fontId="2" fillId="58" borderId="24" xfId="1700" applyFont="1" applyFill="1" applyBorder="1" applyAlignment="1">
      <alignment horizontal="left"/>
    </xf>
    <xf numFmtId="0" fontId="2" fillId="58" borderId="24" xfId="1700" applyFont="1" applyFill="1" applyBorder="1" applyAlignment="1">
      <alignment horizontal="left" wrapText="1"/>
    </xf>
    <xf numFmtId="166" fontId="2" fillId="58" borderId="0" xfId="1700" applyNumberFormat="1" applyFont="1" applyFill="1" applyBorder="1" applyAlignment="1">
      <alignment horizontal="center"/>
    </xf>
    <xf numFmtId="0" fontId="2" fillId="58" borderId="38" xfId="1700" applyFont="1" applyFill="1" applyBorder="1"/>
    <xf numFmtId="164" fontId="2" fillId="58" borderId="14" xfId="1700" quotePrefix="1" applyNumberFormat="1" applyFont="1" applyFill="1" applyBorder="1" applyAlignment="1">
      <alignment horizontal="center" vertical="center"/>
    </xf>
    <xf numFmtId="165" fontId="2" fillId="58" borderId="26" xfId="2771" applyNumberFormat="1" applyFont="1" applyFill="1" applyBorder="1" applyAlignment="1">
      <alignment horizontal="center" vertical="center"/>
    </xf>
    <xf numFmtId="10" fontId="2" fillId="58" borderId="27" xfId="2771" applyNumberFormat="1" applyFont="1" applyFill="1" applyBorder="1" applyAlignment="1">
      <alignment horizontal="center" vertical="center"/>
    </xf>
    <xf numFmtId="165" fontId="2" fillId="58" borderId="14" xfId="2771" quotePrefix="1" applyNumberFormat="1" applyFont="1" applyFill="1" applyBorder="1" applyAlignment="1">
      <alignment horizontal="center" vertical="center"/>
    </xf>
    <xf numFmtId="165" fontId="2" fillId="58" borderId="26" xfId="2771" quotePrefix="1" applyNumberFormat="1" applyFont="1" applyFill="1" applyBorder="1" applyAlignment="1">
      <alignment horizontal="center" vertical="center"/>
    </xf>
    <xf numFmtId="0" fontId="2" fillId="58" borderId="0" xfId="1700" quotePrefix="1" applyFont="1" applyFill="1" applyBorder="1" applyAlignment="1">
      <alignment horizontal="center"/>
    </xf>
    <xf numFmtId="0" fontId="98" fillId="58" borderId="0" xfId="0" applyFont="1" applyFill="1" applyBorder="1" applyAlignment="1"/>
    <xf numFmtId="6" fontId="2" fillId="58" borderId="0" xfId="1700" applyNumberFormat="1" applyFont="1" applyFill="1" applyBorder="1"/>
    <xf numFmtId="10" fontId="2" fillId="58" borderId="0" xfId="2771" applyNumberFormat="1" applyFont="1" applyFill="1" applyBorder="1" applyAlignment="1">
      <alignment horizontal="center"/>
    </xf>
    <xf numFmtId="165" fontId="2" fillId="58" borderId="0" xfId="1700" applyNumberFormat="1" applyFont="1" applyFill="1" applyBorder="1"/>
    <xf numFmtId="6" fontId="2" fillId="58" borderId="0" xfId="1700" quotePrefix="1" applyNumberFormat="1" applyFont="1" applyFill="1" applyBorder="1" applyAlignment="1">
      <alignment horizontal="left"/>
    </xf>
    <xf numFmtId="0" fontId="2" fillId="58" borderId="0" xfId="1700" quotePrefix="1" applyFont="1" applyFill="1" applyBorder="1" applyAlignment="1">
      <alignment horizontal="left"/>
    </xf>
    <xf numFmtId="0" fontId="2" fillId="58" borderId="0" xfId="1700" applyFont="1" applyFill="1" applyBorder="1" applyAlignment="1">
      <alignment horizontal="left"/>
    </xf>
    <xf numFmtId="0" fontId="5" fillId="58" borderId="0" xfId="1700" quotePrefix="1" applyFont="1" applyFill="1" applyBorder="1" applyAlignment="1">
      <alignment horizontal="center" vertical="center"/>
    </xf>
    <xf numFmtId="0" fontId="5" fillId="58" borderId="51" xfId="1700" quotePrefix="1" applyFont="1" applyFill="1" applyBorder="1" applyAlignment="1">
      <alignment horizontal="center" vertical="center"/>
    </xf>
    <xf numFmtId="0" fontId="5" fillId="58" borderId="52" xfId="1700" quotePrefix="1" applyFont="1" applyFill="1" applyBorder="1" applyAlignment="1">
      <alignment horizontal="center" vertical="center"/>
    </xf>
    <xf numFmtId="0" fontId="5" fillId="58" borderId="53" xfId="1700" quotePrefix="1" applyFont="1" applyFill="1" applyBorder="1" applyAlignment="1">
      <alignment horizontal="center" vertical="center"/>
    </xf>
    <xf numFmtId="0" fontId="5" fillId="58" borderId="31" xfId="1700" applyFont="1" applyFill="1" applyBorder="1" applyAlignment="1">
      <alignment horizontal="center" vertical="center"/>
    </xf>
    <xf numFmtId="0" fontId="5" fillId="58" borderId="48" xfId="1700" applyFont="1" applyFill="1" applyBorder="1" applyAlignment="1">
      <alignment horizontal="centerContinuous" vertical="center"/>
    </xf>
    <xf numFmtId="0" fontId="5" fillId="58" borderId="33" xfId="1700" applyFont="1" applyFill="1" applyBorder="1" applyAlignment="1">
      <alignment horizontal="center" vertical="center"/>
    </xf>
    <xf numFmtId="9" fontId="2" fillId="58" borderId="0" xfId="2771" quotePrefix="1" applyNumberFormat="1" applyFont="1" applyFill="1" applyBorder="1" applyAlignment="1">
      <alignment horizontal="center" vertical="center"/>
    </xf>
    <xf numFmtId="0" fontId="2" fillId="58" borderId="0" xfId="1700" applyFont="1" applyFill="1" applyBorder="1" applyAlignment="1">
      <alignment horizontal="left" vertical="center"/>
    </xf>
    <xf numFmtId="0" fontId="2" fillId="58" borderId="27" xfId="1700" quotePrefix="1" applyFont="1" applyFill="1" applyBorder="1" applyAlignment="1">
      <alignment horizontal="left" vertical="center" wrapText="1"/>
    </xf>
    <xf numFmtId="165" fontId="2" fillId="58" borderId="14" xfId="1700" applyNumberFormat="1" applyFont="1" applyFill="1" applyBorder="1" applyAlignment="1">
      <alignment horizontal="center" vertical="center"/>
    </xf>
    <xf numFmtId="165" fontId="2" fillId="58" borderId="14" xfId="1700" applyNumberFormat="1" applyFont="1" applyFill="1" applyBorder="1" applyAlignment="1">
      <alignment vertical="center"/>
    </xf>
    <xf numFmtId="9" fontId="2" fillId="58" borderId="14" xfId="2771" quotePrefix="1" applyNumberFormat="1" applyFont="1" applyFill="1" applyBorder="1" applyAlignment="1">
      <alignment horizontal="center" vertical="center"/>
    </xf>
    <xf numFmtId="10" fontId="98" fillId="58" borderId="0" xfId="2771" applyNumberFormat="1" applyFont="1" applyFill="1" applyBorder="1" applyAlignment="1">
      <alignment horizontal="center" vertical="center"/>
    </xf>
    <xf numFmtId="6" fontId="2" fillId="58" borderId="0" xfId="1700" quotePrefix="1" applyNumberFormat="1" applyFont="1" applyFill="1" applyBorder="1" applyAlignment="1">
      <alignment horizontal="center" vertical="center"/>
    </xf>
    <xf numFmtId="10" fontId="98" fillId="58" borderId="0" xfId="2771" quotePrefix="1" applyNumberFormat="1" applyFont="1" applyFill="1" applyBorder="1" applyAlignment="1">
      <alignment horizontal="center" vertical="center"/>
    </xf>
    <xf numFmtId="10" fontId="98" fillId="58" borderId="24" xfId="2771" applyNumberFormat="1" applyFont="1" applyFill="1" applyBorder="1" applyAlignment="1">
      <alignment horizontal="center" vertical="center"/>
    </xf>
    <xf numFmtId="0" fontId="2" fillId="58" borderId="14" xfId="1700" applyFont="1" applyFill="1" applyBorder="1" applyAlignment="1">
      <alignment horizontal="center" vertical="center"/>
    </xf>
    <xf numFmtId="164" fontId="2" fillId="58" borderId="14" xfId="1700" applyNumberFormat="1" applyFont="1" applyFill="1" applyBorder="1" applyAlignment="1">
      <alignment horizontal="center" vertical="center"/>
    </xf>
    <xf numFmtId="10" fontId="98" fillId="58" borderId="14" xfId="2771" applyNumberFormat="1" applyFont="1" applyFill="1" applyBorder="1" applyAlignment="1">
      <alignment horizontal="center" vertical="center"/>
    </xf>
    <xf numFmtId="0" fontId="2" fillId="58" borderId="0" xfId="930" applyNumberFormat="1" applyFont="1" applyFill="1" applyBorder="1" applyAlignment="1">
      <alignment horizontal="center"/>
    </xf>
  </cellXfs>
  <cellStyles count="2922">
    <cellStyle name="=C:\WINNT40\SYSTEM32\COMMAND.COM" xfId="1"/>
    <cellStyle name="=C:\WINNT40\SYSTEM32\COMMAND.COM 2" xfId="2"/>
    <cellStyle name="=C:\WINNT40\SYSTEM32\COMMAND.COM 3" xfId="3"/>
    <cellStyle name="=C:\WINNT40\SYSTEM32\COMMAND.COM 4" xfId="4"/>
    <cellStyle name="=C:\WINNT40\SYSTEM32\COMMAND.COM 5" xfId="5"/>
    <cellStyle name="=C:\WINNT40\SYSTEM32\COMMAND.COM 6" xfId="6"/>
    <cellStyle name="=C:\WINNT40\SYSTEM32\COMMAND.COM 7" xfId="7"/>
    <cellStyle name="1bf845f3d3" xfId="8"/>
    <cellStyle name="20% - Accent1 10" xfId="9"/>
    <cellStyle name="20% - Accent1 10 2" xfId="10"/>
    <cellStyle name="20% - Accent1 11" xfId="11"/>
    <cellStyle name="20% - Accent1 11 2" xfId="12"/>
    <cellStyle name="20% - Accent1 12" xfId="13"/>
    <cellStyle name="20% - Accent1 12 2" xfId="14"/>
    <cellStyle name="20% - Accent1 13" xfId="15"/>
    <cellStyle name="20% - Accent1 13 2" xfId="16"/>
    <cellStyle name="20% - Accent1 14" xfId="17"/>
    <cellStyle name="20% - Accent1 14 2" xfId="18"/>
    <cellStyle name="20% - Accent1 15" xfId="19"/>
    <cellStyle name="20% - Accent1 15 2" xfId="20"/>
    <cellStyle name="20% - Accent1 16" xfId="21"/>
    <cellStyle name="20% - Accent1 16 2" xfId="22"/>
    <cellStyle name="20% - Accent1 17" xfId="23"/>
    <cellStyle name="20% - Accent1 17 2" xfId="24"/>
    <cellStyle name="20% - Accent1 2" xfId="25"/>
    <cellStyle name="20% - Accent1 2 2" xfId="26"/>
    <cellStyle name="20% - Accent1 2 2 2" xfId="27"/>
    <cellStyle name="20% - Accent1 2 3" xfId="28"/>
    <cellStyle name="20% - Accent1 2 3 2" xfId="29"/>
    <cellStyle name="20% - Accent1 2 4" xfId="30"/>
    <cellStyle name="20% - Accent1 2 4 2" xfId="31"/>
    <cellStyle name="20% - Accent1 2 5" xfId="32"/>
    <cellStyle name="20% - Accent1 2 5 2" xfId="33"/>
    <cellStyle name="20% - Accent1 2 6" xfId="34"/>
    <cellStyle name="20% - Accent1 2 6 2" xfId="35"/>
    <cellStyle name="20% - Accent1 2 7" xfId="36"/>
    <cellStyle name="20% - Accent1 2 7 2" xfId="37"/>
    <cellStyle name="20% - Accent1 2 8" xfId="38"/>
    <cellStyle name="20% - Accent1 2 9" xfId="39"/>
    <cellStyle name="20% - Accent1 3" xfId="40"/>
    <cellStyle name="20% - Accent1 3 2" xfId="41"/>
    <cellStyle name="20% - Accent1 3 3" xfId="42"/>
    <cellStyle name="20% - Accent1 3 4" xfId="43"/>
    <cellStyle name="20% - Accent1 4" xfId="44"/>
    <cellStyle name="20% - Accent1 4 2" xfId="45"/>
    <cellStyle name="20% - Accent1 5" xfId="46"/>
    <cellStyle name="20% - Accent1 5 2" xfId="47"/>
    <cellStyle name="20% - Accent1 6" xfId="48"/>
    <cellStyle name="20% - Accent1 6 2" xfId="49"/>
    <cellStyle name="20% - Accent1 7" xfId="50"/>
    <cellStyle name="20% - Accent1 7 2" xfId="51"/>
    <cellStyle name="20% - Accent1 8" xfId="52"/>
    <cellStyle name="20% - Accent1 8 2" xfId="53"/>
    <cellStyle name="20% - Accent1 9" xfId="54"/>
    <cellStyle name="20% - Accent1 9 2" xfId="55"/>
    <cellStyle name="20% - Accent2 10" xfId="56"/>
    <cellStyle name="20% - Accent2 10 2" xfId="57"/>
    <cellStyle name="20% - Accent2 11" xfId="58"/>
    <cellStyle name="20% - Accent2 11 2" xfId="59"/>
    <cellStyle name="20% - Accent2 12" xfId="60"/>
    <cellStyle name="20% - Accent2 12 2" xfId="61"/>
    <cellStyle name="20% - Accent2 13" xfId="62"/>
    <cellStyle name="20% - Accent2 13 2" xfId="63"/>
    <cellStyle name="20% - Accent2 14" xfId="64"/>
    <cellStyle name="20% - Accent2 14 2" xfId="65"/>
    <cellStyle name="20% - Accent2 15" xfId="66"/>
    <cellStyle name="20% - Accent2 15 2" xfId="67"/>
    <cellStyle name="20% - Accent2 16" xfId="68"/>
    <cellStyle name="20% - Accent2 16 2" xfId="69"/>
    <cellStyle name="20% - Accent2 17" xfId="70"/>
    <cellStyle name="20% - Accent2 17 2" xfId="71"/>
    <cellStyle name="20% - Accent2 2" xfId="72"/>
    <cellStyle name="20% - Accent2 2 2" xfId="73"/>
    <cellStyle name="20% - Accent2 2 2 2" xfId="74"/>
    <cellStyle name="20% - Accent2 2 3" xfId="75"/>
    <cellStyle name="20% - Accent2 2 3 2" xfId="76"/>
    <cellStyle name="20% - Accent2 2 4" xfId="77"/>
    <cellStyle name="20% - Accent2 2 4 2" xfId="78"/>
    <cellStyle name="20% - Accent2 2 5" xfId="79"/>
    <cellStyle name="20% - Accent2 2 5 2" xfId="80"/>
    <cellStyle name="20% - Accent2 2 6" xfId="81"/>
    <cellStyle name="20% - Accent2 2 6 2" xfId="82"/>
    <cellStyle name="20% - Accent2 2 7" xfId="83"/>
    <cellStyle name="20% - Accent2 2 7 2" xfId="84"/>
    <cellStyle name="20% - Accent2 2 8" xfId="85"/>
    <cellStyle name="20% - Accent2 2 9" xfId="86"/>
    <cellStyle name="20% - Accent2 3" xfId="87"/>
    <cellStyle name="20% - Accent2 3 2" xfId="88"/>
    <cellStyle name="20% - Accent2 3 3" xfId="89"/>
    <cellStyle name="20% - Accent2 3 4" xfId="90"/>
    <cellStyle name="20% - Accent2 4" xfId="91"/>
    <cellStyle name="20% - Accent2 4 2" xfId="92"/>
    <cellStyle name="20% - Accent2 5" xfId="93"/>
    <cellStyle name="20% - Accent2 5 2" xfId="94"/>
    <cellStyle name="20% - Accent2 6" xfId="95"/>
    <cellStyle name="20% - Accent2 6 2" xfId="96"/>
    <cellStyle name="20% - Accent2 7" xfId="97"/>
    <cellStyle name="20% - Accent2 7 2" xfId="98"/>
    <cellStyle name="20% - Accent2 8" xfId="99"/>
    <cellStyle name="20% - Accent2 8 2" xfId="100"/>
    <cellStyle name="20% - Accent2 9" xfId="101"/>
    <cellStyle name="20% - Accent2 9 2" xfId="102"/>
    <cellStyle name="20% - Accent3 10" xfId="103"/>
    <cellStyle name="20% - Accent3 10 2" xfId="104"/>
    <cellStyle name="20% - Accent3 11" xfId="105"/>
    <cellStyle name="20% - Accent3 11 2" xfId="106"/>
    <cellStyle name="20% - Accent3 12" xfId="107"/>
    <cellStyle name="20% - Accent3 12 2" xfId="108"/>
    <cellStyle name="20% - Accent3 13" xfId="109"/>
    <cellStyle name="20% - Accent3 13 2" xfId="110"/>
    <cellStyle name="20% - Accent3 14" xfId="111"/>
    <cellStyle name="20% - Accent3 14 2" xfId="112"/>
    <cellStyle name="20% - Accent3 15" xfId="113"/>
    <cellStyle name="20% - Accent3 15 2" xfId="114"/>
    <cellStyle name="20% - Accent3 16" xfId="115"/>
    <cellStyle name="20% - Accent3 16 2" xfId="116"/>
    <cellStyle name="20% - Accent3 17" xfId="117"/>
    <cellStyle name="20% - Accent3 17 2" xfId="118"/>
    <cellStyle name="20% - Accent3 2" xfId="119"/>
    <cellStyle name="20% - Accent3 2 2" xfId="120"/>
    <cellStyle name="20% - Accent3 2 2 2" xfId="121"/>
    <cellStyle name="20% - Accent3 2 3" xfId="122"/>
    <cellStyle name="20% - Accent3 2 3 2" xfId="123"/>
    <cellStyle name="20% - Accent3 2 4" xfId="124"/>
    <cellStyle name="20% - Accent3 2 4 2" xfId="125"/>
    <cellStyle name="20% - Accent3 2 5" xfId="126"/>
    <cellStyle name="20% - Accent3 2 5 2" xfId="127"/>
    <cellStyle name="20% - Accent3 2 6" xfId="128"/>
    <cellStyle name="20% - Accent3 2 6 2" xfId="129"/>
    <cellStyle name="20% - Accent3 2 7" xfId="130"/>
    <cellStyle name="20% - Accent3 2 7 2" xfId="131"/>
    <cellStyle name="20% - Accent3 2 8" xfId="132"/>
    <cellStyle name="20% - Accent3 2 9" xfId="133"/>
    <cellStyle name="20% - Accent3 3" xfId="134"/>
    <cellStyle name="20% - Accent3 3 2" xfId="135"/>
    <cellStyle name="20% - Accent3 3 3" xfId="136"/>
    <cellStyle name="20% - Accent3 3 4" xfId="137"/>
    <cellStyle name="20% - Accent3 4" xfId="138"/>
    <cellStyle name="20% - Accent3 4 2" xfId="139"/>
    <cellStyle name="20% - Accent3 5" xfId="140"/>
    <cellStyle name="20% - Accent3 5 2" xfId="141"/>
    <cellStyle name="20% - Accent3 6" xfId="142"/>
    <cellStyle name="20% - Accent3 6 2" xfId="143"/>
    <cellStyle name="20% - Accent3 7" xfId="144"/>
    <cellStyle name="20% - Accent3 7 2" xfId="145"/>
    <cellStyle name="20% - Accent3 8" xfId="146"/>
    <cellStyle name="20% - Accent3 8 2" xfId="147"/>
    <cellStyle name="20% - Accent3 9" xfId="148"/>
    <cellStyle name="20% - Accent3 9 2" xfId="149"/>
    <cellStyle name="20% - Accent4 10" xfId="150"/>
    <cellStyle name="20% - Accent4 10 2" xfId="151"/>
    <cellStyle name="20% - Accent4 11" xfId="152"/>
    <cellStyle name="20% - Accent4 11 2" xfId="153"/>
    <cellStyle name="20% - Accent4 12" xfId="154"/>
    <cellStyle name="20% - Accent4 12 2" xfId="155"/>
    <cellStyle name="20% - Accent4 13" xfId="156"/>
    <cellStyle name="20% - Accent4 13 2" xfId="157"/>
    <cellStyle name="20% - Accent4 14" xfId="158"/>
    <cellStyle name="20% - Accent4 14 2" xfId="159"/>
    <cellStyle name="20% - Accent4 15" xfId="160"/>
    <cellStyle name="20% - Accent4 15 2" xfId="161"/>
    <cellStyle name="20% - Accent4 16" xfId="162"/>
    <cellStyle name="20% - Accent4 16 2" xfId="163"/>
    <cellStyle name="20% - Accent4 17" xfId="164"/>
    <cellStyle name="20% - Accent4 17 2" xfId="165"/>
    <cellStyle name="20% - Accent4 2" xfId="166"/>
    <cellStyle name="20% - Accent4 2 2" xfId="167"/>
    <cellStyle name="20% - Accent4 2 2 2" xfId="168"/>
    <cellStyle name="20% - Accent4 2 3" xfId="169"/>
    <cellStyle name="20% - Accent4 2 3 2" xfId="170"/>
    <cellStyle name="20% - Accent4 2 4" xfId="171"/>
    <cellStyle name="20% - Accent4 2 4 2" xfId="172"/>
    <cellStyle name="20% - Accent4 2 5" xfId="173"/>
    <cellStyle name="20% - Accent4 2 5 2" xfId="174"/>
    <cellStyle name="20% - Accent4 2 6" xfId="175"/>
    <cellStyle name="20% - Accent4 2 6 2" xfId="176"/>
    <cellStyle name="20% - Accent4 2 7" xfId="177"/>
    <cellStyle name="20% - Accent4 2 7 2" xfId="178"/>
    <cellStyle name="20% - Accent4 2 8" xfId="179"/>
    <cellStyle name="20% - Accent4 2 9" xfId="180"/>
    <cellStyle name="20% - Accent4 3" xfId="181"/>
    <cellStyle name="20% - Accent4 3 2" xfId="182"/>
    <cellStyle name="20% - Accent4 3 3" xfId="183"/>
    <cellStyle name="20% - Accent4 3 4" xfId="184"/>
    <cellStyle name="20% - Accent4 4" xfId="185"/>
    <cellStyle name="20% - Accent4 4 2" xfId="186"/>
    <cellStyle name="20% - Accent4 5" xfId="187"/>
    <cellStyle name="20% - Accent4 5 2" xfId="188"/>
    <cellStyle name="20% - Accent4 6" xfId="189"/>
    <cellStyle name="20% - Accent4 6 2" xfId="190"/>
    <cellStyle name="20% - Accent4 7" xfId="191"/>
    <cellStyle name="20% - Accent4 7 2" xfId="192"/>
    <cellStyle name="20% - Accent4 8" xfId="193"/>
    <cellStyle name="20% - Accent4 8 2" xfId="194"/>
    <cellStyle name="20% - Accent4 9" xfId="195"/>
    <cellStyle name="20% - Accent4 9 2" xfId="196"/>
    <cellStyle name="20% - Accent5 10" xfId="197"/>
    <cellStyle name="20% - Accent5 10 2" xfId="198"/>
    <cellStyle name="20% - Accent5 11" xfId="199"/>
    <cellStyle name="20% - Accent5 11 2" xfId="200"/>
    <cellStyle name="20% - Accent5 12" xfId="201"/>
    <cellStyle name="20% - Accent5 12 2" xfId="202"/>
    <cellStyle name="20% - Accent5 13" xfId="203"/>
    <cellStyle name="20% - Accent5 13 2" xfId="204"/>
    <cellStyle name="20% - Accent5 14" xfId="205"/>
    <cellStyle name="20% - Accent5 14 2" xfId="206"/>
    <cellStyle name="20% - Accent5 15" xfId="207"/>
    <cellStyle name="20% - Accent5 15 2" xfId="208"/>
    <cellStyle name="20% - Accent5 16" xfId="209"/>
    <cellStyle name="20% - Accent5 16 2" xfId="210"/>
    <cellStyle name="20% - Accent5 17" xfId="211"/>
    <cellStyle name="20% - Accent5 17 2" xfId="212"/>
    <cellStyle name="20% - Accent5 2" xfId="213"/>
    <cellStyle name="20% - Accent5 2 2" xfId="214"/>
    <cellStyle name="20% - Accent5 2 2 2" xfId="215"/>
    <cellStyle name="20% - Accent5 2 3" xfId="216"/>
    <cellStyle name="20% - Accent5 2 3 2" xfId="217"/>
    <cellStyle name="20% - Accent5 2 4" xfId="218"/>
    <cellStyle name="20% - Accent5 2 4 2" xfId="219"/>
    <cellStyle name="20% - Accent5 2 5" xfId="220"/>
    <cellStyle name="20% - Accent5 2 5 2" xfId="221"/>
    <cellStyle name="20% - Accent5 2 6" xfId="222"/>
    <cellStyle name="20% - Accent5 2 6 2" xfId="223"/>
    <cellStyle name="20% - Accent5 2 7" xfId="224"/>
    <cellStyle name="20% - Accent5 2 7 2" xfId="225"/>
    <cellStyle name="20% - Accent5 2 8" xfId="226"/>
    <cellStyle name="20% - Accent5 2 9" xfId="227"/>
    <cellStyle name="20% - Accent5 3" xfId="228"/>
    <cellStyle name="20% - Accent5 3 2" xfId="229"/>
    <cellStyle name="20% - Accent5 3 3" xfId="230"/>
    <cellStyle name="20% - Accent5 3 4" xfId="231"/>
    <cellStyle name="20% - Accent5 4" xfId="232"/>
    <cellStyle name="20% - Accent5 4 2" xfId="233"/>
    <cellStyle name="20% - Accent5 5" xfId="234"/>
    <cellStyle name="20% - Accent5 5 2" xfId="235"/>
    <cellStyle name="20% - Accent5 6" xfId="236"/>
    <cellStyle name="20% - Accent5 6 2" xfId="237"/>
    <cellStyle name="20% - Accent5 7" xfId="238"/>
    <cellStyle name="20% - Accent5 7 2" xfId="239"/>
    <cellStyle name="20% - Accent5 8" xfId="240"/>
    <cellStyle name="20% - Accent5 8 2" xfId="241"/>
    <cellStyle name="20% - Accent5 9" xfId="242"/>
    <cellStyle name="20% - Accent5 9 2" xfId="243"/>
    <cellStyle name="20% - Accent6 10" xfId="244"/>
    <cellStyle name="20% - Accent6 10 2" xfId="245"/>
    <cellStyle name="20% - Accent6 11" xfId="246"/>
    <cellStyle name="20% - Accent6 11 2" xfId="247"/>
    <cellStyle name="20% - Accent6 12" xfId="248"/>
    <cellStyle name="20% - Accent6 12 2" xfId="249"/>
    <cellStyle name="20% - Accent6 13" xfId="250"/>
    <cellStyle name="20% - Accent6 13 2" xfId="251"/>
    <cellStyle name="20% - Accent6 14" xfId="252"/>
    <cellStyle name="20% - Accent6 14 2" xfId="253"/>
    <cellStyle name="20% - Accent6 15" xfId="254"/>
    <cellStyle name="20% - Accent6 15 2" xfId="255"/>
    <cellStyle name="20% - Accent6 16" xfId="256"/>
    <cellStyle name="20% - Accent6 16 2" xfId="257"/>
    <cellStyle name="20% - Accent6 17" xfId="258"/>
    <cellStyle name="20% - Accent6 17 2" xfId="259"/>
    <cellStyle name="20% - Accent6 2" xfId="260"/>
    <cellStyle name="20% - Accent6 2 2" xfId="261"/>
    <cellStyle name="20% - Accent6 2 2 2" xfId="262"/>
    <cellStyle name="20% - Accent6 2 3" xfId="263"/>
    <cellStyle name="20% - Accent6 2 3 2" xfId="264"/>
    <cellStyle name="20% - Accent6 2 4" xfId="265"/>
    <cellStyle name="20% - Accent6 2 4 2" xfId="266"/>
    <cellStyle name="20% - Accent6 2 5" xfId="267"/>
    <cellStyle name="20% - Accent6 2 5 2" xfId="268"/>
    <cellStyle name="20% - Accent6 2 6" xfId="269"/>
    <cellStyle name="20% - Accent6 2 6 2" xfId="270"/>
    <cellStyle name="20% - Accent6 2 7" xfId="271"/>
    <cellStyle name="20% - Accent6 2 7 2" xfId="272"/>
    <cellStyle name="20% - Accent6 2 8" xfId="273"/>
    <cellStyle name="20% - Accent6 2 9" xfId="274"/>
    <cellStyle name="20% - Accent6 3" xfId="275"/>
    <cellStyle name="20% - Accent6 3 2" xfId="276"/>
    <cellStyle name="20% - Accent6 3 3" xfId="277"/>
    <cellStyle name="20% - Accent6 3 4" xfId="278"/>
    <cellStyle name="20% - Accent6 4" xfId="279"/>
    <cellStyle name="20% - Accent6 4 2" xfId="280"/>
    <cellStyle name="20% - Accent6 5" xfId="281"/>
    <cellStyle name="20% - Accent6 5 2" xfId="282"/>
    <cellStyle name="20% - Accent6 6" xfId="283"/>
    <cellStyle name="20% - Accent6 6 2" xfId="284"/>
    <cellStyle name="20% - Accent6 7" xfId="285"/>
    <cellStyle name="20% - Accent6 7 2" xfId="286"/>
    <cellStyle name="20% - Accent6 8" xfId="287"/>
    <cellStyle name="20% - Accent6 8 2" xfId="288"/>
    <cellStyle name="20% - Accent6 9" xfId="289"/>
    <cellStyle name="20% - Accent6 9 2" xfId="290"/>
    <cellStyle name="25c734c591" xfId="291"/>
    <cellStyle name="40% - Accent1 10" xfId="292"/>
    <cellStyle name="40% - Accent1 10 2" xfId="293"/>
    <cellStyle name="40% - Accent1 11" xfId="294"/>
    <cellStyle name="40% - Accent1 11 2" xfId="295"/>
    <cellStyle name="40% - Accent1 12" xfId="296"/>
    <cellStyle name="40% - Accent1 12 2" xfId="297"/>
    <cellStyle name="40% - Accent1 13" xfId="298"/>
    <cellStyle name="40% - Accent1 13 2" xfId="299"/>
    <cellStyle name="40% - Accent1 14" xfId="300"/>
    <cellStyle name="40% - Accent1 14 2" xfId="301"/>
    <cellStyle name="40% - Accent1 15" xfId="302"/>
    <cellStyle name="40% - Accent1 15 2" xfId="303"/>
    <cellStyle name="40% - Accent1 16" xfId="304"/>
    <cellStyle name="40% - Accent1 16 2" xfId="305"/>
    <cellStyle name="40% - Accent1 17" xfId="306"/>
    <cellStyle name="40% - Accent1 17 2" xfId="307"/>
    <cellStyle name="40% - Accent1 2" xfId="308"/>
    <cellStyle name="40% - Accent1 2 2" xfId="309"/>
    <cellStyle name="40% - Accent1 2 2 2" xfId="310"/>
    <cellStyle name="40% - Accent1 2 3" xfId="311"/>
    <cellStyle name="40% - Accent1 2 3 2" xfId="312"/>
    <cellStyle name="40% - Accent1 2 4" xfId="313"/>
    <cellStyle name="40% - Accent1 2 4 2" xfId="314"/>
    <cellStyle name="40% - Accent1 2 5" xfId="315"/>
    <cellStyle name="40% - Accent1 2 5 2" xfId="316"/>
    <cellStyle name="40% - Accent1 2 6" xfId="317"/>
    <cellStyle name="40% - Accent1 2 6 2" xfId="318"/>
    <cellStyle name="40% - Accent1 2 7" xfId="319"/>
    <cellStyle name="40% - Accent1 2 7 2" xfId="320"/>
    <cellStyle name="40% - Accent1 2 8" xfId="321"/>
    <cellStyle name="40% - Accent1 2 9" xfId="322"/>
    <cellStyle name="40% - Accent1 3" xfId="323"/>
    <cellStyle name="40% - Accent1 3 2" xfId="324"/>
    <cellStyle name="40% - Accent1 3 3" xfId="325"/>
    <cellStyle name="40% - Accent1 3 4" xfId="326"/>
    <cellStyle name="40% - Accent1 4" xfId="327"/>
    <cellStyle name="40% - Accent1 4 2" xfId="328"/>
    <cellStyle name="40% - Accent1 5" xfId="329"/>
    <cellStyle name="40% - Accent1 5 2" xfId="330"/>
    <cellStyle name="40% - Accent1 6" xfId="331"/>
    <cellStyle name="40% - Accent1 6 2" xfId="332"/>
    <cellStyle name="40% - Accent1 7" xfId="333"/>
    <cellStyle name="40% - Accent1 7 2" xfId="334"/>
    <cellStyle name="40% - Accent1 8" xfId="335"/>
    <cellStyle name="40% - Accent1 8 2" xfId="336"/>
    <cellStyle name="40% - Accent1 9" xfId="337"/>
    <cellStyle name="40% - Accent1 9 2" xfId="338"/>
    <cellStyle name="40% - Accent2 10" xfId="339"/>
    <cellStyle name="40% - Accent2 10 2" xfId="340"/>
    <cellStyle name="40% - Accent2 11" xfId="341"/>
    <cellStyle name="40% - Accent2 11 2" xfId="342"/>
    <cellStyle name="40% - Accent2 12" xfId="343"/>
    <cellStyle name="40% - Accent2 12 2" xfId="344"/>
    <cellStyle name="40% - Accent2 13" xfId="345"/>
    <cellStyle name="40% - Accent2 13 2" xfId="346"/>
    <cellStyle name="40% - Accent2 14" xfId="347"/>
    <cellStyle name="40% - Accent2 14 2" xfId="348"/>
    <cellStyle name="40% - Accent2 15" xfId="349"/>
    <cellStyle name="40% - Accent2 15 2" xfId="350"/>
    <cellStyle name="40% - Accent2 16" xfId="351"/>
    <cellStyle name="40% - Accent2 16 2" xfId="352"/>
    <cellStyle name="40% - Accent2 17" xfId="353"/>
    <cellStyle name="40% - Accent2 17 2" xfId="354"/>
    <cellStyle name="40% - Accent2 2" xfId="355"/>
    <cellStyle name="40% - Accent2 2 2" xfId="356"/>
    <cellStyle name="40% - Accent2 2 2 2" xfId="357"/>
    <cellStyle name="40% - Accent2 2 3" xfId="358"/>
    <cellStyle name="40% - Accent2 2 3 2" xfId="359"/>
    <cellStyle name="40% - Accent2 2 4" xfId="360"/>
    <cellStyle name="40% - Accent2 2 4 2" xfId="361"/>
    <cellStyle name="40% - Accent2 2 5" xfId="362"/>
    <cellStyle name="40% - Accent2 2 5 2" xfId="363"/>
    <cellStyle name="40% - Accent2 2 6" xfId="364"/>
    <cellStyle name="40% - Accent2 2 6 2" xfId="365"/>
    <cellStyle name="40% - Accent2 2 7" xfId="366"/>
    <cellStyle name="40% - Accent2 2 7 2" xfId="367"/>
    <cellStyle name="40% - Accent2 2 8" xfId="368"/>
    <cellStyle name="40% - Accent2 2 9" xfId="369"/>
    <cellStyle name="40% - Accent2 3" xfId="370"/>
    <cellStyle name="40% - Accent2 3 2" xfId="371"/>
    <cellStyle name="40% - Accent2 3 3" xfId="372"/>
    <cellStyle name="40% - Accent2 3 4" xfId="373"/>
    <cellStyle name="40% - Accent2 4" xfId="374"/>
    <cellStyle name="40% - Accent2 4 2" xfId="375"/>
    <cellStyle name="40% - Accent2 5" xfId="376"/>
    <cellStyle name="40% - Accent2 5 2" xfId="377"/>
    <cellStyle name="40% - Accent2 6" xfId="378"/>
    <cellStyle name="40% - Accent2 6 2" xfId="379"/>
    <cellStyle name="40% - Accent2 7" xfId="380"/>
    <cellStyle name="40% - Accent2 7 2" xfId="381"/>
    <cellStyle name="40% - Accent2 8" xfId="382"/>
    <cellStyle name="40% - Accent2 8 2" xfId="383"/>
    <cellStyle name="40% - Accent2 9" xfId="384"/>
    <cellStyle name="40% - Accent2 9 2" xfId="385"/>
    <cellStyle name="40% - Accent3 10" xfId="386"/>
    <cellStyle name="40% - Accent3 10 2" xfId="387"/>
    <cellStyle name="40% - Accent3 11" xfId="388"/>
    <cellStyle name="40% - Accent3 11 2" xfId="389"/>
    <cellStyle name="40% - Accent3 12" xfId="390"/>
    <cellStyle name="40% - Accent3 12 2" xfId="391"/>
    <cellStyle name="40% - Accent3 13" xfId="392"/>
    <cellStyle name="40% - Accent3 13 2" xfId="393"/>
    <cellStyle name="40% - Accent3 14" xfId="394"/>
    <cellStyle name="40% - Accent3 14 2" xfId="395"/>
    <cellStyle name="40% - Accent3 15" xfId="396"/>
    <cellStyle name="40% - Accent3 15 2" xfId="397"/>
    <cellStyle name="40% - Accent3 16" xfId="398"/>
    <cellStyle name="40% - Accent3 16 2" xfId="399"/>
    <cellStyle name="40% - Accent3 17" xfId="400"/>
    <cellStyle name="40% - Accent3 17 2" xfId="401"/>
    <cellStyle name="40% - Accent3 2" xfId="402"/>
    <cellStyle name="40% - Accent3 2 2" xfId="403"/>
    <cellStyle name="40% - Accent3 2 2 2" xfId="404"/>
    <cellStyle name="40% - Accent3 2 3" xfId="405"/>
    <cellStyle name="40% - Accent3 2 3 2" xfId="406"/>
    <cellStyle name="40% - Accent3 2 4" xfId="407"/>
    <cellStyle name="40% - Accent3 2 4 2" xfId="408"/>
    <cellStyle name="40% - Accent3 2 5" xfId="409"/>
    <cellStyle name="40% - Accent3 2 5 2" xfId="410"/>
    <cellStyle name="40% - Accent3 2 6" xfId="411"/>
    <cellStyle name="40% - Accent3 2 6 2" xfId="412"/>
    <cellStyle name="40% - Accent3 2 7" xfId="413"/>
    <cellStyle name="40% - Accent3 2 7 2" xfId="414"/>
    <cellStyle name="40% - Accent3 2 8" xfId="415"/>
    <cellStyle name="40% - Accent3 2 9" xfId="416"/>
    <cellStyle name="40% - Accent3 3" xfId="417"/>
    <cellStyle name="40% - Accent3 3 2" xfId="418"/>
    <cellStyle name="40% - Accent3 3 3" xfId="419"/>
    <cellStyle name="40% - Accent3 3 4" xfId="420"/>
    <cellStyle name="40% - Accent3 4" xfId="421"/>
    <cellStyle name="40% - Accent3 4 2" xfId="422"/>
    <cellStyle name="40% - Accent3 5" xfId="423"/>
    <cellStyle name="40% - Accent3 5 2" xfId="424"/>
    <cellStyle name="40% - Accent3 6" xfId="425"/>
    <cellStyle name="40% - Accent3 6 2" xfId="426"/>
    <cellStyle name="40% - Accent3 7" xfId="427"/>
    <cellStyle name="40% - Accent3 7 2" xfId="428"/>
    <cellStyle name="40% - Accent3 8" xfId="429"/>
    <cellStyle name="40% - Accent3 8 2" xfId="430"/>
    <cellStyle name="40% - Accent3 9" xfId="431"/>
    <cellStyle name="40% - Accent3 9 2" xfId="432"/>
    <cellStyle name="40% - Accent4 10" xfId="433"/>
    <cellStyle name="40% - Accent4 10 2" xfId="434"/>
    <cellStyle name="40% - Accent4 11" xfId="435"/>
    <cellStyle name="40% - Accent4 11 2" xfId="436"/>
    <cellStyle name="40% - Accent4 12" xfId="437"/>
    <cellStyle name="40% - Accent4 12 2" xfId="438"/>
    <cellStyle name="40% - Accent4 13" xfId="439"/>
    <cellStyle name="40% - Accent4 13 2" xfId="440"/>
    <cellStyle name="40% - Accent4 14" xfId="441"/>
    <cellStyle name="40% - Accent4 14 2" xfId="442"/>
    <cellStyle name="40% - Accent4 15" xfId="443"/>
    <cellStyle name="40% - Accent4 15 2" xfId="444"/>
    <cellStyle name="40% - Accent4 16" xfId="445"/>
    <cellStyle name="40% - Accent4 16 2" xfId="446"/>
    <cellStyle name="40% - Accent4 17" xfId="447"/>
    <cellStyle name="40% - Accent4 17 2" xfId="448"/>
    <cellStyle name="40% - Accent4 2" xfId="449"/>
    <cellStyle name="40% - Accent4 2 2" xfId="450"/>
    <cellStyle name="40% - Accent4 2 2 2" xfId="451"/>
    <cellStyle name="40% - Accent4 2 3" xfId="452"/>
    <cellStyle name="40% - Accent4 2 3 2" xfId="453"/>
    <cellStyle name="40% - Accent4 2 4" xfId="454"/>
    <cellStyle name="40% - Accent4 2 4 2" xfId="455"/>
    <cellStyle name="40% - Accent4 2 5" xfId="456"/>
    <cellStyle name="40% - Accent4 2 5 2" xfId="457"/>
    <cellStyle name="40% - Accent4 2 6" xfId="458"/>
    <cellStyle name="40% - Accent4 2 6 2" xfId="459"/>
    <cellStyle name="40% - Accent4 2 7" xfId="460"/>
    <cellStyle name="40% - Accent4 2 7 2" xfId="461"/>
    <cellStyle name="40% - Accent4 2 8" xfId="462"/>
    <cellStyle name="40% - Accent4 2 9" xfId="463"/>
    <cellStyle name="40% - Accent4 3" xfId="464"/>
    <cellStyle name="40% - Accent4 3 2" xfId="465"/>
    <cellStyle name="40% - Accent4 3 3" xfId="466"/>
    <cellStyle name="40% - Accent4 3 4" xfId="467"/>
    <cellStyle name="40% - Accent4 4" xfId="468"/>
    <cellStyle name="40% - Accent4 4 2" xfId="469"/>
    <cellStyle name="40% - Accent4 5" xfId="470"/>
    <cellStyle name="40% - Accent4 5 2" xfId="471"/>
    <cellStyle name="40% - Accent4 6" xfId="472"/>
    <cellStyle name="40% - Accent4 6 2" xfId="473"/>
    <cellStyle name="40% - Accent4 7" xfId="474"/>
    <cellStyle name="40% - Accent4 7 2" xfId="475"/>
    <cellStyle name="40% - Accent4 8" xfId="476"/>
    <cellStyle name="40% - Accent4 8 2" xfId="477"/>
    <cellStyle name="40% - Accent4 9" xfId="478"/>
    <cellStyle name="40% - Accent4 9 2" xfId="479"/>
    <cellStyle name="40% - Accent5 10" xfId="480"/>
    <cellStyle name="40% - Accent5 10 2" xfId="481"/>
    <cellStyle name="40% - Accent5 11" xfId="482"/>
    <cellStyle name="40% - Accent5 11 2" xfId="483"/>
    <cellStyle name="40% - Accent5 12" xfId="484"/>
    <cellStyle name="40% - Accent5 12 2" xfId="485"/>
    <cellStyle name="40% - Accent5 13" xfId="486"/>
    <cellStyle name="40% - Accent5 13 2" xfId="487"/>
    <cellStyle name="40% - Accent5 14" xfId="488"/>
    <cellStyle name="40% - Accent5 14 2" xfId="489"/>
    <cellStyle name="40% - Accent5 15" xfId="490"/>
    <cellStyle name="40% - Accent5 15 2" xfId="491"/>
    <cellStyle name="40% - Accent5 16" xfId="492"/>
    <cellStyle name="40% - Accent5 16 2" xfId="493"/>
    <cellStyle name="40% - Accent5 17" xfId="494"/>
    <cellStyle name="40% - Accent5 17 2" xfId="495"/>
    <cellStyle name="40% - Accent5 2" xfId="496"/>
    <cellStyle name="40% - Accent5 2 2" xfId="497"/>
    <cellStyle name="40% - Accent5 2 2 2" xfId="498"/>
    <cellStyle name="40% - Accent5 2 3" xfId="499"/>
    <cellStyle name="40% - Accent5 2 3 2" xfId="500"/>
    <cellStyle name="40% - Accent5 2 4" xfId="501"/>
    <cellStyle name="40% - Accent5 2 4 2" xfId="502"/>
    <cellStyle name="40% - Accent5 2 5" xfId="503"/>
    <cellStyle name="40% - Accent5 2 5 2" xfId="504"/>
    <cellStyle name="40% - Accent5 2 6" xfId="505"/>
    <cellStyle name="40% - Accent5 2 6 2" xfId="506"/>
    <cellStyle name="40% - Accent5 2 7" xfId="507"/>
    <cellStyle name="40% - Accent5 2 7 2" xfId="508"/>
    <cellStyle name="40% - Accent5 2 8" xfId="509"/>
    <cellStyle name="40% - Accent5 2 9" xfId="510"/>
    <cellStyle name="40% - Accent5 3" xfId="511"/>
    <cellStyle name="40% - Accent5 3 2" xfId="512"/>
    <cellStyle name="40% - Accent5 3 3" xfId="513"/>
    <cellStyle name="40% - Accent5 3 4" xfId="514"/>
    <cellStyle name="40% - Accent5 4" xfId="515"/>
    <cellStyle name="40% - Accent5 4 2" xfId="516"/>
    <cellStyle name="40% - Accent5 5" xfId="517"/>
    <cellStyle name="40% - Accent5 5 2" xfId="518"/>
    <cellStyle name="40% - Accent5 6" xfId="519"/>
    <cellStyle name="40% - Accent5 6 2" xfId="520"/>
    <cellStyle name="40% - Accent5 7" xfId="521"/>
    <cellStyle name="40% - Accent5 7 2" xfId="522"/>
    <cellStyle name="40% - Accent5 8" xfId="523"/>
    <cellStyle name="40% - Accent5 8 2" xfId="524"/>
    <cellStyle name="40% - Accent5 9" xfId="525"/>
    <cellStyle name="40% - Accent5 9 2" xfId="526"/>
    <cellStyle name="40% - Accent6 10" xfId="527"/>
    <cellStyle name="40% - Accent6 10 2" xfId="528"/>
    <cellStyle name="40% - Accent6 11" xfId="529"/>
    <cellStyle name="40% - Accent6 11 2" xfId="530"/>
    <cellStyle name="40% - Accent6 12" xfId="531"/>
    <cellStyle name="40% - Accent6 12 2" xfId="532"/>
    <cellStyle name="40% - Accent6 13" xfId="533"/>
    <cellStyle name="40% - Accent6 13 2" xfId="534"/>
    <cellStyle name="40% - Accent6 14" xfId="535"/>
    <cellStyle name="40% - Accent6 14 2" xfId="536"/>
    <cellStyle name="40% - Accent6 15" xfId="537"/>
    <cellStyle name="40% - Accent6 15 2" xfId="538"/>
    <cellStyle name="40% - Accent6 16" xfId="539"/>
    <cellStyle name="40% - Accent6 16 2" xfId="540"/>
    <cellStyle name="40% - Accent6 17" xfId="541"/>
    <cellStyle name="40% - Accent6 17 2" xfId="542"/>
    <cellStyle name="40% - Accent6 2" xfId="543"/>
    <cellStyle name="40% - Accent6 2 2" xfId="544"/>
    <cellStyle name="40% - Accent6 2 2 2" xfId="545"/>
    <cellStyle name="40% - Accent6 2 3" xfId="546"/>
    <cellStyle name="40% - Accent6 2 3 2" xfId="547"/>
    <cellStyle name="40% - Accent6 2 4" xfId="548"/>
    <cellStyle name="40% - Accent6 2 4 2" xfId="549"/>
    <cellStyle name="40% - Accent6 2 5" xfId="550"/>
    <cellStyle name="40% - Accent6 2 5 2" xfId="551"/>
    <cellStyle name="40% - Accent6 2 6" xfId="552"/>
    <cellStyle name="40% - Accent6 2 6 2" xfId="553"/>
    <cellStyle name="40% - Accent6 2 7" xfId="554"/>
    <cellStyle name="40% - Accent6 2 7 2" xfId="555"/>
    <cellStyle name="40% - Accent6 2 8" xfId="556"/>
    <cellStyle name="40% - Accent6 2 9" xfId="557"/>
    <cellStyle name="40% - Accent6 3" xfId="558"/>
    <cellStyle name="40% - Accent6 3 2" xfId="559"/>
    <cellStyle name="40% - Accent6 3 3" xfId="560"/>
    <cellStyle name="40% - Accent6 3 4" xfId="561"/>
    <cellStyle name="40% - Accent6 4" xfId="562"/>
    <cellStyle name="40% - Accent6 4 2" xfId="563"/>
    <cellStyle name="40% - Accent6 5" xfId="564"/>
    <cellStyle name="40% - Accent6 5 2" xfId="565"/>
    <cellStyle name="40% - Accent6 6" xfId="566"/>
    <cellStyle name="40% - Accent6 6 2" xfId="567"/>
    <cellStyle name="40% - Accent6 7" xfId="568"/>
    <cellStyle name="40% - Accent6 7 2" xfId="569"/>
    <cellStyle name="40% - Accent6 8" xfId="570"/>
    <cellStyle name="40% - Accent6 8 2" xfId="571"/>
    <cellStyle name="40% - Accent6 9" xfId="572"/>
    <cellStyle name="40% - Accent6 9 2" xfId="573"/>
    <cellStyle name="56d2a6896d" xfId="574"/>
    <cellStyle name="60% - Accent1 10" xfId="575"/>
    <cellStyle name="60% - Accent1 11" xfId="576"/>
    <cellStyle name="60% - Accent1 12" xfId="577"/>
    <cellStyle name="60% - Accent1 13" xfId="578"/>
    <cellStyle name="60% - Accent1 14" xfId="579"/>
    <cellStyle name="60% - Accent1 15" xfId="580"/>
    <cellStyle name="60% - Accent1 16" xfId="581"/>
    <cellStyle name="60% - Accent1 17" xfId="582"/>
    <cellStyle name="60% - Accent1 2" xfId="583"/>
    <cellStyle name="60% - Accent1 2 2" xfId="584"/>
    <cellStyle name="60% - Accent1 2 3" xfId="585"/>
    <cellStyle name="60% - Accent1 2 4" xfId="586"/>
    <cellStyle name="60% - Accent1 2 5" xfId="587"/>
    <cellStyle name="60% - Accent1 2 6" xfId="588"/>
    <cellStyle name="60% - Accent1 3" xfId="589"/>
    <cellStyle name="60% - Accent1 4" xfId="590"/>
    <cellStyle name="60% - Accent1 5" xfId="591"/>
    <cellStyle name="60% - Accent1 6" xfId="592"/>
    <cellStyle name="60% - Accent1 7" xfId="593"/>
    <cellStyle name="60% - Accent1 8" xfId="594"/>
    <cellStyle name="60% - Accent1 9" xfId="595"/>
    <cellStyle name="60% - Accent2 10" xfId="596"/>
    <cellStyle name="60% - Accent2 11" xfId="597"/>
    <cellStyle name="60% - Accent2 12" xfId="598"/>
    <cellStyle name="60% - Accent2 13" xfId="599"/>
    <cellStyle name="60% - Accent2 14" xfId="600"/>
    <cellStyle name="60% - Accent2 15" xfId="601"/>
    <cellStyle name="60% - Accent2 16" xfId="602"/>
    <cellStyle name="60% - Accent2 17" xfId="603"/>
    <cellStyle name="60% - Accent2 2" xfId="604"/>
    <cellStyle name="60% - Accent2 2 2" xfId="605"/>
    <cellStyle name="60% - Accent2 2 3" xfId="606"/>
    <cellStyle name="60% - Accent2 2 4" xfId="607"/>
    <cellStyle name="60% - Accent2 2 5" xfId="608"/>
    <cellStyle name="60% - Accent2 2 6" xfId="609"/>
    <cellStyle name="60% - Accent2 3" xfId="610"/>
    <cellStyle name="60% - Accent2 4" xfId="611"/>
    <cellStyle name="60% - Accent2 5" xfId="612"/>
    <cellStyle name="60% - Accent2 6" xfId="613"/>
    <cellStyle name="60% - Accent2 7" xfId="614"/>
    <cellStyle name="60% - Accent2 8" xfId="615"/>
    <cellStyle name="60% - Accent2 9" xfId="616"/>
    <cellStyle name="60% - Accent3 10" xfId="617"/>
    <cellStyle name="60% - Accent3 11" xfId="618"/>
    <cellStyle name="60% - Accent3 12" xfId="619"/>
    <cellStyle name="60% - Accent3 13" xfId="620"/>
    <cellStyle name="60% - Accent3 14" xfId="621"/>
    <cellStyle name="60% - Accent3 15" xfId="622"/>
    <cellStyle name="60% - Accent3 16" xfId="623"/>
    <cellStyle name="60% - Accent3 17" xfId="624"/>
    <cellStyle name="60% - Accent3 2" xfId="625"/>
    <cellStyle name="60% - Accent3 2 2" xfId="626"/>
    <cellStyle name="60% - Accent3 2 3" xfId="627"/>
    <cellStyle name="60% - Accent3 2 4" xfId="628"/>
    <cellStyle name="60% - Accent3 2 5" xfId="629"/>
    <cellStyle name="60% - Accent3 2 6" xfId="630"/>
    <cellStyle name="60% - Accent3 3" xfId="631"/>
    <cellStyle name="60% - Accent3 4" xfId="632"/>
    <cellStyle name="60% - Accent3 5" xfId="633"/>
    <cellStyle name="60% - Accent3 6" xfId="634"/>
    <cellStyle name="60% - Accent3 7" xfId="635"/>
    <cellStyle name="60% - Accent3 8" xfId="636"/>
    <cellStyle name="60% - Accent3 9" xfId="637"/>
    <cellStyle name="60% - Accent4 10" xfId="638"/>
    <cellStyle name="60% - Accent4 11" xfId="639"/>
    <cellStyle name="60% - Accent4 12" xfId="640"/>
    <cellStyle name="60% - Accent4 13" xfId="641"/>
    <cellStyle name="60% - Accent4 14" xfId="642"/>
    <cellStyle name="60% - Accent4 15" xfId="643"/>
    <cellStyle name="60% - Accent4 16" xfId="644"/>
    <cellStyle name="60% - Accent4 17" xfId="645"/>
    <cellStyle name="60% - Accent4 2" xfId="646"/>
    <cellStyle name="60% - Accent4 2 2" xfId="647"/>
    <cellStyle name="60% - Accent4 2 3" xfId="648"/>
    <cellStyle name="60% - Accent4 2 4" xfId="649"/>
    <cellStyle name="60% - Accent4 2 5" xfId="650"/>
    <cellStyle name="60% - Accent4 2 6" xfId="651"/>
    <cellStyle name="60% - Accent4 3" xfId="652"/>
    <cellStyle name="60% - Accent4 4" xfId="653"/>
    <cellStyle name="60% - Accent4 5" xfId="654"/>
    <cellStyle name="60% - Accent4 6" xfId="655"/>
    <cellStyle name="60% - Accent4 7" xfId="656"/>
    <cellStyle name="60% - Accent4 8" xfId="657"/>
    <cellStyle name="60% - Accent4 9" xfId="658"/>
    <cellStyle name="60% - Accent5 10" xfId="659"/>
    <cellStyle name="60% - Accent5 11" xfId="660"/>
    <cellStyle name="60% - Accent5 12" xfId="661"/>
    <cellStyle name="60% - Accent5 13" xfId="662"/>
    <cellStyle name="60% - Accent5 14" xfId="663"/>
    <cellStyle name="60% - Accent5 15" xfId="664"/>
    <cellStyle name="60% - Accent5 16" xfId="665"/>
    <cellStyle name="60% - Accent5 17" xfId="666"/>
    <cellStyle name="60% - Accent5 2" xfId="667"/>
    <cellStyle name="60% - Accent5 2 2" xfId="668"/>
    <cellStyle name="60% - Accent5 2 3" xfId="669"/>
    <cellStyle name="60% - Accent5 2 4" xfId="670"/>
    <cellStyle name="60% - Accent5 2 5" xfId="671"/>
    <cellStyle name="60% - Accent5 2 6" xfId="672"/>
    <cellStyle name="60% - Accent5 3" xfId="673"/>
    <cellStyle name="60% - Accent5 4" xfId="674"/>
    <cellStyle name="60% - Accent5 5" xfId="675"/>
    <cellStyle name="60% - Accent5 6" xfId="676"/>
    <cellStyle name="60% - Accent5 7" xfId="677"/>
    <cellStyle name="60% - Accent5 8" xfId="678"/>
    <cellStyle name="60% - Accent5 9" xfId="679"/>
    <cellStyle name="60% - Accent6 10" xfId="680"/>
    <cellStyle name="60% - Accent6 11" xfId="681"/>
    <cellStyle name="60% - Accent6 12" xfId="682"/>
    <cellStyle name="60% - Accent6 13" xfId="683"/>
    <cellStyle name="60% - Accent6 14" xfId="684"/>
    <cellStyle name="60% - Accent6 15" xfId="685"/>
    <cellStyle name="60% - Accent6 16" xfId="686"/>
    <cellStyle name="60% - Accent6 17" xfId="687"/>
    <cellStyle name="60% - Accent6 2" xfId="688"/>
    <cellStyle name="60% - Accent6 2 2" xfId="689"/>
    <cellStyle name="60% - Accent6 2 3" xfId="690"/>
    <cellStyle name="60% - Accent6 2 4" xfId="691"/>
    <cellStyle name="60% - Accent6 2 5" xfId="692"/>
    <cellStyle name="60% - Accent6 2 6" xfId="693"/>
    <cellStyle name="60% - Accent6 3" xfId="694"/>
    <cellStyle name="60% - Accent6 4" xfId="695"/>
    <cellStyle name="60% - Accent6 5" xfId="696"/>
    <cellStyle name="60% - Accent6 6" xfId="697"/>
    <cellStyle name="60% - Accent6 7" xfId="698"/>
    <cellStyle name="60% - Accent6 8" xfId="699"/>
    <cellStyle name="60% - Accent6 9" xfId="700"/>
    <cellStyle name="671a1f7609" xfId="701"/>
    <cellStyle name="7db27fc9af_0" xfId="702"/>
    <cellStyle name="8cce065a96" xfId="703"/>
    <cellStyle name="Accent1 10" xfId="704"/>
    <cellStyle name="Accent1 11" xfId="705"/>
    <cellStyle name="Accent1 12" xfId="706"/>
    <cellStyle name="Accent1 13" xfId="707"/>
    <cellStyle name="Accent1 14" xfId="708"/>
    <cellStyle name="Accent1 15" xfId="709"/>
    <cellStyle name="Accent1 16" xfId="710"/>
    <cellStyle name="Accent1 17" xfId="711"/>
    <cellStyle name="Accent1 2" xfId="712"/>
    <cellStyle name="Accent1 2 2" xfId="713"/>
    <cellStyle name="Accent1 2 3" xfId="714"/>
    <cellStyle name="Accent1 2 4" xfId="715"/>
    <cellStyle name="Accent1 2 5" xfId="716"/>
    <cellStyle name="Accent1 2 6" xfId="717"/>
    <cellStyle name="Accent1 3" xfId="718"/>
    <cellStyle name="Accent1 4" xfId="719"/>
    <cellStyle name="Accent1 5" xfId="720"/>
    <cellStyle name="Accent1 6" xfId="721"/>
    <cellStyle name="Accent1 7" xfId="722"/>
    <cellStyle name="Accent1 8" xfId="723"/>
    <cellStyle name="Accent1 9" xfId="724"/>
    <cellStyle name="Accent2 10" xfId="725"/>
    <cellStyle name="Accent2 11" xfId="726"/>
    <cellStyle name="Accent2 12" xfId="727"/>
    <cellStyle name="Accent2 13" xfId="728"/>
    <cellStyle name="Accent2 14" xfId="729"/>
    <cellStyle name="Accent2 15" xfId="730"/>
    <cellStyle name="Accent2 16" xfId="731"/>
    <cellStyle name="Accent2 17" xfId="732"/>
    <cellStyle name="Accent2 2" xfId="733"/>
    <cellStyle name="Accent2 2 2" xfId="734"/>
    <cellStyle name="Accent2 2 3" xfId="735"/>
    <cellStyle name="Accent2 2 4" xfId="736"/>
    <cellStyle name="Accent2 2 5" xfId="737"/>
    <cellStyle name="Accent2 2 6" xfId="738"/>
    <cellStyle name="Accent2 3" xfId="739"/>
    <cellStyle name="Accent2 4" xfId="740"/>
    <cellStyle name="Accent2 5" xfId="741"/>
    <cellStyle name="Accent2 6" xfId="742"/>
    <cellStyle name="Accent2 7" xfId="743"/>
    <cellStyle name="Accent2 8" xfId="744"/>
    <cellStyle name="Accent2 9" xfId="745"/>
    <cellStyle name="Accent3 10" xfId="746"/>
    <cellStyle name="Accent3 11" xfId="747"/>
    <cellStyle name="Accent3 12" xfId="748"/>
    <cellStyle name="Accent3 13" xfId="749"/>
    <cellStyle name="Accent3 14" xfId="750"/>
    <cellStyle name="Accent3 15" xfId="751"/>
    <cellStyle name="Accent3 16" xfId="752"/>
    <cellStyle name="Accent3 17" xfId="753"/>
    <cellStyle name="Accent3 2" xfId="754"/>
    <cellStyle name="Accent3 2 2" xfId="755"/>
    <cellStyle name="Accent3 2 3" xfId="756"/>
    <cellStyle name="Accent3 2 4" xfId="757"/>
    <cellStyle name="Accent3 2 5" xfId="758"/>
    <cellStyle name="Accent3 2 6" xfId="759"/>
    <cellStyle name="Accent3 3" xfId="760"/>
    <cellStyle name="Accent3 4" xfId="761"/>
    <cellStyle name="Accent3 5" xfId="762"/>
    <cellStyle name="Accent3 6" xfId="763"/>
    <cellStyle name="Accent3 7" xfId="764"/>
    <cellStyle name="Accent3 8" xfId="765"/>
    <cellStyle name="Accent3 9" xfId="766"/>
    <cellStyle name="Accent4 10" xfId="767"/>
    <cellStyle name="Accent4 11" xfId="768"/>
    <cellStyle name="Accent4 12" xfId="769"/>
    <cellStyle name="Accent4 13" xfId="770"/>
    <cellStyle name="Accent4 14" xfId="771"/>
    <cellStyle name="Accent4 15" xfId="772"/>
    <cellStyle name="Accent4 16" xfId="773"/>
    <cellStyle name="Accent4 17" xfId="774"/>
    <cellStyle name="Accent4 2" xfId="775"/>
    <cellStyle name="Accent4 2 2" xfId="776"/>
    <cellStyle name="Accent4 2 3" xfId="777"/>
    <cellStyle name="Accent4 2 4" xfId="778"/>
    <cellStyle name="Accent4 2 5" xfId="779"/>
    <cellStyle name="Accent4 2 6" xfId="780"/>
    <cellStyle name="Accent4 3" xfId="781"/>
    <cellStyle name="Accent4 4" xfId="782"/>
    <cellStyle name="Accent4 5" xfId="783"/>
    <cellStyle name="Accent4 6" xfId="784"/>
    <cellStyle name="Accent4 7" xfId="785"/>
    <cellStyle name="Accent4 8" xfId="786"/>
    <cellStyle name="Accent4 9" xfId="787"/>
    <cellStyle name="Accent5 10" xfId="788"/>
    <cellStyle name="Accent5 11" xfId="789"/>
    <cellStyle name="Accent5 12" xfId="790"/>
    <cellStyle name="Accent5 13" xfId="791"/>
    <cellStyle name="Accent5 14" xfId="792"/>
    <cellStyle name="Accent5 15" xfId="793"/>
    <cellStyle name="Accent5 16" xfId="794"/>
    <cellStyle name="Accent5 17" xfId="795"/>
    <cellStyle name="Accent5 2" xfId="796"/>
    <cellStyle name="Accent5 2 2" xfId="797"/>
    <cellStyle name="Accent5 2 3" xfId="798"/>
    <cellStyle name="Accent5 2 4" xfId="799"/>
    <cellStyle name="Accent5 2 5" xfId="800"/>
    <cellStyle name="Accent5 2 6" xfId="801"/>
    <cellStyle name="Accent5 3" xfId="802"/>
    <cellStyle name="Accent5 4" xfId="803"/>
    <cellStyle name="Accent5 5" xfId="804"/>
    <cellStyle name="Accent5 6" xfId="805"/>
    <cellStyle name="Accent5 7" xfId="806"/>
    <cellStyle name="Accent5 8" xfId="807"/>
    <cellStyle name="Accent5 9" xfId="808"/>
    <cellStyle name="Accent6 10" xfId="809"/>
    <cellStyle name="Accent6 11" xfId="810"/>
    <cellStyle name="Accent6 12" xfId="811"/>
    <cellStyle name="Accent6 13" xfId="812"/>
    <cellStyle name="Accent6 14" xfId="813"/>
    <cellStyle name="Accent6 15" xfId="814"/>
    <cellStyle name="Accent6 16" xfId="815"/>
    <cellStyle name="Accent6 17" xfId="816"/>
    <cellStyle name="Accent6 2" xfId="817"/>
    <cellStyle name="Accent6 2 2" xfId="818"/>
    <cellStyle name="Accent6 2 3" xfId="819"/>
    <cellStyle name="Accent6 2 4" xfId="820"/>
    <cellStyle name="Accent6 2 5" xfId="821"/>
    <cellStyle name="Accent6 2 6" xfId="822"/>
    <cellStyle name="Accent6 3" xfId="823"/>
    <cellStyle name="Accent6 4" xfId="824"/>
    <cellStyle name="Accent6 5" xfId="825"/>
    <cellStyle name="Accent6 6" xfId="826"/>
    <cellStyle name="Accent6 7" xfId="827"/>
    <cellStyle name="Accent6 8" xfId="828"/>
    <cellStyle name="Accent6 9" xfId="829"/>
    <cellStyle name="b5efc59d0d" xfId="830"/>
    <cellStyle name="b63063350a" xfId="831"/>
    <cellStyle name="Bad 10" xfId="832"/>
    <cellStyle name="Bad 11" xfId="833"/>
    <cellStyle name="Bad 12" xfId="834"/>
    <cellStyle name="Bad 13" xfId="835"/>
    <cellStyle name="Bad 14" xfId="836"/>
    <cellStyle name="Bad 15" xfId="837"/>
    <cellStyle name="Bad 16" xfId="838"/>
    <cellStyle name="Bad 17" xfId="839"/>
    <cellStyle name="Bad 2" xfId="840"/>
    <cellStyle name="Bad 2 2" xfId="841"/>
    <cellStyle name="Bad 2 3" xfId="842"/>
    <cellStyle name="Bad 2 4" xfId="843"/>
    <cellStyle name="Bad 2 5" xfId="844"/>
    <cellStyle name="Bad 2 6" xfId="845"/>
    <cellStyle name="Bad 3" xfId="846"/>
    <cellStyle name="Bad 4" xfId="847"/>
    <cellStyle name="Bad 5" xfId="848"/>
    <cellStyle name="Bad 6" xfId="849"/>
    <cellStyle name="Bad 7" xfId="850"/>
    <cellStyle name="Bad 8" xfId="851"/>
    <cellStyle name="Bad 9" xfId="852"/>
    <cellStyle name="C00A" xfId="853"/>
    <cellStyle name="C00B" xfId="854"/>
    <cellStyle name="C00L" xfId="855"/>
    <cellStyle name="C01A" xfId="856"/>
    <cellStyle name="C01B" xfId="857"/>
    <cellStyle name="C01B 2" xfId="858"/>
    <cellStyle name="C01H" xfId="859"/>
    <cellStyle name="C01L" xfId="860"/>
    <cellStyle name="C02A" xfId="861"/>
    <cellStyle name="C02B" xfId="862"/>
    <cellStyle name="C02B 2" xfId="863"/>
    <cellStyle name="C02H" xfId="864"/>
    <cellStyle name="C02L" xfId="865"/>
    <cellStyle name="C03A" xfId="866"/>
    <cellStyle name="C03B" xfId="867"/>
    <cellStyle name="C03H" xfId="868"/>
    <cellStyle name="C03L" xfId="869"/>
    <cellStyle name="C04A" xfId="870"/>
    <cellStyle name="C04A 2" xfId="871"/>
    <cellStyle name="C04B" xfId="872"/>
    <cellStyle name="C04H" xfId="873"/>
    <cellStyle name="C04L" xfId="874"/>
    <cellStyle name="C05A" xfId="875"/>
    <cellStyle name="C05B" xfId="876"/>
    <cellStyle name="C05H" xfId="877"/>
    <cellStyle name="C05L" xfId="878"/>
    <cellStyle name="C05L 2" xfId="879"/>
    <cellStyle name="C06A" xfId="880"/>
    <cellStyle name="C06B" xfId="881"/>
    <cellStyle name="C06H" xfId="882"/>
    <cellStyle name="C06L" xfId="883"/>
    <cellStyle name="C07A" xfId="884"/>
    <cellStyle name="C07B" xfId="885"/>
    <cellStyle name="C07H" xfId="886"/>
    <cellStyle name="C07L" xfId="887"/>
    <cellStyle name="Calculation 10" xfId="888"/>
    <cellStyle name="Calculation 11" xfId="889"/>
    <cellStyle name="Calculation 12" xfId="890"/>
    <cellStyle name="Calculation 13" xfId="891"/>
    <cellStyle name="Calculation 14" xfId="892"/>
    <cellStyle name="Calculation 15" xfId="893"/>
    <cellStyle name="Calculation 16" xfId="894"/>
    <cellStyle name="Calculation 17" xfId="895"/>
    <cellStyle name="Calculation 2" xfId="896"/>
    <cellStyle name="Calculation 2 2" xfId="897"/>
    <cellStyle name="Calculation 2 3" xfId="898"/>
    <cellStyle name="Calculation 2 4" xfId="899"/>
    <cellStyle name="Calculation 2 5" xfId="900"/>
    <cellStyle name="Calculation 2 6" xfId="901"/>
    <cellStyle name="Calculation 3" xfId="902"/>
    <cellStyle name="Calculation 4" xfId="903"/>
    <cellStyle name="Calculation 5" xfId="904"/>
    <cellStyle name="Calculation 6" xfId="905"/>
    <cellStyle name="Calculation 7" xfId="906"/>
    <cellStyle name="Calculation 8" xfId="907"/>
    <cellStyle name="Calculation 9" xfId="908"/>
    <cellStyle name="Check Cell 10" xfId="909"/>
    <cellStyle name="Check Cell 11" xfId="910"/>
    <cellStyle name="Check Cell 12" xfId="911"/>
    <cellStyle name="Check Cell 13" xfId="912"/>
    <cellStyle name="Check Cell 14" xfId="913"/>
    <cellStyle name="Check Cell 15" xfId="914"/>
    <cellStyle name="Check Cell 16" xfId="915"/>
    <cellStyle name="Check Cell 17" xfId="916"/>
    <cellStyle name="Check Cell 2" xfId="917"/>
    <cellStyle name="Check Cell 2 2" xfId="918"/>
    <cellStyle name="Check Cell 2 3" xfId="919"/>
    <cellStyle name="Check Cell 2 4" xfId="920"/>
    <cellStyle name="Check Cell 2 5" xfId="921"/>
    <cellStyle name="Check Cell 2 6" xfId="922"/>
    <cellStyle name="Check Cell 3" xfId="923"/>
    <cellStyle name="Check Cell 4" xfId="924"/>
    <cellStyle name="Check Cell 5" xfId="925"/>
    <cellStyle name="Check Cell 6" xfId="926"/>
    <cellStyle name="Check Cell 7" xfId="927"/>
    <cellStyle name="Check Cell 8" xfId="928"/>
    <cellStyle name="Check Cell 9" xfId="929"/>
    <cellStyle name="Comma 10" xfId="930"/>
    <cellStyle name="Comma 10 2" xfId="931"/>
    <cellStyle name="Comma 10 2 2" xfId="932"/>
    <cellStyle name="Comma 10 2 3" xfId="933"/>
    <cellStyle name="Comma 10 2 4" xfId="934"/>
    <cellStyle name="Comma 10 3" xfId="935"/>
    <cellStyle name="Comma 100" xfId="936"/>
    <cellStyle name="Comma 100 2" xfId="937"/>
    <cellStyle name="Comma 101" xfId="938"/>
    <cellStyle name="Comma 101 2" xfId="939"/>
    <cellStyle name="Comma 102" xfId="940"/>
    <cellStyle name="Comma 102 2" xfId="941"/>
    <cellStyle name="Comma 103" xfId="942"/>
    <cellStyle name="Comma 103 2" xfId="943"/>
    <cellStyle name="Comma 104" xfId="944"/>
    <cellStyle name="Comma 104 2" xfId="945"/>
    <cellStyle name="Comma 105" xfId="946"/>
    <cellStyle name="Comma 105 2" xfId="947"/>
    <cellStyle name="Comma 106" xfId="948"/>
    <cellStyle name="Comma 106 2" xfId="949"/>
    <cellStyle name="Comma 107" xfId="950"/>
    <cellStyle name="Comma 107 2" xfId="951"/>
    <cellStyle name="Comma 108" xfId="952"/>
    <cellStyle name="Comma 108 2" xfId="953"/>
    <cellStyle name="Comma 109" xfId="954"/>
    <cellStyle name="Comma 11" xfId="955"/>
    <cellStyle name="Comma 11 2" xfId="956"/>
    <cellStyle name="Comma 11 3" xfId="957"/>
    <cellStyle name="Comma 110" xfId="958"/>
    <cellStyle name="Comma 110 2" xfId="959"/>
    <cellStyle name="Comma 111" xfId="960"/>
    <cellStyle name="Comma 111 2" xfId="961"/>
    <cellStyle name="Comma 112" xfId="962"/>
    <cellStyle name="Comma 112 2" xfId="963"/>
    <cellStyle name="Comma 113" xfId="964"/>
    <cellStyle name="Comma 113 2" xfId="965"/>
    <cellStyle name="Comma 114" xfId="966"/>
    <cellStyle name="Comma 12" xfId="967"/>
    <cellStyle name="Comma 12 2" xfId="968"/>
    <cellStyle name="Comma 120" xfId="969"/>
    <cellStyle name="Comma 120 2" xfId="970"/>
    <cellStyle name="Comma 13" xfId="971"/>
    <cellStyle name="Comma 13 2" xfId="972"/>
    <cellStyle name="Comma 14" xfId="973"/>
    <cellStyle name="Comma 15" xfId="974"/>
    <cellStyle name="Comma 169" xfId="975"/>
    <cellStyle name="Comma 169 2" xfId="976"/>
    <cellStyle name="Comma 2" xfId="977"/>
    <cellStyle name="Comma 2 10" xfId="978"/>
    <cellStyle name="Comma 2 10 2" xfId="979"/>
    <cellStyle name="Comma 2 11" xfId="980"/>
    <cellStyle name="Comma 2 11 2" xfId="981"/>
    <cellStyle name="Comma 2 12" xfId="982"/>
    <cellStyle name="Comma 2 2" xfId="983"/>
    <cellStyle name="Comma 2 2 2" xfId="984"/>
    <cellStyle name="Comma 2 3" xfId="985"/>
    <cellStyle name="Comma 2 3 2" xfId="986"/>
    <cellStyle name="Comma 2 4" xfId="987"/>
    <cellStyle name="Comma 2 4 2" xfId="988"/>
    <cellStyle name="Comma 2 4 3" xfId="989"/>
    <cellStyle name="Comma 2 4 4" xfId="990"/>
    <cellStyle name="Comma 2 5" xfId="991"/>
    <cellStyle name="Comma 2 6" xfId="992"/>
    <cellStyle name="Comma 2 7" xfId="993"/>
    <cellStyle name="Comma 2 8" xfId="994"/>
    <cellStyle name="Comma 2 9" xfId="995"/>
    <cellStyle name="Comma 24 2" xfId="996"/>
    <cellStyle name="Comma 24 2 2" xfId="997"/>
    <cellStyle name="Comma 24 2 3" xfId="998"/>
    <cellStyle name="Comma 24 2 4" xfId="999"/>
    <cellStyle name="Comma 252" xfId="1000"/>
    <cellStyle name="Comma 252 2" xfId="1001"/>
    <cellStyle name="Comma 252 3" xfId="1002"/>
    <cellStyle name="Comma 252 4" xfId="1003"/>
    <cellStyle name="Comma 26 2" xfId="1004"/>
    <cellStyle name="Comma 26 2 2" xfId="1005"/>
    <cellStyle name="Comma 26 2 3" xfId="1006"/>
    <cellStyle name="Comma 26 2 4" xfId="1007"/>
    <cellStyle name="Comma 27 2" xfId="1008"/>
    <cellStyle name="Comma 27 2 2" xfId="1009"/>
    <cellStyle name="Comma 27 2 3" xfId="1010"/>
    <cellStyle name="Comma 27 2 4" xfId="1011"/>
    <cellStyle name="Comma 3" xfId="1012"/>
    <cellStyle name="Comma 3 2" xfId="1013"/>
    <cellStyle name="Comma 3 2 2" xfId="1014"/>
    <cellStyle name="Comma 3 3" xfId="1015"/>
    <cellStyle name="Comma 3 3 2" xfId="1016"/>
    <cellStyle name="Comma 3 3 3" xfId="1017"/>
    <cellStyle name="Comma 3 4" xfId="1018"/>
    <cellStyle name="Comma 3 4 2" xfId="1019"/>
    <cellStyle name="Comma 3 5" xfId="1020"/>
    <cellStyle name="Comma 3 6" xfId="1021"/>
    <cellStyle name="Comma 3 6 2" xfId="1022"/>
    <cellStyle name="Comma 3 7" xfId="1023"/>
    <cellStyle name="Comma 3 8" xfId="1024"/>
    <cellStyle name="Comma 3 9" xfId="1025"/>
    <cellStyle name="Comma 4" xfId="1026"/>
    <cellStyle name="Comma 4 2" xfId="1027"/>
    <cellStyle name="Comma 4 2 2" xfId="1028"/>
    <cellStyle name="Comma 4 2 2 2" xfId="1029"/>
    <cellStyle name="Comma 4 3" xfId="1030"/>
    <cellStyle name="Comma 4 3 2" xfId="1031"/>
    <cellStyle name="Comma 4 4" xfId="1032"/>
    <cellStyle name="Comma 4 4 2" xfId="1033"/>
    <cellStyle name="Comma 4 5" xfId="1034"/>
    <cellStyle name="Comma 5" xfId="1035"/>
    <cellStyle name="Comma 5 2" xfId="1036"/>
    <cellStyle name="Comma 5 3" xfId="1037"/>
    <cellStyle name="Comma 5 3 2" xfId="1038"/>
    <cellStyle name="Comma 5 4" xfId="1039"/>
    <cellStyle name="Comma 5 4 2" xfId="1040"/>
    <cellStyle name="Comma 5 5" xfId="1041"/>
    <cellStyle name="Comma 5 6" xfId="1042"/>
    <cellStyle name="Comma 58" xfId="1043"/>
    <cellStyle name="Comma 58 2" xfId="1044"/>
    <cellStyle name="Comma 6" xfId="1045"/>
    <cellStyle name="Comma 6 2" xfId="1046"/>
    <cellStyle name="Comma 6 3" xfId="1047"/>
    <cellStyle name="Comma 6 3 2" xfId="1048"/>
    <cellStyle name="Comma 6 4" xfId="1049"/>
    <cellStyle name="Comma 6 4 2" xfId="1050"/>
    <cellStyle name="Comma 63" xfId="1051"/>
    <cellStyle name="Comma 63 2" xfId="1052"/>
    <cellStyle name="Comma 63 3" xfId="1053"/>
    <cellStyle name="Comma 7" xfId="1054"/>
    <cellStyle name="Comma 7 2" xfId="1055"/>
    <cellStyle name="Comma 7 3" xfId="1056"/>
    <cellStyle name="Comma 7 3 2" xfId="1057"/>
    <cellStyle name="Comma 7 4" xfId="1058"/>
    <cellStyle name="Comma 7 4 2" xfId="1059"/>
    <cellStyle name="Comma 7 5" xfId="1060"/>
    <cellStyle name="Comma 7 5 2" xfId="1061"/>
    <cellStyle name="Comma 7 6" xfId="1062"/>
    <cellStyle name="Comma 8" xfId="1063"/>
    <cellStyle name="Comma 8 2" xfId="1064"/>
    <cellStyle name="Comma 8 3" xfId="1065"/>
    <cellStyle name="Comma 8 3 2" xfId="1066"/>
    <cellStyle name="Comma 8 4" xfId="1067"/>
    <cellStyle name="Comma 8 4 2" xfId="1068"/>
    <cellStyle name="Comma 8 5" xfId="1069"/>
    <cellStyle name="Comma 89" xfId="1070"/>
    <cellStyle name="Comma 89 2" xfId="1071"/>
    <cellStyle name="Comma 89 2 2" xfId="1072"/>
    <cellStyle name="Comma 89 3" xfId="1073"/>
    <cellStyle name="Comma 89 4" xfId="1074"/>
    <cellStyle name="Comma 9" xfId="1075"/>
    <cellStyle name="Comma 9 2" xfId="1076"/>
    <cellStyle name="Comma 9 3" xfId="1077"/>
    <cellStyle name="Comma 9 3 2" xfId="1078"/>
    <cellStyle name="Comma 9 4" xfId="1079"/>
    <cellStyle name="Comma 9 4 2" xfId="1080"/>
    <cellStyle name="Comma 9 5" xfId="1081"/>
    <cellStyle name="Comma 90" xfId="1082"/>
    <cellStyle name="Comma 90 2" xfId="1083"/>
    <cellStyle name="Comma 91" xfId="1084"/>
    <cellStyle name="Comma 91 2" xfId="1085"/>
    <cellStyle name="Comma 91 2 2" xfId="1086"/>
    <cellStyle name="Comma 91 3" xfId="1087"/>
    <cellStyle name="Comma 91 4" xfId="1088"/>
    <cellStyle name="Comma 92" xfId="1089"/>
    <cellStyle name="Comma 92 2" xfId="1090"/>
    <cellStyle name="Comma 93" xfId="1091"/>
    <cellStyle name="Comma 93 2" xfId="1092"/>
    <cellStyle name="Comma 94" xfId="1093"/>
    <cellStyle name="Comma 94 2" xfId="1094"/>
    <cellStyle name="Comma 95" xfId="1095"/>
    <cellStyle name="Comma 95 2" xfId="1096"/>
    <cellStyle name="Comma 96" xfId="1097"/>
    <cellStyle name="Comma 96 2" xfId="1098"/>
    <cellStyle name="Comma 97" xfId="1099"/>
    <cellStyle name="Comma 97 2" xfId="1100"/>
    <cellStyle name="Comma 98" xfId="1101"/>
    <cellStyle name="Comma 98 2" xfId="1102"/>
    <cellStyle name="Comma 99" xfId="1103"/>
    <cellStyle name="Comma 99 2" xfId="1104"/>
    <cellStyle name="Comma0" xfId="1105"/>
    <cellStyle name="Comma0 2" xfId="1106"/>
    <cellStyle name="Currency 10" xfId="1107"/>
    <cellStyle name="Currency 10 2" xfId="1108"/>
    <cellStyle name="Currency 10 3" xfId="1109"/>
    <cellStyle name="Currency 10 4" xfId="1110"/>
    <cellStyle name="Currency 10 5" xfId="1111"/>
    <cellStyle name="Currency 11" xfId="1112"/>
    <cellStyle name="Currency 11 2" xfId="1113"/>
    <cellStyle name="Currency 11 3" xfId="1114"/>
    <cellStyle name="Currency 11 4" xfId="1115"/>
    <cellStyle name="Currency 11 5" xfId="1116"/>
    <cellStyle name="Currency 12" xfId="1117"/>
    <cellStyle name="Currency 12 10" xfId="1118"/>
    <cellStyle name="Currency 12 10 2" xfId="1119"/>
    <cellStyle name="Currency 12 11" xfId="1120"/>
    <cellStyle name="Currency 12 11 2" xfId="1121"/>
    <cellStyle name="Currency 12 12" xfId="1122"/>
    <cellStyle name="Currency 12 12 2" xfId="1123"/>
    <cellStyle name="Currency 12 13" xfId="1124"/>
    <cellStyle name="Currency 12 13 2" xfId="1125"/>
    <cellStyle name="Currency 12 14" xfId="1126"/>
    <cellStyle name="Currency 12 14 2" xfId="1127"/>
    <cellStyle name="Currency 12 15" xfId="1128"/>
    <cellStyle name="Currency 12 15 2" xfId="1129"/>
    <cellStyle name="Currency 12 16" xfId="1130"/>
    <cellStyle name="Currency 12 17" xfId="1131"/>
    <cellStyle name="Currency 12 2" xfId="1132"/>
    <cellStyle name="Currency 12 2 2" xfId="1133"/>
    <cellStyle name="Currency 12 3" xfId="1134"/>
    <cellStyle name="Currency 12 3 2" xfId="1135"/>
    <cellStyle name="Currency 12 4" xfId="1136"/>
    <cellStyle name="Currency 12 4 2" xfId="1137"/>
    <cellStyle name="Currency 12 5" xfId="1138"/>
    <cellStyle name="Currency 12 5 2" xfId="1139"/>
    <cellStyle name="Currency 12 6" xfId="1140"/>
    <cellStyle name="Currency 12 6 2" xfId="1141"/>
    <cellStyle name="Currency 12 7" xfId="1142"/>
    <cellStyle name="Currency 12 7 2" xfId="1143"/>
    <cellStyle name="Currency 12 8" xfId="1144"/>
    <cellStyle name="Currency 12 8 2" xfId="1145"/>
    <cellStyle name="Currency 12 9" xfId="1146"/>
    <cellStyle name="Currency 12 9 2" xfId="1147"/>
    <cellStyle name="Currency 15" xfId="1148"/>
    <cellStyle name="Currency 15 10" xfId="1149"/>
    <cellStyle name="Currency 15 10 2" xfId="1150"/>
    <cellStyle name="Currency 15 11" xfId="1151"/>
    <cellStyle name="Currency 15 11 2" xfId="1152"/>
    <cellStyle name="Currency 15 12" xfId="1153"/>
    <cellStyle name="Currency 15 12 2" xfId="1154"/>
    <cellStyle name="Currency 15 13" xfId="1155"/>
    <cellStyle name="Currency 15 13 2" xfId="1156"/>
    <cellStyle name="Currency 15 14" xfId="1157"/>
    <cellStyle name="Currency 15 14 2" xfId="1158"/>
    <cellStyle name="Currency 15 15" xfId="1159"/>
    <cellStyle name="Currency 15 15 2" xfId="1160"/>
    <cellStyle name="Currency 15 16" xfId="1161"/>
    <cellStyle name="Currency 15 17" xfId="1162"/>
    <cellStyle name="Currency 15 2" xfId="1163"/>
    <cellStyle name="Currency 15 2 2" xfId="1164"/>
    <cellStyle name="Currency 15 3" xfId="1165"/>
    <cellStyle name="Currency 15 3 2" xfId="1166"/>
    <cellStyle name="Currency 15 4" xfId="1167"/>
    <cellStyle name="Currency 15 4 2" xfId="1168"/>
    <cellStyle name="Currency 15 5" xfId="1169"/>
    <cellStyle name="Currency 15 5 2" xfId="1170"/>
    <cellStyle name="Currency 15 6" xfId="1171"/>
    <cellStyle name="Currency 15 6 2" xfId="1172"/>
    <cellStyle name="Currency 15 7" xfId="1173"/>
    <cellStyle name="Currency 15 7 2" xfId="1174"/>
    <cellStyle name="Currency 15 8" xfId="1175"/>
    <cellStyle name="Currency 15 8 2" xfId="1176"/>
    <cellStyle name="Currency 15 9" xfId="1177"/>
    <cellStyle name="Currency 15 9 2" xfId="1178"/>
    <cellStyle name="Currency 2" xfId="1179"/>
    <cellStyle name="Currency 2 2" xfId="1180"/>
    <cellStyle name="Currency 2 2 2" xfId="1181"/>
    <cellStyle name="Currency 2 3" xfId="1182"/>
    <cellStyle name="Currency 3" xfId="1183"/>
    <cellStyle name="Currency 3 2" xfId="1184"/>
    <cellStyle name="Currency 3 2 2" xfId="1185"/>
    <cellStyle name="Currency 3 2 3" xfId="1186"/>
    <cellStyle name="Currency 3 3" xfId="1187"/>
    <cellStyle name="Currency 3 4" xfId="1188"/>
    <cellStyle name="Currency 3 5" xfId="1189"/>
    <cellStyle name="Currency 34" xfId="1190"/>
    <cellStyle name="Currency 34 10" xfId="1191"/>
    <cellStyle name="Currency 34 10 2" xfId="1192"/>
    <cellStyle name="Currency 34 11" xfId="1193"/>
    <cellStyle name="Currency 34 11 2" xfId="1194"/>
    <cellStyle name="Currency 34 12" xfId="1195"/>
    <cellStyle name="Currency 34 12 2" xfId="1196"/>
    <cellStyle name="Currency 34 13" xfId="1197"/>
    <cellStyle name="Currency 34 13 2" xfId="1198"/>
    <cellStyle name="Currency 34 14" xfId="1199"/>
    <cellStyle name="Currency 34 14 2" xfId="1200"/>
    <cellStyle name="Currency 34 15" xfId="1201"/>
    <cellStyle name="Currency 34 15 2" xfId="1202"/>
    <cellStyle name="Currency 34 16" xfId="1203"/>
    <cellStyle name="Currency 34 17" xfId="1204"/>
    <cellStyle name="Currency 34 2" xfId="1205"/>
    <cellStyle name="Currency 34 2 2" xfId="1206"/>
    <cellStyle name="Currency 34 3" xfId="1207"/>
    <cellStyle name="Currency 34 3 2" xfId="1208"/>
    <cellStyle name="Currency 34 4" xfId="1209"/>
    <cellStyle name="Currency 34 4 2" xfId="1210"/>
    <cellStyle name="Currency 34 5" xfId="1211"/>
    <cellStyle name="Currency 34 5 2" xfId="1212"/>
    <cellStyle name="Currency 34 6" xfId="1213"/>
    <cellStyle name="Currency 34 6 2" xfId="1214"/>
    <cellStyle name="Currency 34 7" xfId="1215"/>
    <cellStyle name="Currency 34 7 2" xfId="1216"/>
    <cellStyle name="Currency 34 8" xfId="1217"/>
    <cellStyle name="Currency 34 8 2" xfId="1218"/>
    <cellStyle name="Currency 34 9" xfId="1219"/>
    <cellStyle name="Currency 34 9 2" xfId="1220"/>
    <cellStyle name="Currency 4" xfId="1221"/>
    <cellStyle name="Currency 4 2" xfId="1222"/>
    <cellStyle name="Currency 4 2 2" xfId="1223"/>
    <cellStyle name="Currency 49" xfId="1224"/>
    <cellStyle name="Currency 49 10" xfId="1225"/>
    <cellStyle name="Currency 49 10 2" xfId="1226"/>
    <cellStyle name="Currency 49 11" xfId="1227"/>
    <cellStyle name="Currency 49 11 2" xfId="1228"/>
    <cellStyle name="Currency 49 12" xfId="1229"/>
    <cellStyle name="Currency 49 12 2" xfId="1230"/>
    <cellStyle name="Currency 49 13" xfId="1231"/>
    <cellStyle name="Currency 49 13 2" xfId="1232"/>
    <cellStyle name="Currency 49 14" xfId="1233"/>
    <cellStyle name="Currency 49 14 2" xfId="1234"/>
    <cellStyle name="Currency 49 15" xfId="1235"/>
    <cellStyle name="Currency 49 15 2" xfId="1236"/>
    <cellStyle name="Currency 49 16" xfId="1237"/>
    <cellStyle name="Currency 49 17" xfId="1238"/>
    <cellStyle name="Currency 49 2" xfId="1239"/>
    <cellStyle name="Currency 49 2 2" xfId="1240"/>
    <cellStyle name="Currency 49 3" xfId="1241"/>
    <cellStyle name="Currency 49 3 2" xfId="1242"/>
    <cellStyle name="Currency 49 4" xfId="1243"/>
    <cellStyle name="Currency 49 4 2" xfId="1244"/>
    <cellStyle name="Currency 49 5" xfId="1245"/>
    <cellStyle name="Currency 49 5 2" xfId="1246"/>
    <cellStyle name="Currency 49 6" xfId="1247"/>
    <cellStyle name="Currency 49 6 2" xfId="1248"/>
    <cellStyle name="Currency 49 7" xfId="1249"/>
    <cellStyle name="Currency 49 7 2" xfId="1250"/>
    <cellStyle name="Currency 49 8" xfId="1251"/>
    <cellStyle name="Currency 49 8 2" xfId="1252"/>
    <cellStyle name="Currency 49 9" xfId="1253"/>
    <cellStyle name="Currency 49 9 2" xfId="1254"/>
    <cellStyle name="Currency 5" xfId="1255"/>
    <cellStyle name="Currency 5 2" xfId="1256"/>
    <cellStyle name="Currency 5 2 2" xfId="1257"/>
    <cellStyle name="Currency 5 3" xfId="1258"/>
    <cellStyle name="Currency 5 4" xfId="1259"/>
    <cellStyle name="Currency 5 5" xfId="1260"/>
    <cellStyle name="Currency 5 6" xfId="1261"/>
    <cellStyle name="Currency 59 10" xfId="1262"/>
    <cellStyle name="Currency 59 10 2" xfId="1263"/>
    <cellStyle name="Currency 59 11" xfId="1264"/>
    <cellStyle name="Currency 59 11 2" xfId="1265"/>
    <cellStyle name="Currency 59 12" xfId="1266"/>
    <cellStyle name="Currency 59 12 2" xfId="1267"/>
    <cellStyle name="Currency 59 13" xfId="1268"/>
    <cellStyle name="Currency 59 13 2" xfId="1269"/>
    <cellStyle name="Currency 59 14" xfId="1270"/>
    <cellStyle name="Currency 59 14 10" xfId="1271"/>
    <cellStyle name="Currency 59 14 11" xfId="1272"/>
    <cellStyle name="Currency 59 14 12" xfId="1273"/>
    <cellStyle name="Currency 59 14 13" xfId="1274"/>
    <cellStyle name="Currency 59 14 14" xfId="1275"/>
    <cellStyle name="Currency 59 14 15" xfId="1276"/>
    <cellStyle name="Currency 59 14 16" xfId="1277"/>
    <cellStyle name="Currency 59 14 17" xfId="1278"/>
    <cellStyle name="Currency 59 14 2" xfId="1279"/>
    <cellStyle name="Currency 59 14 3" xfId="1280"/>
    <cellStyle name="Currency 59 14 4" xfId="1281"/>
    <cellStyle name="Currency 59 14 5" xfId="1282"/>
    <cellStyle name="Currency 59 14 6" xfId="1283"/>
    <cellStyle name="Currency 59 14 7" xfId="1284"/>
    <cellStyle name="Currency 59 14 8" xfId="1285"/>
    <cellStyle name="Currency 59 14 9" xfId="1286"/>
    <cellStyle name="Currency 59 15" xfId="1287"/>
    <cellStyle name="Currency 59 15 2" xfId="1288"/>
    <cellStyle name="Currency 59 2" xfId="1289"/>
    <cellStyle name="Currency 59 2 2" xfId="1290"/>
    <cellStyle name="Currency 59 3" xfId="1291"/>
    <cellStyle name="Currency 59 3 2" xfId="1292"/>
    <cellStyle name="Currency 59 4" xfId="1293"/>
    <cellStyle name="Currency 59 4 2" xfId="1294"/>
    <cellStyle name="Currency 59 5" xfId="1295"/>
    <cellStyle name="Currency 59 5 2" xfId="1296"/>
    <cellStyle name="Currency 59 6" xfId="1297"/>
    <cellStyle name="Currency 59 6 2" xfId="1298"/>
    <cellStyle name="Currency 59 7" xfId="1299"/>
    <cellStyle name="Currency 59 7 2" xfId="1300"/>
    <cellStyle name="Currency 59 8" xfId="1301"/>
    <cellStyle name="Currency 59 8 2" xfId="1302"/>
    <cellStyle name="Currency 59 9" xfId="1303"/>
    <cellStyle name="Currency 59 9 2" xfId="1304"/>
    <cellStyle name="Currency 6" xfId="1305"/>
    <cellStyle name="Currency 60" xfId="1306"/>
    <cellStyle name="Currency 60 10" xfId="1307"/>
    <cellStyle name="Currency 60 10 2" xfId="1308"/>
    <cellStyle name="Currency 60 11" xfId="1309"/>
    <cellStyle name="Currency 60 11 2" xfId="1310"/>
    <cellStyle name="Currency 60 12" xfId="1311"/>
    <cellStyle name="Currency 60 12 2" xfId="1312"/>
    <cellStyle name="Currency 60 13" xfId="1313"/>
    <cellStyle name="Currency 60 13 2" xfId="1314"/>
    <cellStyle name="Currency 60 14" xfId="1315"/>
    <cellStyle name="Currency 60 14 2" xfId="1316"/>
    <cellStyle name="Currency 60 15" xfId="1317"/>
    <cellStyle name="Currency 60 15 2" xfId="1318"/>
    <cellStyle name="Currency 60 16" xfId="1319"/>
    <cellStyle name="Currency 60 17" xfId="1320"/>
    <cellStyle name="Currency 60 18" xfId="1321"/>
    <cellStyle name="Currency 60 19" xfId="1322"/>
    <cellStyle name="Currency 60 2" xfId="1323"/>
    <cellStyle name="Currency 60 2 2" xfId="1324"/>
    <cellStyle name="Currency 60 20" xfId="1325"/>
    <cellStyle name="Currency 60 21" xfId="1326"/>
    <cellStyle name="Currency 60 22" xfId="1327"/>
    <cellStyle name="Currency 60 23" xfId="1328"/>
    <cellStyle name="Currency 60 24" xfId="1329"/>
    <cellStyle name="Currency 60 25" xfId="1330"/>
    <cellStyle name="Currency 60 26" xfId="1331"/>
    <cellStyle name="Currency 60 27" xfId="1332"/>
    <cellStyle name="Currency 60 28" xfId="1333"/>
    <cellStyle name="Currency 60 29" xfId="1334"/>
    <cellStyle name="Currency 60 3" xfId="1335"/>
    <cellStyle name="Currency 60 3 2" xfId="1336"/>
    <cellStyle name="Currency 60 30" xfId="1337"/>
    <cellStyle name="Currency 60 31" xfId="1338"/>
    <cellStyle name="Currency 60 4" xfId="1339"/>
    <cellStyle name="Currency 60 4 2" xfId="1340"/>
    <cellStyle name="Currency 60 5" xfId="1341"/>
    <cellStyle name="Currency 60 5 2" xfId="1342"/>
    <cellStyle name="Currency 60 6" xfId="1343"/>
    <cellStyle name="Currency 60 6 2" xfId="1344"/>
    <cellStyle name="Currency 60 7" xfId="1345"/>
    <cellStyle name="Currency 60 7 2" xfId="1346"/>
    <cellStyle name="Currency 60 8" xfId="1347"/>
    <cellStyle name="Currency 60 8 2" xfId="1348"/>
    <cellStyle name="Currency 60 9" xfId="1349"/>
    <cellStyle name="Currency 60 9 2" xfId="1350"/>
    <cellStyle name="Currency 62 10" xfId="1351"/>
    <cellStyle name="Currency 62 10 2" xfId="1352"/>
    <cellStyle name="Currency 62 11" xfId="1353"/>
    <cellStyle name="Currency 62 11 2" xfId="1354"/>
    <cellStyle name="Currency 62 12" xfId="1355"/>
    <cellStyle name="Currency 62 12 2" xfId="1356"/>
    <cellStyle name="Currency 62 13" xfId="1357"/>
    <cellStyle name="Currency 62 13 2" xfId="1358"/>
    <cellStyle name="Currency 62 14" xfId="1359"/>
    <cellStyle name="Currency 62 14 2" xfId="1360"/>
    <cellStyle name="Currency 62 14 3" xfId="1361"/>
    <cellStyle name="Currency 62 15" xfId="1362"/>
    <cellStyle name="Currency 62 15 2" xfId="1363"/>
    <cellStyle name="Currency 62 2" xfId="1364"/>
    <cellStyle name="Currency 62 2 2" xfId="1365"/>
    <cellStyle name="Currency 62 3" xfId="1366"/>
    <cellStyle name="Currency 62 3 2" xfId="1367"/>
    <cellStyle name="Currency 62 4" xfId="1368"/>
    <cellStyle name="Currency 62 4 2" xfId="1369"/>
    <cellStyle name="Currency 62 5" xfId="1370"/>
    <cellStyle name="Currency 62 5 2" xfId="1371"/>
    <cellStyle name="Currency 62 6" xfId="1372"/>
    <cellStyle name="Currency 62 6 2" xfId="1373"/>
    <cellStyle name="Currency 62 7" xfId="1374"/>
    <cellStyle name="Currency 62 7 2" xfId="1375"/>
    <cellStyle name="Currency 62 8" xfId="1376"/>
    <cellStyle name="Currency 62 8 2" xfId="1377"/>
    <cellStyle name="Currency 62 9" xfId="1378"/>
    <cellStyle name="Currency 62 9 2" xfId="1379"/>
    <cellStyle name="Currency 64 10" xfId="1380"/>
    <cellStyle name="Currency 64 10 2" xfId="1381"/>
    <cellStyle name="Currency 64 11" xfId="1382"/>
    <cellStyle name="Currency 64 11 2" xfId="1383"/>
    <cellStyle name="Currency 64 12" xfId="1384"/>
    <cellStyle name="Currency 64 12 2" xfId="1385"/>
    <cellStyle name="Currency 64 13" xfId="1386"/>
    <cellStyle name="Currency 64 13 2" xfId="1387"/>
    <cellStyle name="Currency 64 14" xfId="1388"/>
    <cellStyle name="Currency 64 14 2" xfId="1389"/>
    <cellStyle name="Currency 64 15" xfId="1390"/>
    <cellStyle name="Currency 64 15 2" xfId="1391"/>
    <cellStyle name="Currency 64 15 3" xfId="1392"/>
    <cellStyle name="Currency 64 2" xfId="1393"/>
    <cellStyle name="Currency 64 2 2" xfId="1394"/>
    <cellStyle name="Currency 64 3" xfId="1395"/>
    <cellStyle name="Currency 64 3 2" xfId="1396"/>
    <cellStyle name="Currency 64 4" xfId="1397"/>
    <cellStyle name="Currency 64 4 2" xfId="1398"/>
    <cellStyle name="Currency 64 5" xfId="1399"/>
    <cellStyle name="Currency 64 5 2" xfId="1400"/>
    <cellStyle name="Currency 64 6" xfId="1401"/>
    <cellStyle name="Currency 64 6 2" xfId="1402"/>
    <cellStyle name="Currency 64 7" xfId="1403"/>
    <cellStyle name="Currency 64 7 2" xfId="1404"/>
    <cellStyle name="Currency 64 8" xfId="1405"/>
    <cellStyle name="Currency 64 8 2" xfId="1406"/>
    <cellStyle name="Currency 64 9" xfId="1407"/>
    <cellStyle name="Currency 64 9 2" xfId="1408"/>
    <cellStyle name="Currency 7" xfId="1409"/>
    <cellStyle name="Currency 7 2" xfId="1410"/>
    <cellStyle name="Currency 8" xfId="1411"/>
    <cellStyle name="Currency 8 2" xfId="1412"/>
    <cellStyle name="Currency 82" xfId="1413"/>
    <cellStyle name="Currency 82 2" xfId="1414"/>
    <cellStyle name="Currency 9" xfId="1415"/>
    <cellStyle name="Currency 94" xfId="1416"/>
    <cellStyle name="Currency 94 2" xfId="1417"/>
    <cellStyle name="Currency 94 3" xfId="1418"/>
    <cellStyle name="Currency 95" xfId="1419"/>
    <cellStyle name="Currency 95 2" xfId="1420"/>
    <cellStyle name="Currency 95 3" xfId="1421"/>
    <cellStyle name="Currency0" xfId="1422"/>
    <cellStyle name="Currency0 2" xfId="1423"/>
    <cellStyle name="Date" xfId="1424"/>
    <cellStyle name="Date 2" xfId="1425"/>
    <cellStyle name="e0cd69d327" xfId="1426"/>
    <cellStyle name="Explanatory Text 10" xfId="1427"/>
    <cellStyle name="Explanatory Text 11" xfId="1428"/>
    <cellStyle name="Explanatory Text 12" xfId="1429"/>
    <cellStyle name="Explanatory Text 13" xfId="1430"/>
    <cellStyle name="Explanatory Text 14" xfId="1431"/>
    <cellStyle name="Explanatory Text 15" xfId="1432"/>
    <cellStyle name="Explanatory Text 16" xfId="1433"/>
    <cellStyle name="Explanatory Text 17" xfId="1434"/>
    <cellStyle name="Explanatory Text 2" xfId="1435"/>
    <cellStyle name="Explanatory Text 2 2" xfId="1436"/>
    <cellStyle name="Explanatory Text 2 3" xfId="1437"/>
    <cellStyle name="Explanatory Text 2 4" xfId="1438"/>
    <cellStyle name="Explanatory Text 2 5" xfId="1439"/>
    <cellStyle name="Explanatory Text 2 6" xfId="1440"/>
    <cellStyle name="Explanatory Text 3" xfId="1441"/>
    <cellStyle name="Explanatory Text 4" xfId="1442"/>
    <cellStyle name="Explanatory Text 5" xfId="1443"/>
    <cellStyle name="Explanatory Text 6" xfId="1444"/>
    <cellStyle name="Explanatory Text 7" xfId="1445"/>
    <cellStyle name="Explanatory Text 8" xfId="1446"/>
    <cellStyle name="Explanatory Text 9" xfId="1447"/>
    <cellStyle name="Fixed" xfId="1448"/>
    <cellStyle name="Fixed 2" xfId="1449"/>
    <cellStyle name="Good 10" xfId="1450"/>
    <cellStyle name="Good 11" xfId="1451"/>
    <cellStyle name="Good 12" xfId="1452"/>
    <cellStyle name="Good 13" xfId="1453"/>
    <cellStyle name="Good 14" xfId="1454"/>
    <cellStyle name="Good 15" xfId="1455"/>
    <cellStyle name="Good 16" xfId="1456"/>
    <cellStyle name="Good 17" xfId="1457"/>
    <cellStyle name="Good 2" xfId="1458"/>
    <cellStyle name="Good 2 2" xfId="1459"/>
    <cellStyle name="Good 2 3" xfId="1460"/>
    <cellStyle name="Good 2 4" xfId="1461"/>
    <cellStyle name="Good 2 5" xfId="1462"/>
    <cellStyle name="Good 2 6" xfId="1463"/>
    <cellStyle name="Good 3" xfId="1464"/>
    <cellStyle name="Good 4" xfId="1465"/>
    <cellStyle name="Good 5" xfId="1466"/>
    <cellStyle name="Good 6" xfId="1467"/>
    <cellStyle name="Good 7" xfId="1468"/>
    <cellStyle name="Good 8" xfId="1469"/>
    <cellStyle name="Good 9" xfId="1470"/>
    <cellStyle name="Header1" xfId="1471"/>
    <cellStyle name="Header2" xfId="1472"/>
    <cellStyle name="Heading 1 10" xfId="1473"/>
    <cellStyle name="Heading 1 11" xfId="1474"/>
    <cellStyle name="Heading 1 12" xfId="1475"/>
    <cellStyle name="Heading 1 13" xfId="1476"/>
    <cellStyle name="Heading 1 14" xfId="1477"/>
    <cellStyle name="Heading 1 15" xfId="1478"/>
    <cellStyle name="Heading 1 16" xfId="1479"/>
    <cellStyle name="Heading 1 17" xfId="1480"/>
    <cellStyle name="Heading 1 2" xfId="1481"/>
    <cellStyle name="Heading 1 2 2" xfId="1482"/>
    <cellStyle name="Heading 1 2 2 2" xfId="1483"/>
    <cellStyle name="Heading 1 2 3" xfId="1484"/>
    <cellStyle name="Heading 1 2 4" xfId="1485"/>
    <cellStyle name="Heading 1 2 5" xfId="1486"/>
    <cellStyle name="Heading 1 2 6" xfId="1487"/>
    <cellStyle name="Heading 1 3" xfId="1488"/>
    <cellStyle name="Heading 1 4" xfId="1489"/>
    <cellStyle name="Heading 1 5" xfId="1490"/>
    <cellStyle name="Heading 1 6" xfId="1491"/>
    <cellStyle name="Heading 1 7" xfId="1492"/>
    <cellStyle name="Heading 1 8" xfId="1493"/>
    <cellStyle name="Heading 1 9" xfId="1494"/>
    <cellStyle name="Heading 2 10" xfId="1495"/>
    <cellStyle name="Heading 2 11" xfId="1496"/>
    <cellStyle name="Heading 2 12" xfId="1497"/>
    <cellStyle name="Heading 2 13" xfId="1498"/>
    <cellStyle name="Heading 2 14" xfId="1499"/>
    <cellStyle name="Heading 2 15" xfId="1500"/>
    <cellStyle name="Heading 2 16" xfId="1501"/>
    <cellStyle name="Heading 2 17" xfId="1502"/>
    <cellStyle name="Heading 2 2" xfId="1503"/>
    <cellStyle name="Heading 2 2 2" xfId="1504"/>
    <cellStyle name="Heading 2 2 2 2" xfId="1505"/>
    <cellStyle name="Heading 2 2 3" xfId="1506"/>
    <cellStyle name="Heading 2 2 4" xfId="1507"/>
    <cellStyle name="Heading 2 2 5" xfId="1508"/>
    <cellStyle name="Heading 2 2 6" xfId="1509"/>
    <cellStyle name="Heading 2 3" xfId="1510"/>
    <cellStyle name="Heading 2 4" xfId="1511"/>
    <cellStyle name="Heading 2 5" xfId="1512"/>
    <cellStyle name="Heading 2 6" xfId="1513"/>
    <cellStyle name="Heading 2 7" xfId="1514"/>
    <cellStyle name="Heading 2 8" xfId="1515"/>
    <cellStyle name="Heading 2 9" xfId="1516"/>
    <cellStyle name="Heading 3 10" xfId="1517"/>
    <cellStyle name="Heading 3 11" xfId="1518"/>
    <cellStyle name="Heading 3 12" xfId="1519"/>
    <cellStyle name="Heading 3 13" xfId="1520"/>
    <cellStyle name="Heading 3 14" xfId="1521"/>
    <cellStyle name="Heading 3 15" xfId="1522"/>
    <cellStyle name="Heading 3 16" xfId="1523"/>
    <cellStyle name="Heading 3 17" xfId="1524"/>
    <cellStyle name="Heading 3 2" xfId="1525"/>
    <cellStyle name="Heading 3 2 2" xfId="1526"/>
    <cellStyle name="Heading 3 2 3" xfId="1527"/>
    <cellStyle name="Heading 3 2 4" xfId="1528"/>
    <cellStyle name="Heading 3 2 5" xfId="1529"/>
    <cellStyle name="Heading 3 2 6" xfId="1530"/>
    <cellStyle name="Heading 3 3" xfId="1531"/>
    <cellStyle name="Heading 3 4" xfId="1532"/>
    <cellStyle name="Heading 3 5" xfId="1533"/>
    <cellStyle name="Heading 3 6" xfId="1534"/>
    <cellStyle name="Heading 3 7" xfId="1535"/>
    <cellStyle name="Heading 3 8" xfId="1536"/>
    <cellStyle name="Heading 3 9" xfId="1537"/>
    <cellStyle name="Heading 4 10" xfId="1538"/>
    <cellStyle name="Heading 4 11" xfId="1539"/>
    <cellStyle name="Heading 4 12" xfId="1540"/>
    <cellStyle name="Heading 4 13" xfId="1541"/>
    <cellStyle name="Heading 4 14" xfId="1542"/>
    <cellStyle name="Heading 4 15" xfId="1543"/>
    <cellStyle name="Heading 4 16" xfId="1544"/>
    <cellStyle name="Heading 4 17" xfId="1545"/>
    <cellStyle name="Heading 4 2" xfId="1546"/>
    <cellStyle name="Heading 4 2 2" xfId="1547"/>
    <cellStyle name="Heading 4 2 3" xfId="1548"/>
    <cellStyle name="Heading 4 2 4" xfId="1549"/>
    <cellStyle name="Heading 4 2 5" xfId="1550"/>
    <cellStyle name="Heading 4 2 6" xfId="1551"/>
    <cellStyle name="Heading 4 3" xfId="1552"/>
    <cellStyle name="Heading 4 4" xfId="1553"/>
    <cellStyle name="Heading 4 5" xfId="1554"/>
    <cellStyle name="Heading 4 6" xfId="1555"/>
    <cellStyle name="Heading 4 7" xfId="1556"/>
    <cellStyle name="Heading 4 8" xfId="1557"/>
    <cellStyle name="Heading 4 9" xfId="1558"/>
    <cellStyle name="Heading1" xfId="1559"/>
    <cellStyle name="Heading2" xfId="1560"/>
    <cellStyle name="Hyperlink 2" xfId="1561"/>
    <cellStyle name="Hyperlink 2 10" xfId="1562"/>
    <cellStyle name="Hyperlink 2 10 2" xfId="1563"/>
    <cellStyle name="Hyperlink 2 11" xfId="1564"/>
    <cellStyle name="Hyperlink 2 11 2" xfId="1565"/>
    <cellStyle name="Hyperlink 2 2" xfId="1566"/>
    <cellStyle name="Hyperlink 2 3" xfId="1567"/>
    <cellStyle name="Hyperlink 2 4" xfId="1568"/>
    <cellStyle name="Hyperlink 2 5" xfId="1569"/>
    <cellStyle name="Hyperlink 2 6" xfId="1570"/>
    <cellStyle name="Hyperlink 2 7" xfId="1571"/>
    <cellStyle name="Hyperlink 2 8" xfId="1572"/>
    <cellStyle name="Hyperlink 2 9" xfId="1573"/>
    <cellStyle name="Input 10" xfId="1574"/>
    <cellStyle name="Input 11" xfId="1575"/>
    <cellStyle name="Input 12" xfId="1576"/>
    <cellStyle name="Input 13" xfId="1577"/>
    <cellStyle name="Input 14" xfId="1578"/>
    <cellStyle name="Input 15" xfId="1579"/>
    <cellStyle name="Input 16" xfId="1580"/>
    <cellStyle name="Input 17" xfId="1581"/>
    <cellStyle name="Input 2" xfId="1582"/>
    <cellStyle name="Input 2 2" xfId="1583"/>
    <cellStyle name="Input 2 3" xfId="1584"/>
    <cellStyle name="Input 2 4" xfId="1585"/>
    <cellStyle name="Input 2 5" xfId="1586"/>
    <cellStyle name="Input 2 6" xfId="1587"/>
    <cellStyle name="Input 3" xfId="1588"/>
    <cellStyle name="Input 4" xfId="1589"/>
    <cellStyle name="Input 5" xfId="1590"/>
    <cellStyle name="Input 6" xfId="1591"/>
    <cellStyle name="Input 7" xfId="1592"/>
    <cellStyle name="Input 8" xfId="1593"/>
    <cellStyle name="Input 9" xfId="1594"/>
    <cellStyle name="Linked Cell 10" xfId="1595"/>
    <cellStyle name="Linked Cell 11" xfId="1596"/>
    <cellStyle name="Linked Cell 12" xfId="1597"/>
    <cellStyle name="Linked Cell 13" xfId="1598"/>
    <cellStyle name="Linked Cell 14" xfId="1599"/>
    <cellStyle name="Linked Cell 15" xfId="1600"/>
    <cellStyle name="Linked Cell 16" xfId="1601"/>
    <cellStyle name="Linked Cell 17" xfId="1602"/>
    <cellStyle name="Linked Cell 2" xfId="1603"/>
    <cellStyle name="Linked Cell 2 2" xfId="1604"/>
    <cellStyle name="Linked Cell 2 3" xfId="1605"/>
    <cellStyle name="Linked Cell 2 4" xfId="1606"/>
    <cellStyle name="Linked Cell 2 5" xfId="1607"/>
    <cellStyle name="Linked Cell 2 6" xfId="1608"/>
    <cellStyle name="Linked Cell 3" xfId="1609"/>
    <cellStyle name="Linked Cell 4" xfId="1610"/>
    <cellStyle name="Linked Cell 5" xfId="1611"/>
    <cellStyle name="Linked Cell 6" xfId="1612"/>
    <cellStyle name="Linked Cell 7" xfId="1613"/>
    <cellStyle name="Linked Cell 8" xfId="1614"/>
    <cellStyle name="Linked Cell 9" xfId="1615"/>
    <cellStyle name="Neutral 10" xfId="1616"/>
    <cellStyle name="Neutral 11" xfId="1617"/>
    <cellStyle name="Neutral 12" xfId="1618"/>
    <cellStyle name="Neutral 13" xfId="1619"/>
    <cellStyle name="Neutral 14" xfId="1620"/>
    <cellStyle name="Neutral 15" xfId="1621"/>
    <cellStyle name="Neutral 16" xfId="1622"/>
    <cellStyle name="Neutral 17" xfId="1623"/>
    <cellStyle name="Neutral 2" xfId="1624"/>
    <cellStyle name="Neutral 2 2" xfId="1625"/>
    <cellStyle name="Neutral 2 3" xfId="1626"/>
    <cellStyle name="Neutral 2 4" xfId="1627"/>
    <cellStyle name="Neutral 2 5" xfId="1628"/>
    <cellStyle name="Neutral 2 6" xfId="1629"/>
    <cellStyle name="Neutral 3" xfId="1630"/>
    <cellStyle name="Neutral 4" xfId="1631"/>
    <cellStyle name="Neutral 5" xfId="1632"/>
    <cellStyle name="Neutral 6" xfId="1633"/>
    <cellStyle name="Neutral 7" xfId="1634"/>
    <cellStyle name="Neutral 8" xfId="1635"/>
    <cellStyle name="Neutral 9" xfId="1636"/>
    <cellStyle name="Normal" xfId="0" builtinId="0"/>
    <cellStyle name="Normal 10" xfId="1637"/>
    <cellStyle name="Normal 10 10" xfId="1638"/>
    <cellStyle name="Normal 10 10 2" xfId="1639"/>
    <cellStyle name="Normal 10 11" xfId="1640"/>
    <cellStyle name="Normal 10 11 2" xfId="1641"/>
    <cellStyle name="Normal 10 12" xfId="1642"/>
    <cellStyle name="Normal 10 12 2" xfId="1643"/>
    <cellStyle name="Normal 10 13" xfId="1644"/>
    <cellStyle name="Normal 10 13 2" xfId="1645"/>
    <cellStyle name="Normal 10 14" xfId="1646"/>
    <cellStyle name="Normal 10 14 2" xfId="1647"/>
    <cellStyle name="Normal 10 15" xfId="1648"/>
    <cellStyle name="Normal 10 15 2" xfId="1649"/>
    <cellStyle name="Normal 10 16" xfId="1650"/>
    <cellStyle name="Normal 10 17" xfId="1651"/>
    <cellStyle name="Normal 10 18" xfId="1652"/>
    <cellStyle name="Normal 10 19" xfId="1653"/>
    <cellStyle name="Normal 10 2" xfId="1654"/>
    <cellStyle name="Normal 10 2 2" xfId="1655"/>
    <cellStyle name="Normal 10 3" xfId="1656"/>
    <cellStyle name="Normal 10 3 2" xfId="1657"/>
    <cellStyle name="Normal 10 4" xfId="1658"/>
    <cellStyle name="Normal 10 4 2" xfId="1659"/>
    <cellStyle name="Normal 10 5" xfId="1660"/>
    <cellStyle name="Normal 10 5 2" xfId="1661"/>
    <cellStyle name="Normal 10 6" xfId="1662"/>
    <cellStyle name="Normal 10 6 2" xfId="1663"/>
    <cellStyle name="Normal 10 7" xfId="1664"/>
    <cellStyle name="Normal 10 7 2" xfId="1665"/>
    <cellStyle name="Normal 10 8" xfId="1666"/>
    <cellStyle name="Normal 10 8 2" xfId="1667"/>
    <cellStyle name="Normal 10 9" xfId="1668"/>
    <cellStyle name="Normal 10 9 2" xfId="1669"/>
    <cellStyle name="Normal 11" xfId="1670"/>
    <cellStyle name="Normal 11 10" xfId="1671"/>
    <cellStyle name="Normal 11 10 2" xfId="1672"/>
    <cellStyle name="Normal 11 11" xfId="1673"/>
    <cellStyle name="Normal 11 11 2" xfId="1674"/>
    <cellStyle name="Normal 11 12" xfId="1675"/>
    <cellStyle name="Normal 11 12 2" xfId="1676"/>
    <cellStyle name="Normal 11 13" xfId="1677"/>
    <cellStyle name="Normal 11 13 2" xfId="1678"/>
    <cellStyle name="Normal 11 14" xfId="1679"/>
    <cellStyle name="Normal 11 14 2" xfId="1680"/>
    <cellStyle name="Normal 11 15" xfId="1681"/>
    <cellStyle name="Normal 11 15 2" xfId="1682"/>
    <cellStyle name="Normal 11 16" xfId="1683"/>
    <cellStyle name="Normal 11 2" xfId="1684"/>
    <cellStyle name="Normal 11 2 2" xfId="1685"/>
    <cellStyle name="Normal 11 3" xfId="1686"/>
    <cellStyle name="Normal 11 3 2" xfId="1687"/>
    <cellStyle name="Normal 11 4" xfId="1688"/>
    <cellStyle name="Normal 11 4 2" xfId="1689"/>
    <cellStyle name="Normal 11 5" xfId="1690"/>
    <cellStyle name="Normal 11 5 2" xfId="1691"/>
    <cellStyle name="Normal 11 6" xfId="1692"/>
    <cellStyle name="Normal 11 6 2" xfId="1693"/>
    <cellStyle name="Normal 11 7" xfId="1694"/>
    <cellStyle name="Normal 11 7 2" xfId="1695"/>
    <cellStyle name="Normal 11 8" xfId="1696"/>
    <cellStyle name="Normal 11 8 2" xfId="1697"/>
    <cellStyle name="Normal 11 9" xfId="1698"/>
    <cellStyle name="Normal 11 9 2" xfId="1699"/>
    <cellStyle name="Normal 12" xfId="1700"/>
    <cellStyle name="Normal 12 10" xfId="1701"/>
    <cellStyle name="Normal 12 10 2" xfId="1702"/>
    <cellStyle name="Normal 12 11" xfId="1703"/>
    <cellStyle name="Normal 12 11 2" xfId="1704"/>
    <cellStyle name="Normal 12 12" xfId="1705"/>
    <cellStyle name="Normal 12 12 2" xfId="1706"/>
    <cellStyle name="Normal 12 13" xfId="1707"/>
    <cellStyle name="Normal 12 13 2" xfId="1708"/>
    <cellStyle name="Normal 12 14" xfId="1709"/>
    <cellStyle name="Normal 12 14 2" xfId="1710"/>
    <cellStyle name="Normal 12 14 3" xfId="1711"/>
    <cellStyle name="Normal 12 15" xfId="1712"/>
    <cellStyle name="Normal 12 15 2" xfId="1713"/>
    <cellStyle name="Normal 12 2" xfId="1714"/>
    <cellStyle name="Normal 12 2 2" xfId="1715"/>
    <cellStyle name="Normal 12 3" xfId="1716"/>
    <cellStyle name="Normal 12 3 2" xfId="1717"/>
    <cellStyle name="Normal 12 4" xfId="1718"/>
    <cellStyle name="Normal 12 4 2" xfId="1719"/>
    <cellStyle name="Normal 12 5" xfId="1720"/>
    <cellStyle name="Normal 12 5 2" xfId="1721"/>
    <cellStyle name="Normal 12 6" xfId="1722"/>
    <cellStyle name="Normal 12 6 2" xfId="1723"/>
    <cellStyle name="Normal 12 7" xfId="1724"/>
    <cellStyle name="Normal 12 7 2" xfId="1725"/>
    <cellStyle name="Normal 12 8" xfId="1726"/>
    <cellStyle name="Normal 12 8 2" xfId="1727"/>
    <cellStyle name="Normal 12 9" xfId="1728"/>
    <cellStyle name="Normal 12 9 2" xfId="1729"/>
    <cellStyle name="Normal 13" xfId="1730"/>
    <cellStyle name="Normal 13 2" xfId="1731"/>
    <cellStyle name="Normal 14" xfId="1732"/>
    <cellStyle name="Normal 14 10" xfId="1733"/>
    <cellStyle name="Normal 14 10 2" xfId="1734"/>
    <cellStyle name="Normal 14 11" xfId="1735"/>
    <cellStyle name="Normal 14 11 2" xfId="1736"/>
    <cellStyle name="Normal 14 12" xfId="1737"/>
    <cellStyle name="Normal 14 12 2" xfId="1738"/>
    <cellStyle name="Normal 14 13" xfId="1739"/>
    <cellStyle name="Normal 14 13 2" xfId="1740"/>
    <cellStyle name="Normal 14 14" xfId="1741"/>
    <cellStyle name="Normal 14 14 2" xfId="1742"/>
    <cellStyle name="Normal 14 15" xfId="1743"/>
    <cellStyle name="Normal 14 15 2" xfId="1744"/>
    <cellStyle name="Normal 14 15 3" xfId="1745"/>
    <cellStyle name="Normal 14 16" xfId="1746"/>
    <cellStyle name="Normal 14 17" xfId="1747"/>
    <cellStyle name="Normal 14 18" xfId="1748"/>
    <cellStyle name="Normal 14 19" xfId="1749"/>
    <cellStyle name="Normal 14 2" xfId="1750"/>
    <cellStyle name="Normal 14 2 2" xfId="1751"/>
    <cellStyle name="Normal 14 3" xfId="1752"/>
    <cellStyle name="Normal 14 3 2" xfId="1753"/>
    <cellStyle name="Normal 14 4" xfId="1754"/>
    <cellStyle name="Normal 14 4 2" xfId="1755"/>
    <cellStyle name="Normal 14 5" xfId="1756"/>
    <cellStyle name="Normal 14 5 2" xfId="1757"/>
    <cellStyle name="Normal 14 6" xfId="1758"/>
    <cellStyle name="Normal 14 6 2" xfId="1759"/>
    <cellStyle name="Normal 14 7" xfId="1760"/>
    <cellStyle name="Normal 14 7 2" xfId="1761"/>
    <cellStyle name="Normal 14 8" xfId="1762"/>
    <cellStyle name="Normal 14 8 2" xfId="1763"/>
    <cellStyle name="Normal 14 9" xfId="1764"/>
    <cellStyle name="Normal 14 9 2" xfId="1765"/>
    <cellStyle name="Normal 15" xfId="1766"/>
    <cellStyle name="Normal 15 2" xfId="1767"/>
    <cellStyle name="Normal 16" xfId="1768"/>
    <cellStyle name="Normal 16 10" xfId="1769"/>
    <cellStyle name="Normal 16 10 2" xfId="1770"/>
    <cellStyle name="Normal 16 11" xfId="1771"/>
    <cellStyle name="Normal 16 11 2" xfId="1772"/>
    <cellStyle name="Normal 16 12" xfId="1773"/>
    <cellStyle name="Normal 16 12 2" xfId="1774"/>
    <cellStyle name="Normal 16 13" xfId="1775"/>
    <cellStyle name="Normal 16 13 2" xfId="1776"/>
    <cellStyle name="Normal 16 14" xfId="1777"/>
    <cellStyle name="Normal 16 14 2" xfId="1778"/>
    <cellStyle name="Normal 16 15" xfId="1779"/>
    <cellStyle name="Normal 16 15 2" xfId="1780"/>
    <cellStyle name="Normal 16 16" xfId="1781"/>
    <cellStyle name="Normal 16 17" xfId="1782"/>
    <cellStyle name="Normal 16 18" xfId="1783"/>
    <cellStyle name="Normal 16 19" xfId="1784"/>
    <cellStyle name="Normal 16 2" xfId="1785"/>
    <cellStyle name="Normal 16 2 2" xfId="1786"/>
    <cellStyle name="Normal 16 20" xfId="1787"/>
    <cellStyle name="Normal 16 21" xfId="1788"/>
    <cellStyle name="Normal 16 22" xfId="1789"/>
    <cellStyle name="Normal 16 3" xfId="1790"/>
    <cellStyle name="Normal 16 3 2" xfId="1791"/>
    <cellStyle name="Normal 16 4" xfId="1792"/>
    <cellStyle name="Normal 16 4 2" xfId="1793"/>
    <cellStyle name="Normal 16 5" xfId="1794"/>
    <cellStyle name="Normal 16 5 2" xfId="1795"/>
    <cellStyle name="Normal 16 6" xfId="1796"/>
    <cellStyle name="Normal 16 6 2" xfId="1797"/>
    <cellStyle name="Normal 16 7" xfId="1798"/>
    <cellStyle name="Normal 16 7 2" xfId="1799"/>
    <cellStyle name="Normal 16 8" xfId="1800"/>
    <cellStyle name="Normal 16 8 2" xfId="1801"/>
    <cellStyle name="Normal 16 9" xfId="1802"/>
    <cellStyle name="Normal 16 9 2" xfId="1803"/>
    <cellStyle name="Normal 17" xfId="1804"/>
    <cellStyle name="Normal 17 2" xfId="1805"/>
    <cellStyle name="Normal 17 2 2" xfId="1806"/>
    <cellStyle name="Normal 17 2 2 2" xfId="1807"/>
    <cellStyle name="Normal 17 2 3" xfId="1808"/>
    <cellStyle name="Normal 17 2 3 2" xfId="1809"/>
    <cellStyle name="Normal 17 2 4" xfId="1810"/>
    <cellStyle name="Normal 17 3" xfId="1811"/>
    <cellStyle name="Normal 17 4" xfId="1812"/>
    <cellStyle name="Normal 17 5" xfId="1813"/>
    <cellStyle name="Normal 17 6" xfId="1814"/>
    <cellStyle name="Normal 18" xfId="1815"/>
    <cellStyle name="Normal 18 10" xfId="1816"/>
    <cellStyle name="Normal 18 10 2" xfId="1817"/>
    <cellStyle name="Normal 18 11" xfId="1818"/>
    <cellStyle name="Normal 18 11 2" xfId="1819"/>
    <cellStyle name="Normal 18 12" xfId="1820"/>
    <cellStyle name="Normal 18 12 2" xfId="1821"/>
    <cellStyle name="Normal 18 13" xfId="1822"/>
    <cellStyle name="Normal 18 13 2" xfId="1823"/>
    <cellStyle name="Normal 18 14" xfId="1824"/>
    <cellStyle name="Normal 18 14 2" xfId="1825"/>
    <cellStyle name="Normal 18 15" xfId="1826"/>
    <cellStyle name="Normal 18 15 2" xfId="1827"/>
    <cellStyle name="Normal 18 16" xfId="1828"/>
    <cellStyle name="Normal 18 17" xfId="1829"/>
    <cellStyle name="Normal 18 18" xfId="1830"/>
    <cellStyle name="Normal 18 19" xfId="1831"/>
    <cellStyle name="Normal 18 2" xfId="1832"/>
    <cellStyle name="Normal 18 2 2" xfId="1833"/>
    <cellStyle name="Normal 18 20" xfId="1834"/>
    <cellStyle name="Normal 18 21" xfId="1835"/>
    <cellStyle name="Normal 18 3" xfId="1836"/>
    <cellStyle name="Normal 18 3 2" xfId="1837"/>
    <cellStyle name="Normal 18 4" xfId="1838"/>
    <cellStyle name="Normal 18 4 2" xfId="1839"/>
    <cellStyle name="Normal 18 5" xfId="1840"/>
    <cellStyle name="Normal 18 5 2" xfId="1841"/>
    <cellStyle name="Normal 18 6" xfId="1842"/>
    <cellStyle name="Normal 18 6 2" xfId="1843"/>
    <cellStyle name="Normal 18 7" xfId="1844"/>
    <cellStyle name="Normal 18 7 2" xfId="1845"/>
    <cellStyle name="Normal 18 8" xfId="1846"/>
    <cellStyle name="Normal 18 8 2" xfId="1847"/>
    <cellStyle name="Normal 18 9" xfId="1848"/>
    <cellStyle name="Normal 18 9 2" xfId="1849"/>
    <cellStyle name="Normal 19" xfId="1850"/>
    <cellStyle name="Normal 19 10" xfId="1851"/>
    <cellStyle name="Normal 19 10 2" xfId="1852"/>
    <cellStyle name="Normal 19 11" xfId="1853"/>
    <cellStyle name="Normal 19 11 2" xfId="1854"/>
    <cellStyle name="Normal 19 12" xfId="1855"/>
    <cellStyle name="Normal 19 12 2" xfId="1856"/>
    <cellStyle name="Normal 19 13" xfId="1857"/>
    <cellStyle name="Normal 19 13 2" xfId="1858"/>
    <cellStyle name="Normal 19 14" xfId="1859"/>
    <cellStyle name="Normal 19 14 2" xfId="1860"/>
    <cellStyle name="Normal 19 15" xfId="1861"/>
    <cellStyle name="Normal 19 15 2" xfId="1862"/>
    <cellStyle name="Normal 19 16" xfId="1863"/>
    <cellStyle name="Normal 19 17" xfId="1864"/>
    <cellStyle name="Normal 19 18" xfId="1865"/>
    <cellStyle name="Normal 19 19" xfId="1866"/>
    <cellStyle name="Normal 19 2" xfId="1867"/>
    <cellStyle name="Normal 19 2 2" xfId="1868"/>
    <cellStyle name="Normal 19 20" xfId="1869"/>
    <cellStyle name="Normal 19 21" xfId="1870"/>
    <cellStyle name="Normal 19 22" xfId="1871"/>
    <cellStyle name="Normal 19 3" xfId="1872"/>
    <cellStyle name="Normal 19 3 2" xfId="1873"/>
    <cellStyle name="Normal 19 4" xfId="1874"/>
    <cellStyle name="Normal 19 4 2" xfId="1875"/>
    <cellStyle name="Normal 19 5" xfId="1876"/>
    <cellStyle name="Normal 19 5 2" xfId="1877"/>
    <cellStyle name="Normal 19 6" xfId="1878"/>
    <cellStyle name="Normal 19 6 2" xfId="1879"/>
    <cellStyle name="Normal 19 7" xfId="1880"/>
    <cellStyle name="Normal 19 7 2" xfId="1881"/>
    <cellStyle name="Normal 19 8" xfId="1882"/>
    <cellStyle name="Normal 19 8 2" xfId="1883"/>
    <cellStyle name="Normal 19 9" xfId="1884"/>
    <cellStyle name="Normal 19 9 2" xfId="1885"/>
    <cellStyle name="Normal 2" xfId="1886"/>
    <cellStyle name="Normal 2 10" xfId="1887"/>
    <cellStyle name="Normal 2 10 2" xfId="1888"/>
    <cellStyle name="Normal 2 11" xfId="1889"/>
    <cellStyle name="Normal 2 11 2" xfId="1890"/>
    <cellStyle name="Normal 2 12" xfId="1891"/>
    <cellStyle name="Normal 2 12 2" xfId="1892"/>
    <cellStyle name="Normal 2 13" xfId="1893"/>
    <cellStyle name="Normal 2 13 2" xfId="1894"/>
    <cellStyle name="Normal 2 14" xfId="1895"/>
    <cellStyle name="Normal 2 14 2" xfId="1896"/>
    <cellStyle name="Normal 2 15" xfId="1897"/>
    <cellStyle name="Normal 2 15 2" xfId="1898"/>
    <cellStyle name="Normal 2 16" xfId="1899"/>
    <cellStyle name="Normal 2 17" xfId="1900"/>
    <cellStyle name="Normal 2 18" xfId="1901"/>
    <cellStyle name="Normal 2 2" xfId="1902"/>
    <cellStyle name="Normal 2 2 10" xfId="1903"/>
    <cellStyle name="Normal 2 2 11" xfId="1904"/>
    <cellStyle name="Normal 2 2 2" xfId="1905"/>
    <cellStyle name="Normal 2 2 2 2" xfId="1906"/>
    <cellStyle name="Normal 2 2 3" xfId="1907"/>
    <cellStyle name="Normal 2 2 3 2" xfId="1908"/>
    <cellStyle name="Normal 2 2 4" xfId="1909"/>
    <cellStyle name="Normal 2 2 5" xfId="1910"/>
    <cellStyle name="Normal 2 2 6" xfId="1911"/>
    <cellStyle name="Normal 2 2 7" xfId="1912"/>
    <cellStyle name="Normal 2 2 8" xfId="1913"/>
    <cellStyle name="Normal 2 2 9" xfId="1914"/>
    <cellStyle name="Normal 2 3" xfId="1915"/>
    <cellStyle name="Normal 2 3 2" xfId="1916"/>
    <cellStyle name="Normal 2 3 2 2" xfId="1917"/>
    <cellStyle name="Normal 2 3 3" xfId="1918"/>
    <cellStyle name="Normal 2 3 3 2" xfId="1919"/>
    <cellStyle name="Normal 2 4" xfId="1920"/>
    <cellStyle name="Normal 2 4 2" xfId="1921"/>
    <cellStyle name="Normal 2 4 2 2" xfId="1922"/>
    <cellStyle name="Normal 2 4 3" xfId="1923"/>
    <cellStyle name="Normal 2 5" xfId="1924"/>
    <cellStyle name="Normal 2 5 2" xfId="1925"/>
    <cellStyle name="Normal 2 5 2 2" xfId="1926"/>
    <cellStyle name="Normal 2 5 3" xfId="1927"/>
    <cellStyle name="Normal 2 6" xfId="1928"/>
    <cellStyle name="Normal 2 6 2" xfId="1929"/>
    <cellStyle name="Normal 2 6 2 2" xfId="1930"/>
    <cellStyle name="Normal 2 6 3" xfId="1931"/>
    <cellStyle name="Normal 2 7" xfId="1932"/>
    <cellStyle name="Normal 2 7 2" xfId="1933"/>
    <cellStyle name="Normal 2 7 2 2" xfId="1934"/>
    <cellStyle name="Normal 2 7 3" xfId="1935"/>
    <cellStyle name="Normal 2 8" xfId="1936"/>
    <cellStyle name="Normal 2 8 2" xfId="1937"/>
    <cellStyle name="Normal 2 8 2 2" xfId="1938"/>
    <cellStyle name="Normal 2 8 3" xfId="1939"/>
    <cellStyle name="Normal 2 9" xfId="1940"/>
    <cellStyle name="Normal 2 9 2" xfId="1941"/>
    <cellStyle name="Normal 2 9 2 2" xfId="1942"/>
    <cellStyle name="Normal 2 9 3" xfId="1943"/>
    <cellStyle name="Normal 20" xfId="1944"/>
    <cellStyle name="Normal 20 10" xfId="1945"/>
    <cellStyle name="Normal 20 10 2" xfId="1946"/>
    <cellStyle name="Normal 20 10 3" xfId="1947"/>
    <cellStyle name="Normal 20 11" xfId="1948"/>
    <cellStyle name="Normal 20 11 2" xfId="1949"/>
    <cellStyle name="Normal 20 12" xfId="1950"/>
    <cellStyle name="Normal 20 12 2" xfId="1951"/>
    <cellStyle name="Normal 20 13" xfId="1952"/>
    <cellStyle name="Normal 20 13 2" xfId="1953"/>
    <cellStyle name="Normal 20 14" xfId="1954"/>
    <cellStyle name="Normal 20 14 2" xfId="1955"/>
    <cellStyle name="Normal 20 15" xfId="1956"/>
    <cellStyle name="Normal 20 15 2" xfId="1957"/>
    <cellStyle name="Normal 20 16" xfId="1958"/>
    <cellStyle name="Normal 20 17" xfId="1959"/>
    <cellStyle name="Normal 20 18" xfId="1960"/>
    <cellStyle name="Normal 20 19" xfId="1961"/>
    <cellStyle name="Normal 20 2" xfId="1962"/>
    <cellStyle name="Normal 20 2 2" xfId="1963"/>
    <cellStyle name="Normal 20 20" xfId="1964"/>
    <cellStyle name="Normal 20 3" xfId="1965"/>
    <cellStyle name="Normal 20 3 2" xfId="1966"/>
    <cellStyle name="Normal 20 4" xfId="1967"/>
    <cellStyle name="Normal 20 4 2" xfId="1968"/>
    <cellStyle name="Normal 20 5" xfId="1969"/>
    <cellStyle name="Normal 20 5 2" xfId="1970"/>
    <cellStyle name="Normal 20 6" xfId="1971"/>
    <cellStyle name="Normal 20 6 2" xfId="1972"/>
    <cellStyle name="Normal 20 7" xfId="1973"/>
    <cellStyle name="Normal 20 7 2" xfId="1974"/>
    <cellStyle name="Normal 20 8" xfId="1975"/>
    <cellStyle name="Normal 20 8 2" xfId="1976"/>
    <cellStyle name="Normal 20 9" xfId="1977"/>
    <cellStyle name="Normal 20 9 2" xfId="1978"/>
    <cellStyle name="Normal 21" xfId="1979"/>
    <cellStyle name="Normal 21 10" xfId="1980"/>
    <cellStyle name="Normal 21 10 2" xfId="1981"/>
    <cellStyle name="Normal 21 11" xfId="1982"/>
    <cellStyle name="Normal 21 11 2" xfId="1983"/>
    <cellStyle name="Normal 21 12" xfId="1984"/>
    <cellStyle name="Normal 21 12 2" xfId="1985"/>
    <cellStyle name="Normal 21 13" xfId="1986"/>
    <cellStyle name="Normal 21 13 2" xfId="1987"/>
    <cellStyle name="Normal 21 14" xfId="1988"/>
    <cellStyle name="Normal 21 14 2" xfId="1989"/>
    <cellStyle name="Normal 21 15" xfId="1990"/>
    <cellStyle name="Normal 21 15 2" xfId="1991"/>
    <cellStyle name="Normal 21 16" xfId="1992"/>
    <cellStyle name="Normal 21 17" xfId="1993"/>
    <cellStyle name="Normal 21 18" xfId="1994"/>
    <cellStyle name="Normal 21 2" xfId="1995"/>
    <cellStyle name="Normal 21 2 2" xfId="1996"/>
    <cellStyle name="Normal 21 2 3" xfId="1997"/>
    <cellStyle name="Normal 21 2 4" xfId="1998"/>
    <cellStyle name="Normal 21 3" xfId="1999"/>
    <cellStyle name="Normal 21 3 2" xfId="2000"/>
    <cellStyle name="Normal 21 4" xfId="2001"/>
    <cellStyle name="Normal 21 4 2" xfId="2002"/>
    <cellStyle name="Normal 21 5" xfId="2003"/>
    <cellStyle name="Normal 21 5 2" xfId="2004"/>
    <cellStyle name="Normal 21 6" xfId="2005"/>
    <cellStyle name="Normal 21 6 2" xfId="2006"/>
    <cellStyle name="Normal 21 7" xfId="2007"/>
    <cellStyle name="Normal 21 7 2" xfId="2008"/>
    <cellStyle name="Normal 21 8" xfId="2009"/>
    <cellStyle name="Normal 21 8 2" xfId="2010"/>
    <cellStyle name="Normal 21 9" xfId="2011"/>
    <cellStyle name="Normal 21 9 2" xfId="2012"/>
    <cellStyle name="Normal 22" xfId="2013"/>
    <cellStyle name="Normal 22 10" xfId="2014"/>
    <cellStyle name="Normal 22 10 2" xfId="2015"/>
    <cellStyle name="Normal 22 11" xfId="2016"/>
    <cellStyle name="Normal 22 11 2" xfId="2017"/>
    <cellStyle name="Normal 22 12" xfId="2018"/>
    <cellStyle name="Normal 22 12 2" xfId="2019"/>
    <cellStyle name="Normal 22 13" xfId="2020"/>
    <cellStyle name="Normal 22 13 2" xfId="2021"/>
    <cellStyle name="Normal 22 14" xfId="2022"/>
    <cellStyle name="Normal 22 14 2" xfId="2023"/>
    <cellStyle name="Normal 22 15" xfId="2024"/>
    <cellStyle name="Normal 22 15 2" xfId="2025"/>
    <cellStyle name="Normal 22 16" xfId="2026"/>
    <cellStyle name="Normal 22 2" xfId="2027"/>
    <cellStyle name="Normal 22 2 2" xfId="2028"/>
    <cellStyle name="Normal 22 3" xfId="2029"/>
    <cellStyle name="Normal 22 3 2" xfId="2030"/>
    <cellStyle name="Normal 22 4" xfId="2031"/>
    <cellStyle name="Normal 22 4 2" xfId="2032"/>
    <cellStyle name="Normal 22 5" xfId="2033"/>
    <cellStyle name="Normal 22 5 2" xfId="2034"/>
    <cellStyle name="Normal 22 6" xfId="2035"/>
    <cellStyle name="Normal 22 6 2" xfId="2036"/>
    <cellStyle name="Normal 22 7" xfId="2037"/>
    <cellStyle name="Normal 22 7 2" xfId="2038"/>
    <cellStyle name="Normal 22 8" xfId="2039"/>
    <cellStyle name="Normal 22 8 2" xfId="2040"/>
    <cellStyle name="Normal 22 9" xfId="2041"/>
    <cellStyle name="Normal 22 9 2" xfId="2042"/>
    <cellStyle name="Normal 23" xfId="2043"/>
    <cellStyle name="Normal 23 10" xfId="2044"/>
    <cellStyle name="Normal 23 10 2" xfId="2045"/>
    <cellStyle name="Normal 23 11" xfId="2046"/>
    <cellStyle name="Normal 23 11 2" xfId="2047"/>
    <cellStyle name="Normal 23 12" xfId="2048"/>
    <cellStyle name="Normal 23 12 2" xfId="2049"/>
    <cellStyle name="Normal 23 13" xfId="2050"/>
    <cellStyle name="Normal 23 13 2" xfId="2051"/>
    <cellStyle name="Normal 23 14" xfId="2052"/>
    <cellStyle name="Normal 23 14 2" xfId="2053"/>
    <cellStyle name="Normal 23 15" xfId="2054"/>
    <cellStyle name="Normal 23 15 2" xfId="2055"/>
    <cellStyle name="Normal 23 16" xfId="2056"/>
    <cellStyle name="Normal 23 2" xfId="2057"/>
    <cellStyle name="Normal 23 2 2" xfId="2058"/>
    <cellStyle name="Normal 23 3" xfId="2059"/>
    <cellStyle name="Normal 23 3 2" xfId="2060"/>
    <cellStyle name="Normal 23 4" xfId="2061"/>
    <cellStyle name="Normal 23 4 2" xfId="2062"/>
    <cellStyle name="Normal 23 5" xfId="2063"/>
    <cellStyle name="Normal 23 5 2" xfId="2064"/>
    <cellStyle name="Normal 23 6" xfId="2065"/>
    <cellStyle name="Normal 23 6 2" xfId="2066"/>
    <cellStyle name="Normal 23 7" xfId="2067"/>
    <cellStyle name="Normal 23 7 2" xfId="2068"/>
    <cellStyle name="Normal 23 8" xfId="2069"/>
    <cellStyle name="Normal 23 8 2" xfId="2070"/>
    <cellStyle name="Normal 23 9" xfId="2071"/>
    <cellStyle name="Normal 23 9 2" xfId="2072"/>
    <cellStyle name="Normal 24" xfId="2073"/>
    <cellStyle name="Normal 24 10" xfId="2074"/>
    <cellStyle name="Normal 24 10 2" xfId="2075"/>
    <cellStyle name="Normal 24 11" xfId="2076"/>
    <cellStyle name="Normal 24 11 2" xfId="2077"/>
    <cellStyle name="Normal 24 12" xfId="2078"/>
    <cellStyle name="Normal 24 12 2" xfId="2079"/>
    <cellStyle name="Normal 24 13" xfId="2080"/>
    <cellStyle name="Normal 24 13 2" xfId="2081"/>
    <cellStyle name="Normal 24 14" xfId="2082"/>
    <cellStyle name="Normal 24 14 2" xfId="2083"/>
    <cellStyle name="Normal 24 15" xfId="2084"/>
    <cellStyle name="Normal 24 15 2" xfId="2085"/>
    <cellStyle name="Normal 24 16" xfId="2086"/>
    <cellStyle name="Normal 24 17" xfId="2087"/>
    <cellStyle name="Normal 24 18" xfId="2088"/>
    <cellStyle name="Normal 24 19" xfId="2089"/>
    <cellStyle name="Normal 24 2" xfId="2090"/>
    <cellStyle name="Normal 24 2 2" xfId="2091"/>
    <cellStyle name="Normal 24 20" xfId="2092"/>
    <cellStyle name="Normal 24 21" xfId="2093"/>
    <cellStyle name="Normal 24 22" xfId="2094"/>
    <cellStyle name="Normal 24 23" xfId="2095"/>
    <cellStyle name="Normal 24 3" xfId="2096"/>
    <cellStyle name="Normal 24 3 2" xfId="2097"/>
    <cellStyle name="Normal 24 4" xfId="2098"/>
    <cellStyle name="Normal 24 4 2" xfId="2099"/>
    <cellStyle name="Normal 24 5" xfId="2100"/>
    <cellStyle name="Normal 24 5 2" xfId="2101"/>
    <cellStyle name="Normal 24 6" xfId="2102"/>
    <cellStyle name="Normal 24 6 2" xfId="2103"/>
    <cellStyle name="Normal 24 7" xfId="2104"/>
    <cellStyle name="Normal 24 7 2" xfId="2105"/>
    <cellStyle name="Normal 24 8" xfId="2106"/>
    <cellStyle name="Normal 24 8 2" xfId="2107"/>
    <cellStyle name="Normal 24 9" xfId="2108"/>
    <cellStyle name="Normal 24 9 2" xfId="2109"/>
    <cellStyle name="Normal 25" xfId="2110"/>
    <cellStyle name="Normal 25 10" xfId="2111"/>
    <cellStyle name="Normal 25 10 2" xfId="2112"/>
    <cellStyle name="Normal 25 11" xfId="2113"/>
    <cellStyle name="Normal 25 11 2" xfId="2114"/>
    <cellStyle name="Normal 25 12" xfId="2115"/>
    <cellStyle name="Normal 25 12 2" xfId="2116"/>
    <cellStyle name="Normal 25 13" xfId="2117"/>
    <cellStyle name="Normal 25 13 2" xfId="2118"/>
    <cellStyle name="Normal 25 14" xfId="2119"/>
    <cellStyle name="Normal 25 14 2" xfId="2120"/>
    <cellStyle name="Normal 25 15" xfId="2121"/>
    <cellStyle name="Normal 25 15 2" xfId="2122"/>
    <cellStyle name="Normal 25 16" xfId="2123"/>
    <cellStyle name="Normal 25 17" xfId="2124"/>
    <cellStyle name="Normal 25 18" xfId="2125"/>
    <cellStyle name="Normal 25 19" xfId="2126"/>
    <cellStyle name="Normal 25 2" xfId="2127"/>
    <cellStyle name="Normal 25 2 2" xfId="2128"/>
    <cellStyle name="Normal 25 20" xfId="2129"/>
    <cellStyle name="Normal 25 21" xfId="2130"/>
    <cellStyle name="Normal 25 22" xfId="2131"/>
    <cellStyle name="Normal 25 23" xfId="2132"/>
    <cellStyle name="Normal 25 3" xfId="2133"/>
    <cellStyle name="Normal 25 3 2" xfId="2134"/>
    <cellStyle name="Normal 25 4" xfId="2135"/>
    <cellStyle name="Normal 25 4 2" xfId="2136"/>
    <cellStyle name="Normal 25 5" xfId="2137"/>
    <cellStyle name="Normal 25 5 2" xfId="2138"/>
    <cellStyle name="Normal 25 6" xfId="2139"/>
    <cellStyle name="Normal 25 6 2" xfId="2140"/>
    <cellStyle name="Normal 25 7" xfId="2141"/>
    <cellStyle name="Normal 25 7 2" xfId="2142"/>
    <cellStyle name="Normal 25 8" xfId="2143"/>
    <cellStyle name="Normal 25 8 2" xfId="2144"/>
    <cellStyle name="Normal 25 9" xfId="2145"/>
    <cellStyle name="Normal 25 9 2" xfId="2146"/>
    <cellStyle name="Normal 252" xfId="2147"/>
    <cellStyle name="Normal 252 2" xfId="2148"/>
    <cellStyle name="Normal 252 3" xfId="2149"/>
    <cellStyle name="Normal 252 4" xfId="2150"/>
    <cellStyle name="Normal 26" xfId="2151"/>
    <cellStyle name="Normal 26 10" xfId="2152"/>
    <cellStyle name="Normal 26 10 2" xfId="2153"/>
    <cellStyle name="Normal 26 11" xfId="2154"/>
    <cellStyle name="Normal 26 11 2" xfId="2155"/>
    <cellStyle name="Normal 26 12" xfId="2156"/>
    <cellStyle name="Normal 26 12 2" xfId="2157"/>
    <cellStyle name="Normal 26 13" xfId="2158"/>
    <cellStyle name="Normal 26 13 2" xfId="2159"/>
    <cellStyle name="Normal 26 14" xfId="2160"/>
    <cellStyle name="Normal 26 14 2" xfId="2161"/>
    <cellStyle name="Normal 26 15" xfId="2162"/>
    <cellStyle name="Normal 26 15 2" xfId="2163"/>
    <cellStyle name="Normal 26 16" xfId="2164"/>
    <cellStyle name="Normal 26 17" xfId="2165"/>
    <cellStyle name="Normal 26 18" xfId="2166"/>
    <cellStyle name="Normal 26 2" xfId="2167"/>
    <cellStyle name="Normal 26 2 2" xfId="2168"/>
    <cellStyle name="Normal 26 3" xfId="2169"/>
    <cellStyle name="Normal 26 3 2" xfId="2170"/>
    <cellStyle name="Normal 26 4" xfId="2171"/>
    <cellStyle name="Normal 26 4 2" xfId="2172"/>
    <cellStyle name="Normal 26 5" xfId="2173"/>
    <cellStyle name="Normal 26 5 2" xfId="2174"/>
    <cellStyle name="Normal 26 6" xfId="2175"/>
    <cellStyle name="Normal 26 6 2" xfId="2176"/>
    <cellStyle name="Normal 26 7" xfId="2177"/>
    <cellStyle name="Normal 26 7 2" xfId="2178"/>
    <cellStyle name="Normal 26 8" xfId="2179"/>
    <cellStyle name="Normal 26 8 2" xfId="2180"/>
    <cellStyle name="Normal 26 9" xfId="2181"/>
    <cellStyle name="Normal 26 9 2" xfId="2182"/>
    <cellStyle name="Normal 27" xfId="2183"/>
    <cellStyle name="Normal 27 10" xfId="2184"/>
    <cellStyle name="Normal 27 10 2" xfId="2185"/>
    <cellStyle name="Normal 27 11" xfId="2186"/>
    <cellStyle name="Normal 27 11 2" xfId="2187"/>
    <cellStyle name="Normal 27 12" xfId="2188"/>
    <cellStyle name="Normal 27 12 2" xfId="2189"/>
    <cellStyle name="Normal 27 13" xfId="2190"/>
    <cellStyle name="Normal 27 13 2" xfId="2191"/>
    <cellStyle name="Normal 27 14" xfId="2192"/>
    <cellStyle name="Normal 27 14 2" xfId="2193"/>
    <cellStyle name="Normal 27 15" xfId="2194"/>
    <cellStyle name="Normal 27 15 2" xfId="2195"/>
    <cellStyle name="Normal 27 16" xfId="2196"/>
    <cellStyle name="Normal 27 17" xfId="2197"/>
    <cellStyle name="Normal 27 18" xfId="2198"/>
    <cellStyle name="Normal 27 19" xfId="2199"/>
    <cellStyle name="Normal 27 2" xfId="2200"/>
    <cellStyle name="Normal 27 2 2" xfId="2201"/>
    <cellStyle name="Normal 27 20" xfId="2202"/>
    <cellStyle name="Normal 27 21" xfId="2203"/>
    <cellStyle name="Normal 27 3" xfId="2204"/>
    <cellStyle name="Normal 27 3 2" xfId="2205"/>
    <cellStyle name="Normal 27 4" xfId="2206"/>
    <cellStyle name="Normal 27 4 2" xfId="2207"/>
    <cellStyle name="Normal 27 5" xfId="2208"/>
    <cellStyle name="Normal 27 5 2" xfId="2209"/>
    <cellStyle name="Normal 27 6" xfId="2210"/>
    <cellStyle name="Normal 27 6 2" xfId="2211"/>
    <cellStyle name="Normal 27 7" xfId="2212"/>
    <cellStyle name="Normal 27 7 2" xfId="2213"/>
    <cellStyle name="Normal 27 8" xfId="2214"/>
    <cellStyle name="Normal 27 8 2" xfId="2215"/>
    <cellStyle name="Normal 27 9" xfId="2216"/>
    <cellStyle name="Normal 27 9 2" xfId="2217"/>
    <cellStyle name="Normal 28" xfId="2218"/>
    <cellStyle name="Normal 28 10" xfId="2219"/>
    <cellStyle name="Normal 28 10 2" xfId="2220"/>
    <cellStyle name="Normal 28 11" xfId="2221"/>
    <cellStyle name="Normal 28 11 2" xfId="2222"/>
    <cellStyle name="Normal 28 12" xfId="2223"/>
    <cellStyle name="Normal 28 12 2" xfId="2224"/>
    <cellStyle name="Normal 28 13" xfId="2225"/>
    <cellStyle name="Normal 28 13 2" xfId="2226"/>
    <cellStyle name="Normal 28 14" xfId="2227"/>
    <cellStyle name="Normal 28 14 2" xfId="2228"/>
    <cellStyle name="Normal 28 15" xfId="2229"/>
    <cellStyle name="Normal 28 15 2" xfId="2230"/>
    <cellStyle name="Normal 28 16" xfId="2231"/>
    <cellStyle name="Normal 28 2" xfId="2232"/>
    <cellStyle name="Normal 28 2 2" xfId="2233"/>
    <cellStyle name="Normal 28 3" xfId="2234"/>
    <cellStyle name="Normal 28 3 2" xfId="2235"/>
    <cellStyle name="Normal 28 4" xfId="2236"/>
    <cellStyle name="Normal 28 4 2" xfId="2237"/>
    <cellStyle name="Normal 28 5" xfId="2238"/>
    <cellStyle name="Normal 28 5 2" xfId="2239"/>
    <cellStyle name="Normal 28 6" xfId="2240"/>
    <cellStyle name="Normal 28 6 2" xfId="2241"/>
    <cellStyle name="Normal 28 7" xfId="2242"/>
    <cellStyle name="Normal 28 7 2" xfId="2243"/>
    <cellStyle name="Normal 28 8" xfId="2244"/>
    <cellStyle name="Normal 28 8 2" xfId="2245"/>
    <cellStyle name="Normal 28 9" xfId="2246"/>
    <cellStyle name="Normal 28 9 2" xfId="2247"/>
    <cellStyle name="Normal 29" xfId="2248"/>
    <cellStyle name="Normal 29 10" xfId="2249"/>
    <cellStyle name="Normal 29 10 2" xfId="2250"/>
    <cellStyle name="Normal 29 11" xfId="2251"/>
    <cellStyle name="Normal 29 11 2" xfId="2252"/>
    <cellStyle name="Normal 29 12" xfId="2253"/>
    <cellStyle name="Normal 29 12 2" xfId="2254"/>
    <cellStyle name="Normal 29 13" xfId="2255"/>
    <cellStyle name="Normal 29 13 2" xfId="2256"/>
    <cellStyle name="Normal 29 14" xfId="2257"/>
    <cellStyle name="Normal 29 14 2" xfId="2258"/>
    <cellStyle name="Normal 29 15" xfId="2259"/>
    <cellStyle name="Normal 29 15 2" xfId="2260"/>
    <cellStyle name="Normal 29 16" xfId="2261"/>
    <cellStyle name="Normal 29 2" xfId="2262"/>
    <cellStyle name="Normal 29 2 2" xfId="2263"/>
    <cellStyle name="Normal 29 3" xfId="2264"/>
    <cellStyle name="Normal 29 3 2" xfId="2265"/>
    <cellStyle name="Normal 29 4" xfId="2266"/>
    <cellStyle name="Normal 29 4 2" xfId="2267"/>
    <cellStyle name="Normal 29 5" xfId="2268"/>
    <cellStyle name="Normal 29 5 2" xfId="2269"/>
    <cellStyle name="Normal 29 6" xfId="2270"/>
    <cellStyle name="Normal 29 6 2" xfId="2271"/>
    <cellStyle name="Normal 29 7" xfId="2272"/>
    <cellStyle name="Normal 29 7 2" xfId="2273"/>
    <cellStyle name="Normal 29 8" xfId="2274"/>
    <cellStyle name="Normal 29 8 2" xfId="2275"/>
    <cellStyle name="Normal 29 9" xfId="2276"/>
    <cellStyle name="Normal 29 9 2" xfId="2277"/>
    <cellStyle name="Normal 3" xfId="2278"/>
    <cellStyle name="Normal 3 2" xfId="2279"/>
    <cellStyle name="Normal 3 2 2" xfId="2280"/>
    <cellStyle name="Normal 3 2 3" xfId="2281"/>
    <cellStyle name="Normal 3 3" xfId="2282"/>
    <cellStyle name="Normal 3 3 2" xfId="2283"/>
    <cellStyle name="Normal 3 4" xfId="2284"/>
    <cellStyle name="Normal 3 5" xfId="2285"/>
    <cellStyle name="Normal 3_OPCo Period I PJM  Formula Rate" xfId="2286"/>
    <cellStyle name="Normal 30" xfId="2287"/>
    <cellStyle name="Normal 30 10" xfId="2288"/>
    <cellStyle name="Normal 30 10 2" xfId="2289"/>
    <cellStyle name="Normal 30 11" xfId="2290"/>
    <cellStyle name="Normal 30 11 2" xfId="2291"/>
    <cellStyle name="Normal 30 12" xfId="2292"/>
    <cellStyle name="Normal 30 12 2" xfId="2293"/>
    <cellStyle name="Normal 30 13" xfId="2294"/>
    <cellStyle name="Normal 30 13 2" xfId="2295"/>
    <cellStyle name="Normal 30 14" xfId="2296"/>
    <cellStyle name="Normal 30 14 2" xfId="2297"/>
    <cellStyle name="Normal 30 15" xfId="2298"/>
    <cellStyle name="Normal 30 15 2" xfId="2299"/>
    <cellStyle name="Normal 30 16" xfId="2300"/>
    <cellStyle name="Normal 30 17" xfId="2301"/>
    <cellStyle name="Normal 30 18" xfId="2302"/>
    <cellStyle name="Normal 30 19" xfId="2303"/>
    <cellStyle name="Normal 30 2" xfId="2304"/>
    <cellStyle name="Normal 30 2 2" xfId="2305"/>
    <cellStyle name="Normal 30 20" xfId="2306"/>
    <cellStyle name="Normal 30 21" xfId="2307"/>
    <cellStyle name="Normal 30 3" xfId="2308"/>
    <cellStyle name="Normal 30 3 2" xfId="2309"/>
    <cellStyle name="Normal 30 4" xfId="2310"/>
    <cellStyle name="Normal 30 4 2" xfId="2311"/>
    <cellStyle name="Normal 30 5" xfId="2312"/>
    <cellStyle name="Normal 30 5 2" xfId="2313"/>
    <cellStyle name="Normal 30 6" xfId="2314"/>
    <cellStyle name="Normal 30 6 2" xfId="2315"/>
    <cellStyle name="Normal 30 7" xfId="2316"/>
    <cellStyle name="Normal 30 7 2" xfId="2317"/>
    <cellStyle name="Normal 30 8" xfId="2318"/>
    <cellStyle name="Normal 30 8 2" xfId="2319"/>
    <cellStyle name="Normal 30 9" xfId="2320"/>
    <cellStyle name="Normal 30 9 2" xfId="2321"/>
    <cellStyle name="Normal 31" xfId="2322"/>
    <cellStyle name="Normal 31 10" xfId="2323"/>
    <cellStyle name="Normal 31 10 2" xfId="2324"/>
    <cellStyle name="Normal 31 10 3" xfId="2325"/>
    <cellStyle name="Normal 31 11" xfId="2326"/>
    <cellStyle name="Normal 31 11 2" xfId="2327"/>
    <cellStyle name="Normal 31 12" xfId="2328"/>
    <cellStyle name="Normal 31 12 2" xfId="2329"/>
    <cellStyle name="Normal 31 13" xfId="2330"/>
    <cellStyle name="Normal 31 13 2" xfId="2331"/>
    <cellStyle name="Normal 31 14" xfId="2332"/>
    <cellStyle name="Normal 31 14 2" xfId="2333"/>
    <cellStyle name="Normal 31 15" xfId="2334"/>
    <cellStyle name="Normal 31 15 2" xfId="2335"/>
    <cellStyle name="Normal 31 16" xfId="2336"/>
    <cellStyle name="Normal 31 17" xfId="2337"/>
    <cellStyle name="Normal 31 2" xfId="2338"/>
    <cellStyle name="Normal 31 2 2" xfId="2339"/>
    <cellStyle name="Normal 31 3" xfId="2340"/>
    <cellStyle name="Normal 31 3 2" xfId="2341"/>
    <cellStyle name="Normal 31 4" xfId="2342"/>
    <cellStyle name="Normal 31 4 2" xfId="2343"/>
    <cellStyle name="Normal 31 5" xfId="2344"/>
    <cellStyle name="Normal 31 5 2" xfId="2345"/>
    <cellStyle name="Normal 31 6" xfId="2346"/>
    <cellStyle name="Normal 31 6 2" xfId="2347"/>
    <cellStyle name="Normal 31 7" xfId="2348"/>
    <cellStyle name="Normal 31 7 2" xfId="2349"/>
    <cellStyle name="Normal 31 8" xfId="2350"/>
    <cellStyle name="Normal 31 8 2" xfId="2351"/>
    <cellStyle name="Normal 31 9" xfId="2352"/>
    <cellStyle name="Normal 31 9 2" xfId="2353"/>
    <cellStyle name="Normal 32" xfId="2354"/>
    <cellStyle name="Normal 32 10" xfId="2355"/>
    <cellStyle name="Normal 32 10 2" xfId="2356"/>
    <cellStyle name="Normal 32 10 3" xfId="2357"/>
    <cellStyle name="Normal 32 11" xfId="2358"/>
    <cellStyle name="Normal 32 11 2" xfId="2359"/>
    <cellStyle name="Normal 32 12" xfId="2360"/>
    <cellStyle name="Normal 32 12 2" xfId="2361"/>
    <cellStyle name="Normal 32 13" xfId="2362"/>
    <cellStyle name="Normal 32 13 2" xfId="2363"/>
    <cellStyle name="Normal 32 14" xfId="2364"/>
    <cellStyle name="Normal 32 14 2" xfId="2365"/>
    <cellStyle name="Normal 32 15" xfId="2366"/>
    <cellStyle name="Normal 32 15 2" xfId="2367"/>
    <cellStyle name="Normal 32 16" xfId="2368"/>
    <cellStyle name="Normal 32 2" xfId="2369"/>
    <cellStyle name="Normal 32 2 2" xfId="2370"/>
    <cellStyle name="Normal 32 3" xfId="2371"/>
    <cellStyle name="Normal 32 3 2" xfId="2372"/>
    <cellStyle name="Normal 32 4" xfId="2373"/>
    <cellStyle name="Normal 32 4 2" xfId="2374"/>
    <cellStyle name="Normal 32 5" xfId="2375"/>
    <cellStyle name="Normal 32 5 2" xfId="2376"/>
    <cellStyle name="Normal 32 6" xfId="2377"/>
    <cellStyle name="Normal 32 6 2" xfId="2378"/>
    <cellStyle name="Normal 32 7" xfId="2379"/>
    <cellStyle name="Normal 32 7 2" xfId="2380"/>
    <cellStyle name="Normal 32 8" xfId="2381"/>
    <cellStyle name="Normal 32 8 2" xfId="2382"/>
    <cellStyle name="Normal 32 9" xfId="2383"/>
    <cellStyle name="Normal 32 9 2" xfId="2384"/>
    <cellStyle name="Normal 33" xfId="2385"/>
    <cellStyle name="Normal 33 2" xfId="2386"/>
    <cellStyle name="Normal 33 3" xfId="2387"/>
    <cellStyle name="Normal 33 4" xfId="2388"/>
    <cellStyle name="Normal 33 5" xfId="2389"/>
    <cellStyle name="Normal 33 6" xfId="2390"/>
    <cellStyle name="Normal 33 7" xfId="2391"/>
    <cellStyle name="Normal 34" xfId="2392"/>
    <cellStyle name="Normal 34 2" xfId="2393"/>
    <cellStyle name="Normal 34 3" xfId="2394"/>
    <cellStyle name="Normal 34 4" xfId="2395"/>
    <cellStyle name="Normal 34 5" xfId="2396"/>
    <cellStyle name="Normal 34 6" xfId="2397"/>
    <cellStyle name="Normal 34 7" xfId="2398"/>
    <cellStyle name="Normal 35" xfId="2399"/>
    <cellStyle name="Normal 35 2" xfId="2400"/>
    <cellStyle name="Normal 35 3" xfId="2401"/>
    <cellStyle name="Normal 36" xfId="2402"/>
    <cellStyle name="Normal 36 2" xfId="2403"/>
    <cellStyle name="Normal 37" xfId="2404"/>
    <cellStyle name="Normal 37 2" xfId="2405"/>
    <cellStyle name="Normal 37 3" xfId="2406"/>
    <cellStyle name="Normal 37 4" xfId="2407"/>
    <cellStyle name="Normal 37 5" xfId="2408"/>
    <cellStyle name="Normal 37 6" xfId="2409"/>
    <cellStyle name="Normal 37 7" xfId="2410"/>
    <cellStyle name="Normal 38" xfId="2411"/>
    <cellStyle name="Normal 38 2" xfId="2412"/>
    <cellStyle name="Normal 38 3" xfId="2413"/>
    <cellStyle name="Normal 39" xfId="2414"/>
    <cellStyle name="Normal 39 2" xfId="2415"/>
    <cellStyle name="Normal 39 3" xfId="2416"/>
    <cellStyle name="Normal 39 4" xfId="2417"/>
    <cellStyle name="Normal 39 5" xfId="2418"/>
    <cellStyle name="Normal 39 6" xfId="2419"/>
    <cellStyle name="Normal 39 7" xfId="2420"/>
    <cellStyle name="Normal 4" xfId="2421"/>
    <cellStyle name="Normal 4 10" xfId="2422"/>
    <cellStyle name="Normal 4 10 2" xfId="2423"/>
    <cellStyle name="Normal 4 11" xfId="2424"/>
    <cellStyle name="Normal 4 11 2" xfId="2425"/>
    <cellStyle name="Normal 4 12" xfId="2426"/>
    <cellStyle name="Normal 4 12 2" xfId="2427"/>
    <cellStyle name="Normal 4 13" xfId="2428"/>
    <cellStyle name="Normal 4 13 2" xfId="2429"/>
    <cellStyle name="Normal 4 14" xfId="2430"/>
    <cellStyle name="Normal 4 14 2" xfId="2431"/>
    <cellStyle name="Normal 4 15" xfId="2432"/>
    <cellStyle name="Normal 4 15 2" xfId="2433"/>
    <cellStyle name="Normal 4 16" xfId="2434"/>
    <cellStyle name="Normal 4 17" xfId="2435"/>
    <cellStyle name="Normal 4 17 2" xfId="2436"/>
    <cellStyle name="Normal 4 18" xfId="2437"/>
    <cellStyle name="Normal 4 19" xfId="2438"/>
    <cellStyle name="Normal 4 2" xfId="2439"/>
    <cellStyle name="Normal 4 2 2" xfId="2440"/>
    <cellStyle name="Normal 4 2 2 2" xfId="2441"/>
    <cellStyle name="Normal 4 2 3" xfId="2442"/>
    <cellStyle name="Normal 4 2 4" xfId="2443"/>
    <cellStyle name="Normal 4 3" xfId="2444"/>
    <cellStyle name="Normal 4 3 2" xfId="2445"/>
    <cellStyle name="Normal 4 4" xfId="2446"/>
    <cellStyle name="Normal 4 4 2" xfId="2447"/>
    <cellStyle name="Normal 4 5" xfId="2448"/>
    <cellStyle name="Normal 4 5 2" xfId="2449"/>
    <cellStyle name="Normal 4 6" xfId="2450"/>
    <cellStyle name="Normal 4 6 2" xfId="2451"/>
    <cellStyle name="Normal 4 7" xfId="2452"/>
    <cellStyle name="Normal 4 7 2" xfId="2453"/>
    <cellStyle name="Normal 4 8" xfId="2454"/>
    <cellStyle name="Normal 4 8 2" xfId="2455"/>
    <cellStyle name="Normal 4 9" xfId="2456"/>
    <cellStyle name="Normal 4 9 2" xfId="2457"/>
    <cellStyle name="Normal 40" xfId="2458"/>
    <cellStyle name="Normal 40 2" xfId="2459"/>
    <cellStyle name="Normal 41" xfId="2460"/>
    <cellStyle name="Normal 41 2" xfId="2461"/>
    <cellStyle name="Normal 41 3" xfId="2462"/>
    <cellStyle name="Normal 42" xfId="2463"/>
    <cellStyle name="Normal 42 2" xfId="2464"/>
    <cellStyle name="Normal 42 3" xfId="2465"/>
    <cellStyle name="Normal 43" xfId="2466"/>
    <cellStyle name="Normal 43 2" xfId="2467"/>
    <cellStyle name="Normal 43 3" xfId="2468"/>
    <cellStyle name="Normal 43 4" xfId="2469"/>
    <cellStyle name="Normal 43 5" xfId="2470"/>
    <cellStyle name="Normal 44" xfId="2471"/>
    <cellStyle name="Normal 45" xfId="2472"/>
    <cellStyle name="Normal 47" xfId="2473"/>
    <cellStyle name="Normal 47 2" xfId="2474"/>
    <cellStyle name="Normal 47 3" xfId="2475"/>
    <cellStyle name="Normal 47 4" xfId="2476"/>
    <cellStyle name="Normal 47 5" xfId="2477"/>
    <cellStyle name="Normal 48" xfId="2478"/>
    <cellStyle name="Normal 48 2" xfId="2479"/>
    <cellStyle name="Normal 48 3" xfId="2480"/>
    <cellStyle name="Normal 48 4" xfId="2481"/>
    <cellStyle name="Normal 48 5" xfId="2482"/>
    <cellStyle name="Normal 5" xfId="2483"/>
    <cellStyle name="Normal 5 10" xfId="2484"/>
    <cellStyle name="Normal 5 10 2" xfId="2485"/>
    <cellStyle name="Normal 5 11" xfId="2486"/>
    <cellStyle name="Normal 5 11 2" xfId="2487"/>
    <cellStyle name="Normal 5 12" xfId="2488"/>
    <cellStyle name="Normal 5 12 2" xfId="2489"/>
    <cellStyle name="Normal 5 13" xfId="2490"/>
    <cellStyle name="Normal 5 13 2" xfId="2491"/>
    <cellStyle name="Normal 5 14" xfId="2492"/>
    <cellStyle name="Normal 5 14 2" xfId="2493"/>
    <cellStyle name="Normal 5 15" xfId="2494"/>
    <cellStyle name="Normal 5 15 2" xfId="2495"/>
    <cellStyle name="Normal 5 16" xfId="2496"/>
    <cellStyle name="Normal 5 17" xfId="2497"/>
    <cellStyle name="Normal 5 18" xfId="2498"/>
    <cellStyle name="Normal 5 2" xfId="2499"/>
    <cellStyle name="Normal 5 2 2" xfId="2500"/>
    <cellStyle name="Normal 5 3" xfId="2501"/>
    <cellStyle name="Normal 5 3 2" xfId="2502"/>
    <cellStyle name="Normal 5 4" xfId="2503"/>
    <cellStyle name="Normal 5 4 2" xfId="2504"/>
    <cellStyle name="Normal 5 5" xfId="2505"/>
    <cellStyle name="Normal 5 5 2" xfId="2506"/>
    <cellStyle name="Normal 5 6" xfId="2507"/>
    <cellStyle name="Normal 5 6 2" xfId="2508"/>
    <cellStyle name="Normal 5 7" xfId="2509"/>
    <cellStyle name="Normal 5 7 2" xfId="2510"/>
    <cellStyle name="Normal 5 8" xfId="2511"/>
    <cellStyle name="Normal 5 8 2" xfId="2512"/>
    <cellStyle name="Normal 5 9" xfId="2513"/>
    <cellStyle name="Normal 5 9 2" xfId="2514"/>
    <cellStyle name="Normal 6" xfId="2515"/>
    <cellStyle name="Normal 6 2" xfId="2516"/>
    <cellStyle name="Normal 6 3" xfId="2517"/>
    <cellStyle name="Normal 6 4" xfId="2518"/>
    <cellStyle name="Normal 6 5" xfId="2519"/>
    <cellStyle name="Normal 6 6" xfId="2520"/>
    <cellStyle name="Normal 7" xfId="2521"/>
    <cellStyle name="Normal 7 2" xfId="2522"/>
    <cellStyle name="Normal 7 3" xfId="2523"/>
    <cellStyle name="Normal 7 4" xfId="2524"/>
    <cellStyle name="Normal 7 5" xfId="2525"/>
    <cellStyle name="Normal 7 6" xfId="2526"/>
    <cellStyle name="Normal 8" xfId="2527"/>
    <cellStyle name="Normal 8 2" xfId="2528"/>
    <cellStyle name="Normal 8 3" xfId="2529"/>
    <cellStyle name="Normal 8 4" xfId="2530"/>
    <cellStyle name="Normal 8 5" xfId="2531"/>
    <cellStyle name="Normal 8 6" xfId="2532"/>
    <cellStyle name="Normal 8 7" xfId="2533"/>
    <cellStyle name="Normal 9" xfId="2534"/>
    <cellStyle name="Normal 9 10" xfId="2535"/>
    <cellStyle name="Normal 9 10 2" xfId="2536"/>
    <cellStyle name="Normal 9 11" xfId="2537"/>
    <cellStyle name="Normal 9 11 2" xfId="2538"/>
    <cellStyle name="Normal 9 12" xfId="2539"/>
    <cellStyle name="Normal 9 12 2" xfId="2540"/>
    <cellStyle name="Normal 9 13" xfId="2541"/>
    <cellStyle name="Normal 9 13 2" xfId="2542"/>
    <cellStyle name="Normal 9 14" xfId="2543"/>
    <cellStyle name="Normal 9 14 2" xfId="2544"/>
    <cellStyle name="Normal 9 15" xfId="2545"/>
    <cellStyle name="Normal 9 15 2" xfId="2546"/>
    <cellStyle name="Normal 9 16" xfId="2547"/>
    <cellStyle name="Normal 9 17" xfId="2548"/>
    <cellStyle name="Normal 9 18" xfId="2549"/>
    <cellStyle name="Normal 9 2" xfId="2550"/>
    <cellStyle name="Normal 9 2 2" xfId="2551"/>
    <cellStyle name="Normal 9 3" xfId="2552"/>
    <cellStyle name="Normal 9 3 2" xfId="2553"/>
    <cellStyle name="Normal 9 4" xfId="2554"/>
    <cellStyle name="Normal 9 4 2" xfId="2555"/>
    <cellStyle name="Normal 9 5" xfId="2556"/>
    <cellStyle name="Normal 9 5 2" xfId="2557"/>
    <cellStyle name="Normal 9 6" xfId="2558"/>
    <cellStyle name="Normal 9 6 2" xfId="2559"/>
    <cellStyle name="Normal 9 7" xfId="2560"/>
    <cellStyle name="Normal 9 7 2" xfId="2561"/>
    <cellStyle name="Normal 9 8" xfId="2562"/>
    <cellStyle name="Normal 9 8 2" xfId="2563"/>
    <cellStyle name="Normal 9 9" xfId="2564"/>
    <cellStyle name="Normal 9 9 2" xfId="2565"/>
    <cellStyle name="Normal 96" xfId="2566"/>
    <cellStyle name="Note 10" xfId="2567"/>
    <cellStyle name="Note 10 2" xfId="2568"/>
    <cellStyle name="Note 11" xfId="2569"/>
    <cellStyle name="Note 11 2" xfId="2570"/>
    <cellStyle name="Note 12" xfId="2571"/>
    <cellStyle name="Note 12 2" xfId="2572"/>
    <cellStyle name="Note 13" xfId="2573"/>
    <cellStyle name="Note 13 2" xfId="2574"/>
    <cellStyle name="Note 14" xfId="2575"/>
    <cellStyle name="Note 14 2" xfId="2576"/>
    <cellStyle name="Note 15" xfId="2577"/>
    <cellStyle name="Note 15 2" xfId="2578"/>
    <cellStyle name="Note 15 3" xfId="2579"/>
    <cellStyle name="Note 15 4" xfId="2580"/>
    <cellStyle name="Note 15 5" xfId="2581"/>
    <cellStyle name="Note 16" xfId="2582"/>
    <cellStyle name="Note 16 2" xfId="2583"/>
    <cellStyle name="Note 16 3" xfId="2584"/>
    <cellStyle name="Note 16 4" xfId="2585"/>
    <cellStyle name="Note 16 5" xfId="2586"/>
    <cellStyle name="Note 17" xfId="2587"/>
    <cellStyle name="Note 17 2" xfId="2588"/>
    <cellStyle name="Note 17 3" xfId="2589"/>
    <cellStyle name="Note 17 4" xfId="2590"/>
    <cellStyle name="Note 17 5" xfId="2591"/>
    <cellStyle name="Note 18" xfId="2592"/>
    <cellStyle name="Note 18 2" xfId="2593"/>
    <cellStyle name="Note 18 3" xfId="2594"/>
    <cellStyle name="Note 18 4" xfId="2595"/>
    <cellStyle name="Note 18 5" xfId="2596"/>
    <cellStyle name="Note 19" xfId="2597"/>
    <cellStyle name="Note 19 2" xfId="2598"/>
    <cellStyle name="Note 19 3" xfId="2599"/>
    <cellStyle name="Note 19 4" xfId="2600"/>
    <cellStyle name="Note 19 5" xfId="2601"/>
    <cellStyle name="Note 2" xfId="2602"/>
    <cellStyle name="Note 2 2" xfId="2603"/>
    <cellStyle name="Note 2 2 2" xfId="2604"/>
    <cellStyle name="Note 2 2 2 2" xfId="2605"/>
    <cellStyle name="Note 2 2 3" xfId="2606"/>
    <cellStyle name="Note 2 3" xfId="2607"/>
    <cellStyle name="Note 2 4" xfId="2608"/>
    <cellStyle name="Note 2 4 2" xfId="2609"/>
    <cellStyle name="Note 2 5" xfId="2610"/>
    <cellStyle name="Note 20" xfId="2611"/>
    <cellStyle name="Note 20 2" xfId="2612"/>
    <cellStyle name="Note 20 3" xfId="2613"/>
    <cellStyle name="Note 20 4" xfId="2614"/>
    <cellStyle name="Note 20 5" xfId="2615"/>
    <cellStyle name="Note 21" xfId="2616"/>
    <cellStyle name="Note 21 2" xfId="2617"/>
    <cellStyle name="Note 21 3" xfId="2618"/>
    <cellStyle name="Note 21 4" xfId="2619"/>
    <cellStyle name="Note 21 5" xfId="2620"/>
    <cellStyle name="Note 21 6" xfId="2621"/>
    <cellStyle name="Note 21 7" xfId="2622"/>
    <cellStyle name="Note 22" xfId="2623"/>
    <cellStyle name="Note 22 2" xfId="2624"/>
    <cellStyle name="Note 22 3" xfId="2625"/>
    <cellStyle name="Note 22 4" xfId="2626"/>
    <cellStyle name="Note 22 5" xfId="2627"/>
    <cellStyle name="Note 22 6" xfId="2628"/>
    <cellStyle name="Note 22 7" xfId="2629"/>
    <cellStyle name="Note 23" xfId="2630"/>
    <cellStyle name="Note 23 2" xfId="2631"/>
    <cellStyle name="Note 23 3" xfId="2632"/>
    <cellStyle name="Note 23 4" xfId="2633"/>
    <cellStyle name="Note 23 5" xfId="2634"/>
    <cellStyle name="Note 23 6" xfId="2635"/>
    <cellStyle name="Note 23 7" xfId="2636"/>
    <cellStyle name="Note 24" xfId="2637"/>
    <cellStyle name="Note 24 2" xfId="2638"/>
    <cellStyle name="Note 24 3" xfId="2639"/>
    <cellStyle name="Note 24 4" xfId="2640"/>
    <cellStyle name="Note 24 5" xfId="2641"/>
    <cellStyle name="Note 24 6" xfId="2642"/>
    <cellStyle name="Note 24 7" xfId="2643"/>
    <cellStyle name="Note 25" xfId="2644"/>
    <cellStyle name="Note 25 2" xfId="2645"/>
    <cellStyle name="Note 25 3" xfId="2646"/>
    <cellStyle name="Note 25 4" xfId="2647"/>
    <cellStyle name="Note 25 5" xfId="2648"/>
    <cellStyle name="Note 26" xfId="2649"/>
    <cellStyle name="Note 26 2" xfId="2650"/>
    <cellStyle name="Note 26 3" xfId="2651"/>
    <cellStyle name="Note 26 4" xfId="2652"/>
    <cellStyle name="Note 26 5" xfId="2653"/>
    <cellStyle name="Note 27" xfId="2654"/>
    <cellStyle name="Note 27 2" xfId="2655"/>
    <cellStyle name="Note 27 3" xfId="2656"/>
    <cellStyle name="Note 27 4" xfId="2657"/>
    <cellStyle name="Note 27 5" xfId="2658"/>
    <cellStyle name="Note 28" xfId="2659"/>
    <cellStyle name="Note 28 2" xfId="2660"/>
    <cellStyle name="Note 28 3" xfId="2661"/>
    <cellStyle name="Note 28 4" xfId="2662"/>
    <cellStyle name="Note 28 5" xfId="2663"/>
    <cellStyle name="Note 29" xfId="2664"/>
    <cellStyle name="Note 29 2" xfId="2665"/>
    <cellStyle name="Note 29 3" xfId="2666"/>
    <cellStyle name="Note 29 4" xfId="2667"/>
    <cellStyle name="Note 29 5" xfId="2668"/>
    <cellStyle name="Note 3" xfId="2669"/>
    <cellStyle name="Note 3 2" xfId="2670"/>
    <cellStyle name="Note 30" xfId="2671"/>
    <cellStyle name="Note 30 2" xfId="2672"/>
    <cellStyle name="Note 30 3" xfId="2673"/>
    <cellStyle name="Note 30 4" xfId="2674"/>
    <cellStyle name="Note 30 5" xfId="2675"/>
    <cellStyle name="Note 31" xfId="2676"/>
    <cellStyle name="Note 31 2" xfId="2677"/>
    <cellStyle name="Note 31 3" xfId="2678"/>
    <cellStyle name="Note 31 4" xfId="2679"/>
    <cellStyle name="Note 31 5" xfId="2680"/>
    <cellStyle name="Note 31 6" xfId="2681"/>
    <cellStyle name="Note 31 7" xfId="2682"/>
    <cellStyle name="Note 32" xfId="2683"/>
    <cellStyle name="Note 32 2" xfId="2684"/>
    <cellStyle name="Note 32 3" xfId="2685"/>
    <cellStyle name="Note 32 4" xfId="2686"/>
    <cellStyle name="Note 32 5" xfId="2687"/>
    <cellStyle name="Note 32 6" xfId="2688"/>
    <cellStyle name="Note 32 7" xfId="2689"/>
    <cellStyle name="Note 33" xfId="2690"/>
    <cellStyle name="Note 33 2" xfId="2691"/>
    <cellStyle name="Note 33 3" xfId="2692"/>
    <cellStyle name="Note 33 4" xfId="2693"/>
    <cellStyle name="Note 33 5" xfId="2694"/>
    <cellStyle name="Note 33 6" xfId="2695"/>
    <cellStyle name="Note 33 7" xfId="2696"/>
    <cellStyle name="Note 34" xfId="2697"/>
    <cellStyle name="Note 34 2" xfId="2698"/>
    <cellStyle name="Note 34 3" xfId="2699"/>
    <cellStyle name="Note 34 4" xfId="2700"/>
    <cellStyle name="Note 34 5" xfId="2701"/>
    <cellStyle name="Note 34 6" xfId="2702"/>
    <cellStyle name="Note 34 7" xfId="2703"/>
    <cellStyle name="Note 35" xfId="2704"/>
    <cellStyle name="Note 35 2" xfId="2705"/>
    <cellStyle name="Note 35 3" xfId="2706"/>
    <cellStyle name="Note 35 4" xfId="2707"/>
    <cellStyle name="Note 35 5" xfId="2708"/>
    <cellStyle name="Note 35 6" xfId="2709"/>
    <cellStyle name="Note 35 7" xfId="2710"/>
    <cellStyle name="Note 36" xfId="2711"/>
    <cellStyle name="Note 36 2" xfId="2712"/>
    <cellStyle name="Note 36 3" xfId="2713"/>
    <cellStyle name="Note 36 4" xfId="2714"/>
    <cellStyle name="Note 36 5" xfId="2715"/>
    <cellStyle name="Note 36 6" xfId="2716"/>
    <cellStyle name="Note 36 7" xfId="2717"/>
    <cellStyle name="Note 37" xfId="2718"/>
    <cellStyle name="Note 37 2" xfId="2719"/>
    <cellStyle name="Note 37 3" xfId="2720"/>
    <cellStyle name="Note 37 4" xfId="2721"/>
    <cellStyle name="Note 37 5" xfId="2722"/>
    <cellStyle name="Note 37 6" xfId="2723"/>
    <cellStyle name="Note 37 7" xfId="2724"/>
    <cellStyle name="Note 38" xfId="2725"/>
    <cellStyle name="Note 38 2" xfId="2726"/>
    <cellStyle name="Note 38 3" xfId="2727"/>
    <cellStyle name="Note 38 4" xfId="2728"/>
    <cellStyle name="Note 38 5" xfId="2729"/>
    <cellStyle name="Note 38 6" xfId="2730"/>
    <cellStyle name="Note 38 7" xfId="2731"/>
    <cellStyle name="Note 39" xfId="2732"/>
    <cellStyle name="Note 4" xfId="2733"/>
    <cellStyle name="Note 4 2" xfId="2734"/>
    <cellStyle name="Note 40" xfId="2735"/>
    <cellStyle name="Note 41" xfId="2736"/>
    <cellStyle name="Note 42" xfId="2737"/>
    <cellStyle name="Note 43" xfId="2738"/>
    <cellStyle name="Note 5" xfId="2739"/>
    <cellStyle name="Note 5 2" xfId="2740"/>
    <cellStyle name="Note 6" xfId="2741"/>
    <cellStyle name="Note 6 2" xfId="2742"/>
    <cellStyle name="Note 7" xfId="2743"/>
    <cellStyle name="Note 8" xfId="2744"/>
    <cellStyle name="Note 9" xfId="2745"/>
    <cellStyle name="OBI_ColHeader" xfId="2746"/>
    <cellStyle name="Output 10" xfId="2747"/>
    <cellStyle name="Output 11" xfId="2748"/>
    <cellStyle name="Output 12" xfId="2749"/>
    <cellStyle name="Output 13" xfId="2750"/>
    <cellStyle name="Output 14" xfId="2751"/>
    <cellStyle name="Output 15" xfId="2752"/>
    <cellStyle name="Output 16" xfId="2753"/>
    <cellStyle name="Output 17" xfId="2754"/>
    <cellStyle name="Output 2" xfId="2755"/>
    <cellStyle name="Output 2 2" xfId="2756"/>
    <cellStyle name="Output 2 3" xfId="2757"/>
    <cellStyle name="Output 2 4" xfId="2758"/>
    <cellStyle name="Output 2 5" xfId="2759"/>
    <cellStyle name="Output 2 6" xfId="2760"/>
    <cellStyle name="Output 3" xfId="2761"/>
    <cellStyle name="Output 4" xfId="2762"/>
    <cellStyle name="Output 5" xfId="2763"/>
    <cellStyle name="Output 6" xfId="2764"/>
    <cellStyle name="Output 7" xfId="2765"/>
    <cellStyle name="Output 8" xfId="2766"/>
    <cellStyle name="Output 9" xfId="2767"/>
    <cellStyle name="Percent 10" xfId="2768"/>
    <cellStyle name="Percent 2" xfId="2769"/>
    <cellStyle name="Percent 2 2" xfId="2770"/>
    <cellStyle name="Percent 2 2 2" xfId="2771"/>
    <cellStyle name="Percent 2 2 2 2" xfId="2772"/>
    <cellStyle name="Percent 2 2 3" xfId="2773"/>
    <cellStyle name="Percent 2 2 4" xfId="2774"/>
    <cellStyle name="Percent 2 2 5" xfId="2775"/>
    <cellStyle name="Percent 2 3" xfId="2776"/>
    <cellStyle name="Percent 2 4" xfId="2777"/>
    <cellStyle name="Percent 3" xfId="2778"/>
    <cellStyle name="Percent 3 2" xfId="2779"/>
    <cellStyle name="Percent 3 2 2" xfId="2780"/>
    <cellStyle name="Percent 3 2 2 2" xfId="2781"/>
    <cellStyle name="Percent 3 2 3" xfId="2782"/>
    <cellStyle name="Percent 3 3" xfId="2783"/>
    <cellStyle name="Percent 3 4" xfId="2784"/>
    <cellStyle name="Percent 3 5" xfId="2785"/>
    <cellStyle name="Percent 4" xfId="2786"/>
    <cellStyle name="Percent 4 2" xfId="2787"/>
    <cellStyle name="Percent 4 3" xfId="2788"/>
    <cellStyle name="Percent 4 4" xfId="2789"/>
    <cellStyle name="Percent 4 5" xfId="2790"/>
    <cellStyle name="Percent 5" xfId="2791"/>
    <cellStyle name="Percent 5 2" xfId="2792"/>
    <cellStyle name="Percent 5 2 2" xfId="2793"/>
    <cellStyle name="Percent 5 3" xfId="2794"/>
    <cellStyle name="Percent 5 4" xfId="2795"/>
    <cellStyle name="Percent 5 5" xfId="2796"/>
    <cellStyle name="Percent 5 6" xfId="2797"/>
    <cellStyle name="Percent 6" xfId="2798"/>
    <cellStyle name="Percent 7" xfId="2799"/>
    <cellStyle name="Percent 8" xfId="2800"/>
    <cellStyle name="Percent 9" xfId="2801"/>
    <cellStyle name="PSChar" xfId="2802"/>
    <cellStyle name="PSDate" xfId="2803"/>
    <cellStyle name="PSDec" xfId="2804"/>
    <cellStyle name="PSdesc" xfId="2805"/>
    <cellStyle name="PSdesc 2" xfId="2806"/>
    <cellStyle name="PSHeading" xfId="2807"/>
    <cellStyle name="PSInt" xfId="2808"/>
    <cellStyle name="PSSpacer" xfId="2809"/>
    <cellStyle name="PStest" xfId="2810"/>
    <cellStyle name="PStest 2" xfId="2811"/>
    <cellStyle name="R00A" xfId="2812"/>
    <cellStyle name="R00B" xfId="2813"/>
    <cellStyle name="R00L" xfId="2814"/>
    <cellStyle name="R01A" xfId="2815"/>
    <cellStyle name="R01B" xfId="2816"/>
    <cellStyle name="R01H" xfId="2817"/>
    <cellStyle name="R01L" xfId="2818"/>
    <cellStyle name="R02A" xfId="2819"/>
    <cellStyle name="R02B" xfId="2820"/>
    <cellStyle name="R02B 2" xfId="2821"/>
    <cellStyle name="R02H" xfId="2822"/>
    <cellStyle name="R02L" xfId="2823"/>
    <cellStyle name="R03A" xfId="2824"/>
    <cellStyle name="R03B" xfId="2825"/>
    <cellStyle name="R03B 2" xfId="2826"/>
    <cellStyle name="R03H" xfId="2827"/>
    <cellStyle name="R03L" xfId="2828"/>
    <cellStyle name="R04A" xfId="2829"/>
    <cellStyle name="R04B" xfId="2830"/>
    <cellStyle name="R04B 2" xfId="2831"/>
    <cellStyle name="R04H" xfId="2832"/>
    <cellStyle name="R04L" xfId="2833"/>
    <cellStyle name="R05A" xfId="2834"/>
    <cellStyle name="R05B" xfId="2835"/>
    <cellStyle name="R05B 2" xfId="2836"/>
    <cellStyle name="R05H" xfId="2837"/>
    <cellStyle name="R05L" xfId="2838"/>
    <cellStyle name="R05L 2" xfId="2839"/>
    <cellStyle name="R06A" xfId="2840"/>
    <cellStyle name="R06B" xfId="2841"/>
    <cellStyle name="R06B 2" xfId="2842"/>
    <cellStyle name="R06H" xfId="2843"/>
    <cellStyle name="R06L" xfId="2844"/>
    <cellStyle name="R07A" xfId="2845"/>
    <cellStyle name="R07B" xfId="2846"/>
    <cellStyle name="R07B 2" xfId="2847"/>
    <cellStyle name="R07H" xfId="2848"/>
    <cellStyle name="R07L" xfId="2849"/>
    <cellStyle name="Style 1" xfId="2850"/>
    <cellStyle name="Style 1 2" xfId="2851"/>
    <cellStyle name="Style 1 3" xfId="2852"/>
    <cellStyle name="Style 1 4" xfId="2853"/>
    <cellStyle name="Style 1 5" xfId="2854"/>
    <cellStyle name="Style 1 6" xfId="2855"/>
    <cellStyle name="Style 1 7" xfId="2856"/>
    <cellStyle name="Title 10" xfId="2857"/>
    <cellStyle name="Title 11" xfId="2858"/>
    <cellStyle name="Title 12" xfId="2859"/>
    <cellStyle name="Title 13" xfId="2860"/>
    <cellStyle name="Title 14" xfId="2861"/>
    <cellStyle name="Title 15" xfId="2862"/>
    <cellStyle name="Title 16" xfId="2863"/>
    <cellStyle name="Title 17" xfId="2864"/>
    <cellStyle name="Title 2" xfId="2865"/>
    <cellStyle name="Title 2 2" xfId="2866"/>
    <cellStyle name="Title 2 3" xfId="2867"/>
    <cellStyle name="Title 2 4" xfId="2868"/>
    <cellStyle name="Title 2 5" xfId="2869"/>
    <cellStyle name="Title 2 6" xfId="2870"/>
    <cellStyle name="Title 3" xfId="2871"/>
    <cellStyle name="Title 4" xfId="2872"/>
    <cellStyle name="Title 5" xfId="2873"/>
    <cellStyle name="Title 6" xfId="2874"/>
    <cellStyle name="Title 7" xfId="2875"/>
    <cellStyle name="Title 8" xfId="2876"/>
    <cellStyle name="Title 9" xfId="2877"/>
    <cellStyle name="Total 10" xfId="2878"/>
    <cellStyle name="Total 11" xfId="2879"/>
    <cellStyle name="Total 12" xfId="2880"/>
    <cellStyle name="Total 13" xfId="2881"/>
    <cellStyle name="Total 14" xfId="2882"/>
    <cellStyle name="Total 15" xfId="2883"/>
    <cellStyle name="Total 16" xfId="2884"/>
    <cellStyle name="Total 17" xfId="2885"/>
    <cellStyle name="Total 2" xfId="2886"/>
    <cellStyle name="Total 2 2" xfId="2887"/>
    <cellStyle name="Total 2 2 2" xfId="2888"/>
    <cellStyle name="Total 2 3" xfId="2889"/>
    <cellStyle name="Total 2 3 2" xfId="2890"/>
    <cellStyle name="Total 2 4" xfId="2891"/>
    <cellStyle name="Total 2 5" xfId="2892"/>
    <cellStyle name="Total 2 6" xfId="2893"/>
    <cellStyle name="Total 3" xfId="2894"/>
    <cellStyle name="Total 4" xfId="2895"/>
    <cellStyle name="Total 5" xfId="2896"/>
    <cellStyle name="Total 6" xfId="2897"/>
    <cellStyle name="Total 7" xfId="2898"/>
    <cellStyle name="Total 8" xfId="2899"/>
    <cellStyle name="Total 9" xfId="2900"/>
    <cellStyle name="Warning Text 10" xfId="2901"/>
    <cellStyle name="Warning Text 11" xfId="2902"/>
    <cellStyle name="Warning Text 12" xfId="2903"/>
    <cellStyle name="Warning Text 13" xfId="2904"/>
    <cellStyle name="Warning Text 14" xfId="2905"/>
    <cellStyle name="Warning Text 15" xfId="2906"/>
    <cellStyle name="Warning Text 16" xfId="2907"/>
    <cellStyle name="Warning Text 17" xfId="2908"/>
    <cellStyle name="Warning Text 2" xfId="2909"/>
    <cellStyle name="Warning Text 2 2" xfId="2910"/>
    <cellStyle name="Warning Text 2 3" xfId="2911"/>
    <cellStyle name="Warning Text 2 4" xfId="2912"/>
    <cellStyle name="Warning Text 2 5" xfId="2913"/>
    <cellStyle name="Warning Text 2 6" xfId="2914"/>
    <cellStyle name="Warning Text 3" xfId="2915"/>
    <cellStyle name="Warning Text 4" xfId="2916"/>
    <cellStyle name="Warning Text 5" xfId="2917"/>
    <cellStyle name="Warning Text 6" xfId="2918"/>
    <cellStyle name="Warning Text 7" xfId="2919"/>
    <cellStyle name="Warning Text 8" xfId="2920"/>
    <cellStyle name="Warning Text 9" xfId="2921"/>
  </cellStyles>
  <dxfs count="2">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99"/>
  <sheetViews>
    <sheetView tabSelected="1" zoomScale="70" zoomScaleNormal="70" workbookViewId="0">
      <pane xSplit="6" ySplit="3" topLeftCell="AX4" activePane="bottomRight" state="frozen"/>
      <selection pane="topRight" activeCell="I1" sqref="I1"/>
      <selection pane="bottomLeft" activeCell="A4" sqref="A4"/>
      <selection pane="bottomRight" activeCell="AX4" sqref="AX4"/>
    </sheetView>
  </sheetViews>
  <sheetFormatPr defaultColWidth="9.1796875" defaultRowHeight="12.5"/>
  <cols>
    <col min="1" max="1" width="6.26953125" style="131" bestFit="1" customWidth="1"/>
    <col min="2" max="4" width="8.453125" style="131" customWidth="1"/>
    <col min="5" max="5" width="13.7265625" style="131" customWidth="1"/>
    <col min="6" max="6" width="33.1796875" style="131" customWidth="1"/>
    <col min="7" max="7" width="12.81640625" style="131" hidden="1" customWidth="1"/>
    <col min="8" max="8" width="12.54296875" style="131" hidden="1" customWidth="1"/>
    <col min="9" max="9" width="12.7265625" style="131" hidden="1" customWidth="1"/>
    <col min="10" max="11" width="12.54296875" style="131" hidden="1" customWidth="1"/>
    <col min="12" max="12" width="12.7265625" style="131" hidden="1" customWidth="1"/>
    <col min="13" max="13" width="11.453125" style="131" hidden="1" customWidth="1"/>
    <col min="14" max="14" width="12" style="131" hidden="1" customWidth="1"/>
    <col min="15" max="15" width="11.7265625" style="131" hidden="1" customWidth="1"/>
    <col min="16" max="16" width="12" style="131" hidden="1" customWidth="1"/>
    <col min="17" max="17" width="12.453125" style="131" hidden="1" customWidth="1"/>
    <col min="18" max="18" width="11.81640625" style="131" hidden="1" customWidth="1"/>
    <col min="19" max="19" width="12.7265625" style="131" hidden="1" customWidth="1"/>
    <col min="20" max="20" width="12.54296875" style="131" hidden="1" customWidth="1"/>
    <col min="21" max="21" width="13.26953125" style="131" hidden="1" customWidth="1"/>
    <col min="22" max="49" width="12.54296875" style="131" hidden="1" customWidth="1"/>
    <col min="50" max="60" width="12.54296875" style="131" customWidth="1"/>
    <col min="61" max="61" width="1.54296875" style="131" customWidth="1"/>
    <col min="62" max="62" width="32.453125" style="133" customWidth="1"/>
    <col min="63" max="63" width="9.1796875" style="131"/>
    <col min="64" max="64" width="22.7265625" style="131" customWidth="1"/>
    <col min="65" max="16384" width="9.1796875" style="131"/>
  </cols>
  <sheetData>
    <row r="1" spans="1:64" ht="17.25" customHeight="1">
      <c r="A1" s="58" t="s">
        <v>0</v>
      </c>
      <c r="B1" s="59" t="s">
        <v>1</v>
      </c>
      <c r="C1" s="59" t="s">
        <v>2</v>
      </c>
      <c r="D1" s="59" t="s">
        <v>3</v>
      </c>
      <c r="E1" s="59" t="s">
        <v>4</v>
      </c>
      <c r="F1" s="60" t="s">
        <v>5</v>
      </c>
      <c r="G1" s="161" t="s">
        <v>6</v>
      </c>
      <c r="H1" s="161"/>
      <c r="I1" s="161"/>
      <c r="J1" s="161"/>
      <c r="K1" s="161"/>
      <c r="L1" s="161"/>
      <c r="M1" s="161"/>
      <c r="N1" s="161"/>
      <c r="O1" s="161"/>
      <c r="P1" s="161"/>
      <c r="Q1" s="161"/>
      <c r="R1" s="161"/>
      <c r="S1" s="161"/>
      <c r="T1" s="161"/>
      <c r="U1" s="161"/>
      <c r="V1" s="161"/>
      <c r="W1" s="161"/>
      <c r="X1" s="161"/>
      <c r="Y1" s="161" t="s">
        <v>401</v>
      </c>
      <c r="Z1" s="161"/>
      <c r="AA1" s="161"/>
      <c r="AB1" s="161"/>
      <c r="AC1" s="162" t="s">
        <v>401</v>
      </c>
      <c r="AD1" s="163"/>
      <c r="AE1" s="163"/>
      <c r="AF1" s="164"/>
      <c r="AG1" s="62" t="s">
        <v>401</v>
      </c>
      <c r="AH1" s="63"/>
      <c r="AI1" s="63"/>
      <c r="AJ1" s="63"/>
      <c r="AK1" s="63"/>
      <c r="AL1" s="64"/>
      <c r="AM1" s="62" t="s">
        <v>401</v>
      </c>
      <c r="AN1" s="63"/>
      <c r="AO1" s="63"/>
      <c r="AP1" s="63"/>
      <c r="AQ1" s="63"/>
      <c r="AR1" s="64"/>
      <c r="AS1" s="62" t="s">
        <v>401</v>
      </c>
      <c r="AT1" s="63"/>
      <c r="AU1" s="63"/>
      <c r="AV1" s="63"/>
      <c r="AW1" s="64"/>
      <c r="AX1" s="62" t="s">
        <v>401</v>
      </c>
      <c r="AY1" s="63"/>
      <c r="AZ1" s="63"/>
      <c r="BA1" s="63"/>
      <c r="BB1" s="63"/>
      <c r="BC1" s="64"/>
      <c r="BD1" s="62" t="s">
        <v>7</v>
      </c>
      <c r="BE1" s="63"/>
      <c r="BF1" s="63"/>
      <c r="BG1" s="63"/>
      <c r="BH1" s="64"/>
      <c r="BJ1" s="165" t="s">
        <v>8</v>
      </c>
    </row>
    <row r="2" spans="1:64" ht="17.25" customHeight="1">
      <c r="A2" s="66"/>
      <c r="B2" s="67"/>
      <c r="C2" s="67"/>
      <c r="D2" s="67"/>
      <c r="E2" s="67"/>
      <c r="F2" s="68"/>
      <c r="G2" s="69" t="s">
        <v>9</v>
      </c>
      <c r="H2" s="70" t="s">
        <v>10</v>
      </c>
      <c r="I2" s="132"/>
      <c r="J2" s="133"/>
      <c r="K2" s="70" t="s">
        <v>11</v>
      </c>
      <c r="L2" s="132"/>
      <c r="M2" s="133"/>
      <c r="N2" s="71" t="s">
        <v>12</v>
      </c>
      <c r="O2" s="132"/>
      <c r="P2" s="133"/>
      <c r="Q2" s="70" t="s">
        <v>13</v>
      </c>
      <c r="R2" s="132"/>
      <c r="S2" s="133"/>
      <c r="T2" s="133"/>
      <c r="U2" s="70" t="s">
        <v>14</v>
      </c>
      <c r="V2" s="132"/>
      <c r="W2" s="133"/>
      <c r="X2" s="133"/>
      <c r="Y2" s="70" t="s">
        <v>15</v>
      </c>
      <c r="Z2" s="132"/>
      <c r="AA2" s="133"/>
      <c r="AB2" s="133"/>
      <c r="AC2" s="75" t="s">
        <v>16</v>
      </c>
      <c r="AD2" s="166"/>
      <c r="AE2" s="133"/>
      <c r="AF2" s="134"/>
      <c r="AG2" s="75" t="s">
        <v>411</v>
      </c>
      <c r="AH2" s="166"/>
      <c r="AI2" s="166"/>
      <c r="AJ2" s="166"/>
      <c r="AK2" s="133"/>
      <c r="AL2" s="134"/>
      <c r="AM2" s="75" t="s">
        <v>812</v>
      </c>
      <c r="AN2" s="166"/>
      <c r="AO2" s="70"/>
      <c r="AP2" s="70"/>
      <c r="AQ2" s="133"/>
      <c r="AR2" s="134"/>
      <c r="AS2" s="75" t="s">
        <v>865</v>
      </c>
      <c r="AT2" s="70"/>
      <c r="AU2" s="70"/>
      <c r="AV2" s="133"/>
      <c r="AW2" s="134"/>
      <c r="AX2" s="75" t="s">
        <v>903</v>
      </c>
      <c r="AY2" s="70"/>
      <c r="AZ2" s="70"/>
      <c r="BA2" s="70"/>
      <c r="BB2" s="133"/>
      <c r="BC2" s="134"/>
      <c r="BD2" s="75" t="s">
        <v>910</v>
      </c>
      <c r="BE2" s="70"/>
      <c r="BF2" s="70"/>
      <c r="BG2" s="133"/>
      <c r="BH2" s="134"/>
      <c r="BJ2" s="167"/>
    </row>
    <row r="3" spans="1:64" ht="66" customHeight="1">
      <c r="A3" s="76"/>
      <c r="B3" s="136"/>
      <c r="C3" s="136"/>
      <c r="D3" s="136"/>
      <c r="E3" s="136"/>
      <c r="F3" s="137"/>
      <c r="G3" s="77" t="s">
        <v>17</v>
      </c>
      <c r="H3" s="77" t="s">
        <v>18</v>
      </c>
      <c r="I3" s="77" t="s">
        <v>19</v>
      </c>
      <c r="J3" s="77" t="s">
        <v>20</v>
      </c>
      <c r="K3" s="77" t="s">
        <v>21</v>
      </c>
      <c r="L3" s="77" t="s">
        <v>22</v>
      </c>
      <c r="M3" s="77" t="s">
        <v>23</v>
      </c>
      <c r="N3" s="77" t="s">
        <v>24</v>
      </c>
      <c r="O3" s="77" t="s">
        <v>25</v>
      </c>
      <c r="P3" s="77" t="s">
        <v>26</v>
      </c>
      <c r="Q3" s="77" t="s">
        <v>27</v>
      </c>
      <c r="R3" s="77" t="s">
        <v>28</v>
      </c>
      <c r="S3" s="77" t="s">
        <v>29</v>
      </c>
      <c r="T3" s="77" t="s">
        <v>30</v>
      </c>
      <c r="U3" s="77" t="s">
        <v>31</v>
      </c>
      <c r="V3" s="77" t="s">
        <v>32</v>
      </c>
      <c r="W3" s="77" t="s">
        <v>33</v>
      </c>
      <c r="X3" s="77" t="s">
        <v>34</v>
      </c>
      <c r="Y3" s="77" t="s">
        <v>35</v>
      </c>
      <c r="Z3" s="77" t="s">
        <v>36</v>
      </c>
      <c r="AA3" s="77" t="s">
        <v>37</v>
      </c>
      <c r="AB3" s="77" t="s">
        <v>38</v>
      </c>
      <c r="AC3" s="79" t="s">
        <v>414</v>
      </c>
      <c r="AD3" s="80" t="s">
        <v>417</v>
      </c>
      <c r="AE3" s="80" t="s">
        <v>39</v>
      </c>
      <c r="AF3" s="81" t="s">
        <v>40</v>
      </c>
      <c r="AG3" s="79" t="s">
        <v>415</v>
      </c>
      <c r="AH3" s="80" t="s">
        <v>416</v>
      </c>
      <c r="AI3" s="80" t="s">
        <v>447</v>
      </c>
      <c r="AJ3" s="80" t="s">
        <v>446</v>
      </c>
      <c r="AK3" s="80" t="s">
        <v>412</v>
      </c>
      <c r="AL3" s="81" t="s">
        <v>813</v>
      </c>
      <c r="AM3" s="80" t="s">
        <v>816</v>
      </c>
      <c r="AN3" s="80" t="s">
        <v>822</v>
      </c>
      <c r="AO3" s="80" t="s">
        <v>823</v>
      </c>
      <c r="AP3" s="80" t="s">
        <v>824</v>
      </c>
      <c r="AQ3" s="80" t="s">
        <v>814</v>
      </c>
      <c r="AR3" s="81" t="s">
        <v>815</v>
      </c>
      <c r="AS3" s="79" t="s">
        <v>866</v>
      </c>
      <c r="AT3" s="80" t="s">
        <v>870</v>
      </c>
      <c r="AU3" s="80" t="s">
        <v>867</v>
      </c>
      <c r="AV3" s="80" t="s">
        <v>868</v>
      </c>
      <c r="AW3" s="81" t="s">
        <v>869</v>
      </c>
      <c r="AX3" s="80" t="s">
        <v>904</v>
      </c>
      <c r="AY3" s="80" t="s">
        <v>916</v>
      </c>
      <c r="AZ3" s="80" t="s">
        <v>905</v>
      </c>
      <c r="BA3" s="80" t="s">
        <v>906</v>
      </c>
      <c r="BB3" s="80" t="s">
        <v>907</v>
      </c>
      <c r="BC3" s="81" t="s">
        <v>908</v>
      </c>
      <c r="BD3" s="80" t="s">
        <v>911</v>
      </c>
      <c r="BE3" s="80" t="s">
        <v>912</v>
      </c>
      <c r="BF3" s="80" t="s">
        <v>913</v>
      </c>
      <c r="BG3" s="80" t="s">
        <v>914</v>
      </c>
      <c r="BH3" s="81" t="s">
        <v>915</v>
      </c>
      <c r="BJ3" s="167"/>
      <c r="BK3" s="78"/>
      <c r="BL3" s="78"/>
    </row>
    <row r="4" spans="1:64" ht="33.75" customHeight="1">
      <c r="A4" s="84" t="s">
        <v>41</v>
      </c>
      <c r="B4" s="124" t="s">
        <v>42</v>
      </c>
      <c r="C4" s="95" t="s">
        <v>43</v>
      </c>
      <c r="D4" s="95" t="s">
        <v>43</v>
      </c>
      <c r="E4" s="96">
        <v>39965</v>
      </c>
      <c r="F4" s="92" t="s">
        <v>44</v>
      </c>
      <c r="G4" s="90">
        <v>579098</v>
      </c>
      <c r="H4" s="85">
        <v>893857.87</v>
      </c>
      <c r="I4" s="85">
        <v>893857.87</v>
      </c>
      <c r="J4" s="97">
        <v>0.54353472123889213</v>
      </c>
      <c r="K4" s="85">
        <v>893857.87</v>
      </c>
      <c r="L4" s="85">
        <v>893857.87</v>
      </c>
      <c r="M4" s="109">
        <v>0</v>
      </c>
      <c r="N4" s="85">
        <v>893857.87</v>
      </c>
      <c r="O4" s="85">
        <v>893857.87</v>
      </c>
      <c r="P4" s="97">
        <v>0</v>
      </c>
      <c r="Q4" s="85">
        <v>893857.87</v>
      </c>
      <c r="R4" s="85">
        <v>893857.87</v>
      </c>
      <c r="S4" s="174">
        <v>0</v>
      </c>
      <c r="T4" s="174">
        <v>0</v>
      </c>
      <c r="U4" s="110">
        <v>893857.87</v>
      </c>
      <c r="V4" s="110">
        <v>893857.87</v>
      </c>
      <c r="W4" s="174">
        <v>0</v>
      </c>
      <c r="X4" s="174">
        <v>0</v>
      </c>
      <c r="Y4" s="110">
        <v>893858</v>
      </c>
      <c r="Z4" s="110">
        <v>893858</v>
      </c>
      <c r="AA4" s="109">
        <v>1.4543699222713258E-7</v>
      </c>
      <c r="AB4" s="109">
        <v>0</v>
      </c>
      <c r="AC4" s="112">
        <v>893858</v>
      </c>
      <c r="AD4" s="110">
        <v>893858</v>
      </c>
      <c r="AE4" s="109">
        <v>0</v>
      </c>
      <c r="AF4" s="139">
        <v>0</v>
      </c>
      <c r="AG4" s="112">
        <v>893858</v>
      </c>
      <c r="AH4" s="110">
        <v>893858</v>
      </c>
      <c r="AI4" s="110">
        <v>893858</v>
      </c>
      <c r="AJ4" s="110">
        <v>893858</v>
      </c>
      <c r="AK4" s="109">
        <v>0</v>
      </c>
      <c r="AL4" s="139">
        <v>0</v>
      </c>
      <c r="AM4" s="110">
        <v>893858</v>
      </c>
      <c r="AN4" s="110">
        <v>893858</v>
      </c>
      <c r="AO4" s="110">
        <v>893858</v>
      </c>
      <c r="AP4" s="110">
        <v>893858</v>
      </c>
      <c r="AQ4" s="109">
        <f>AM4/AI4-1</f>
        <v>0</v>
      </c>
      <c r="AR4" s="139">
        <f>AN4/AM4-1</f>
        <v>0</v>
      </c>
      <c r="AS4" s="112">
        <v>893858</v>
      </c>
      <c r="AT4" s="110">
        <v>893858</v>
      </c>
      <c r="AU4" s="110">
        <v>893858</v>
      </c>
      <c r="AV4" s="109">
        <f>AS4/AO4-1</f>
        <v>0</v>
      </c>
      <c r="AW4" s="139">
        <f>AP4/AS4-1</f>
        <v>0</v>
      </c>
      <c r="AX4" s="110">
        <v>893858</v>
      </c>
      <c r="AY4" s="110">
        <v>893858</v>
      </c>
      <c r="AZ4" s="110">
        <v>893858</v>
      </c>
      <c r="BA4" s="110">
        <v>893858</v>
      </c>
      <c r="BB4" s="109">
        <v>0</v>
      </c>
      <c r="BC4" s="139">
        <v>0</v>
      </c>
      <c r="BD4" s="110">
        <v>893858</v>
      </c>
      <c r="BE4" s="110"/>
      <c r="BF4" s="110"/>
      <c r="BG4" s="109">
        <v>0</v>
      </c>
      <c r="BH4" s="139">
        <v>-1</v>
      </c>
      <c r="BJ4" s="108"/>
      <c r="BL4" s="146"/>
    </row>
    <row r="5" spans="1:64" ht="43.5" customHeight="1">
      <c r="A5" s="84" t="s">
        <v>45</v>
      </c>
      <c r="B5" s="124" t="s">
        <v>42</v>
      </c>
      <c r="C5" s="124">
        <v>220</v>
      </c>
      <c r="D5" s="124">
        <v>10279</v>
      </c>
      <c r="E5" s="96"/>
      <c r="F5" s="92" t="s">
        <v>46</v>
      </c>
      <c r="G5" s="90"/>
      <c r="H5" s="85"/>
      <c r="I5" s="85"/>
      <c r="J5" s="97"/>
      <c r="K5" s="85"/>
      <c r="L5" s="85"/>
      <c r="M5" s="109"/>
      <c r="N5" s="85"/>
      <c r="O5" s="85"/>
      <c r="P5" s="97"/>
      <c r="Q5" s="85"/>
      <c r="R5" s="85"/>
      <c r="S5" s="174"/>
      <c r="T5" s="174"/>
      <c r="U5" s="110"/>
      <c r="V5" s="110"/>
      <c r="W5" s="174"/>
      <c r="X5" s="174"/>
      <c r="Y5" s="110">
        <v>893858</v>
      </c>
      <c r="Z5" s="110">
        <v>893858</v>
      </c>
      <c r="AA5" s="109"/>
      <c r="AB5" s="109"/>
      <c r="AC5" s="112">
        <v>893858</v>
      </c>
      <c r="AD5" s="110">
        <v>893858</v>
      </c>
      <c r="AE5" s="109"/>
      <c r="AF5" s="139"/>
      <c r="AG5" s="112">
        <v>893858</v>
      </c>
      <c r="AH5" s="110">
        <v>893858</v>
      </c>
      <c r="AI5" s="110">
        <v>893858</v>
      </c>
      <c r="AJ5" s="110">
        <v>893858</v>
      </c>
      <c r="AK5" s="109"/>
      <c r="AL5" s="139"/>
      <c r="AM5" s="110">
        <v>893858</v>
      </c>
      <c r="AN5" s="110">
        <v>893858</v>
      </c>
      <c r="AO5" s="110">
        <v>893858</v>
      </c>
      <c r="AP5" s="110">
        <v>893858</v>
      </c>
      <c r="AQ5" s="109"/>
      <c r="AR5" s="139"/>
      <c r="AS5" s="112">
        <v>893858</v>
      </c>
      <c r="AT5" s="110">
        <v>893858</v>
      </c>
      <c r="AU5" s="110">
        <v>893858</v>
      </c>
      <c r="AV5" s="109"/>
      <c r="AW5" s="139"/>
      <c r="AX5" s="110">
        <v>893858</v>
      </c>
      <c r="AY5" s="110">
        <v>893858</v>
      </c>
      <c r="AZ5" s="110">
        <v>893858</v>
      </c>
      <c r="BA5" s="110">
        <v>893858</v>
      </c>
      <c r="BB5" s="109"/>
      <c r="BC5" s="139"/>
      <c r="BD5" s="110">
        <v>893858</v>
      </c>
      <c r="BE5" s="110"/>
      <c r="BF5" s="110"/>
      <c r="BG5" s="109"/>
      <c r="BH5" s="139"/>
      <c r="BJ5" s="108"/>
      <c r="BL5" s="146"/>
    </row>
    <row r="6" spans="1:64" ht="14.5">
      <c r="A6" s="84" t="s">
        <v>41</v>
      </c>
      <c r="B6" s="124" t="s">
        <v>47</v>
      </c>
      <c r="C6" s="95" t="s">
        <v>43</v>
      </c>
      <c r="D6" s="95" t="s">
        <v>43</v>
      </c>
      <c r="E6" s="143">
        <v>39934</v>
      </c>
      <c r="F6" s="92" t="s">
        <v>48</v>
      </c>
      <c r="G6" s="90">
        <v>6704177</v>
      </c>
      <c r="H6" s="85">
        <v>4725391.05</v>
      </c>
      <c r="I6" s="85">
        <v>4725391.05</v>
      </c>
      <c r="J6" s="140">
        <v>-0.29515717589198498</v>
      </c>
      <c r="K6" s="85">
        <v>4688896</v>
      </c>
      <c r="L6" s="85">
        <v>4688896</v>
      </c>
      <c r="M6" s="109">
        <v>7.7832926983238959E-3</v>
      </c>
      <c r="N6" s="85">
        <v>4688896</v>
      </c>
      <c r="O6" s="85">
        <v>4688896</v>
      </c>
      <c r="P6" s="97">
        <v>0</v>
      </c>
      <c r="Q6" s="85">
        <v>4688896</v>
      </c>
      <c r="R6" s="85">
        <v>4688896</v>
      </c>
      <c r="S6" s="174">
        <v>0</v>
      </c>
      <c r="T6" s="174">
        <v>0</v>
      </c>
      <c r="U6" s="110">
        <v>4688896</v>
      </c>
      <c r="V6" s="110">
        <v>4688896</v>
      </c>
      <c r="W6" s="174">
        <v>0</v>
      </c>
      <c r="X6" s="174">
        <v>0</v>
      </c>
      <c r="Y6" s="110">
        <v>4688896</v>
      </c>
      <c r="Z6" s="110">
        <v>4688896</v>
      </c>
      <c r="AA6" s="109">
        <v>0</v>
      </c>
      <c r="AB6" s="109">
        <v>0</v>
      </c>
      <c r="AC6" s="112">
        <v>4688896</v>
      </c>
      <c r="AD6" s="110">
        <v>4688896</v>
      </c>
      <c r="AE6" s="109">
        <v>0</v>
      </c>
      <c r="AF6" s="139">
        <v>0</v>
      </c>
      <c r="AG6" s="112">
        <v>4688896</v>
      </c>
      <c r="AH6" s="110">
        <v>4688896</v>
      </c>
      <c r="AI6" s="110">
        <v>4688896</v>
      </c>
      <c r="AJ6" s="110">
        <v>4688896</v>
      </c>
      <c r="AK6" s="109">
        <v>0</v>
      </c>
      <c r="AL6" s="139">
        <v>0</v>
      </c>
      <c r="AM6" s="110">
        <v>4688896</v>
      </c>
      <c r="AN6" s="110">
        <v>4688896</v>
      </c>
      <c r="AO6" s="110">
        <v>4688896</v>
      </c>
      <c r="AP6" s="110">
        <v>4688896</v>
      </c>
      <c r="AQ6" s="109">
        <f>AM6/AI6-1</f>
        <v>0</v>
      </c>
      <c r="AR6" s="139">
        <f>AN6/AM6-1</f>
        <v>0</v>
      </c>
      <c r="AS6" s="112">
        <v>4688896</v>
      </c>
      <c r="AT6" s="110">
        <v>4688896</v>
      </c>
      <c r="AU6" s="110">
        <v>4688896</v>
      </c>
      <c r="AV6" s="109">
        <f>AS6/AO6-1</f>
        <v>0</v>
      </c>
      <c r="AW6" s="139">
        <f>AP6/AS6-1</f>
        <v>0</v>
      </c>
      <c r="AX6" s="110">
        <v>4688896</v>
      </c>
      <c r="AY6" s="110">
        <v>4688896</v>
      </c>
      <c r="AZ6" s="110">
        <v>4688896</v>
      </c>
      <c r="BA6" s="110">
        <v>4688896</v>
      </c>
      <c r="BB6" s="109">
        <v>0</v>
      </c>
      <c r="BC6" s="139">
        <v>0</v>
      </c>
      <c r="BD6" s="110">
        <v>4688896</v>
      </c>
      <c r="BE6" s="110"/>
      <c r="BF6" s="110"/>
      <c r="BG6" s="109">
        <v>0</v>
      </c>
      <c r="BH6" s="139">
        <v>-1</v>
      </c>
      <c r="BJ6" s="88"/>
      <c r="BL6" s="146"/>
    </row>
    <row r="7" spans="1:64" ht="37.5">
      <c r="A7" s="84" t="s">
        <v>45</v>
      </c>
      <c r="B7" s="124" t="s">
        <v>47</v>
      </c>
      <c r="C7" s="124">
        <v>230</v>
      </c>
      <c r="D7" s="124">
        <v>10295</v>
      </c>
      <c r="E7" s="143"/>
      <c r="F7" s="92" t="s">
        <v>49</v>
      </c>
      <c r="G7" s="90"/>
      <c r="H7" s="85"/>
      <c r="I7" s="85"/>
      <c r="J7" s="140"/>
      <c r="K7" s="85"/>
      <c r="L7" s="85"/>
      <c r="M7" s="109"/>
      <c r="N7" s="85"/>
      <c r="O7" s="85"/>
      <c r="P7" s="97"/>
      <c r="Q7" s="85"/>
      <c r="R7" s="85"/>
      <c r="S7" s="174"/>
      <c r="T7" s="174"/>
      <c r="U7" s="110"/>
      <c r="V7" s="110"/>
      <c r="W7" s="174"/>
      <c r="X7" s="174"/>
      <c r="Y7" s="110">
        <v>4688896</v>
      </c>
      <c r="Z7" s="110">
        <v>4688896</v>
      </c>
      <c r="AA7" s="109"/>
      <c r="AB7" s="109"/>
      <c r="AC7" s="112">
        <v>4688896</v>
      </c>
      <c r="AD7" s="110">
        <v>4688896</v>
      </c>
      <c r="AE7" s="109"/>
      <c r="AF7" s="139"/>
      <c r="AG7" s="112">
        <v>4688896</v>
      </c>
      <c r="AH7" s="110">
        <v>4688896</v>
      </c>
      <c r="AI7" s="110">
        <v>4688896</v>
      </c>
      <c r="AJ7" s="110">
        <v>4688896</v>
      </c>
      <c r="AK7" s="109"/>
      <c r="AL7" s="139"/>
      <c r="AM7" s="110">
        <v>4688896</v>
      </c>
      <c r="AN7" s="110">
        <v>4688896</v>
      </c>
      <c r="AO7" s="110">
        <v>4688896</v>
      </c>
      <c r="AP7" s="110">
        <v>4688896</v>
      </c>
      <c r="AQ7" s="109"/>
      <c r="AR7" s="139"/>
      <c r="AS7" s="112">
        <v>4688896</v>
      </c>
      <c r="AT7" s="110">
        <v>4688896</v>
      </c>
      <c r="AU7" s="110">
        <v>4688896</v>
      </c>
      <c r="AV7" s="109"/>
      <c r="AW7" s="139"/>
      <c r="AX7" s="110">
        <v>4688896</v>
      </c>
      <c r="AY7" s="110">
        <v>4688896</v>
      </c>
      <c r="AZ7" s="110">
        <v>4688896</v>
      </c>
      <c r="BA7" s="110">
        <v>4688896</v>
      </c>
      <c r="BB7" s="109"/>
      <c r="BC7" s="139"/>
      <c r="BD7" s="110">
        <v>4688896</v>
      </c>
      <c r="BE7" s="110"/>
      <c r="BF7" s="110"/>
      <c r="BG7" s="109"/>
      <c r="BH7" s="139"/>
      <c r="BJ7" s="88"/>
      <c r="BL7" s="146"/>
    </row>
    <row r="8" spans="1:64" ht="33.75" customHeight="1">
      <c r="A8" s="84" t="s">
        <v>41</v>
      </c>
      <c r="B8" s="124" t="s">
        <v>50</v>
      </c>
      <c r="C8" s="95" t="s">
        <v>43</v>
      </c>
      <c r="D8" s="95" t="s">
        <v>43</v>
      </c>
      <c r="E8" s="143">
        <v>40087</v>
      </c>
      <c r="F8" s="92" t="s">
        <v>51</v>
      </c>
      <c r="G8" s="90">
        <v>9403820</v>
      </c>
      <c r="H8" s="85">
        <v>8830340</v>
      </c>
      <c r="I8" s="85">
        <v>12266531</v>
      </c>
      <c r="J8" s="97">
        <v>0.30442001229287663</v>
      </c>
      <c r="K8" s="85">
        <v>12232148</v>
      </c>
      <c r="L8" s="85">
        <v>12232148</v>
      </c>
      <c r="M8" s="109">
        <v>2.8108718109034481E-3</v>
      </c>
      <c r="N8" s="85">
        <v>12232148</v>
      </c>
      <c r="O8" s="85">
        <v>12232148</v>
      </c>
      <c r="P8" s="97">
        <v>0</v>
      </c>
      <c r="Q8" s="85">
        <v>12232148</v>
      </c>
      <c r="R8" s="85">
        <v>12232148</v>
      </c>
      <c r="S8" s="174">
        <v>0</v>
      </c>
      <c r="T8" s="174">
        <v>0</v>
      </c>
      <c r="U8" s="110">
        <v>12232148</v>
      </c>
      <c r="V8" s="110">
        <v>12232148</v>
      </c>
      <c r="W8" s="174">
        <v>0</v>
      </c>
      <c r="X8" s="174">
        <v>0</v>
      </c>
      <c r="Y8" s="110">
        <v>11456065</v>
      </c>
      <c r="Z8" s="110">
        <v>11456065</v>
      </c>
      <c r="AA8" s="109">
        <v>-6.3446174784673959E-2</v>
      </c>
      <c r="AB8" s="109">
        <v>0</v>
      </c>
      <c r="AC8" s="112">
        <v>11456065</v>
      </c>
      <c r="AD8" s="110">
        <v>11456065</v>
      </c>
      <c r="AE8" s="109">
        <v>0</v>
      </c>
      <c r="AF8" s="139">
        <v>0</v>
      </c>
      <c r="AG8" s="112">
        <v>11456065</v>
      </c>
      <c r="AH8" s="110">
        <v>11456065</v>
      </c>
      <c r="AI8" s="110">
        <v>11456065</v>
      </c>
      <c r="AJ8" s="110">
        <v>11456065</v>
      </c>
      <c r="AK8" s="109">
        <v>0</v>
      </c>
      <c r="AL8" s="139">
        <v>0</v>
      </c>
      <c r="AM8" s="110">
        <v>11456065</v>
      </c>
      <c r="AN8" s="110">
        <v>11456065</v>
      </c>
      <c r="AO8" s="110">
        <v>11456065</v>
      </c>
      <c r="AP8" s="110">
        <v>11456065</v>
      </c>
      <c r="AQ8" s="109">
        <f>AM8/AI8-1</f>
        <v>0</v>
      </c>
      <c r="AR8" s="139">
        <f>AN8/AM8-1</f>
        <v>0</v>
      </c>
      <c r="AS8" s="112">
        <v>11456065</v>
      </c>
      <c r="AT8" s="110">
        <v>11456065</v>
      </c>
      <c r="AU8" s="110">
        <v>11456065</v>
      </c>
      <c r="AV8" s="109">
        <f>AS8/AO8-1</f>
        <v>0</v>
      </c>
      <c r="AW8" s="139">
        <f>AP8/AS8-1</f>
        <v>0</v>
      </c>
      <c r="AX8" s="110">
        <v>11456065</v>
      </c>
      <c r="AY8" s="110">
        <v>11456065</v>
      </c>
      <c r="AZ8" s="110">
        <v>11456065</v>
      </c>
      <c r="BA8" s="110">
        <v>11456065</v>
      </c>
      <c r="BB8" s="109">
        <v>0</v>
      </c>
      <c r="BC8" s="139">
        <v>0</v>
      </c>
      <c r="BD8" s="110">
        <v>11456065</v>
      </c>
      <c r="BE8" s="110"/>
      <c r="BF8" s="110"/>
      <c r="BG8" s="109">
        <v>0</v>
      </c>
      <c r="BH8" s="139">
        <v>-1</v>
      </c>
      <c r="BJ8" s="88"/>
      <c r="BL8" s="146"/>
    </row>
    <row r="9" spans="1:64" ht="33.75" customHeight="1">
      <c r="A9" s="84" t="s">
        <v>45</v>
      </c>
      <c r="B9" s="124" t="s">
        <v>50</v>
      </c>
      <c r="C9" s="124">
        <v>112</v>
      </c>
      <c r="D9" s="124">
        <v>10139</v>
      </c>
      <c r="E9" s="143"/>
      <c r="F9" s="92" t="s">
        <v>52</v>
      </c>
      <c r="G9" s="90"/>
      <c r="H9" s="85"/>
      <c r="I9" s="85"/>
      <c r="J9" s="97"/>
      <c r="K9" s="85"/>
      <c r="L9" s="85"/>
      <c r="M9" s="109"/>
      <c r="N9" s="85"/>
      <c r="O9" s="85"/>
      <c r="P9" s="97"/>
      <c r="Q9" s="85"/>
      <c r="R9" s="85"/>
      <c r="S9" s="174"/>
      <c r="T9" s="174"/>
      <c r="U9" s="110"/>
      <c r="V9" s="110"/>
      <c r="W9" s="174"/>
      <c r="X9" s="174"/>
      <c r="Y9" s="110">
        <v>6998664</v>
      </c>
      <c r="Z9" s="110">
        <v>6998664</v>
      </c>
      <c r="AA9" s="109"/>
      <c r="AB9" s="109"/>
      <c r="AC9" s="112">
        <v>6998664</v>
      </c>
      <c r="AD9" s="110">
        <v>6998664</v>
      </c>
      <c r="AE9" s="109"/>
      <c r="AF9" s="139"/>
      <c r="AG9" s="112">
        <v>6998664</v>
      </c>
      <c r="AH9" s="110">
        <v>6998664</v>
      </c>
      <c r="AI9" s="110">
        <v>6998664</v>
      </c>
      <c r="AJ9" s="110">
        <v>6998664</v>
      </c>
      <c r="AK9" s="109"/>
      <c r="AL9" s="139"/>
      <c r="AM9" s="110">
        <v>6998664</v>
      </c>
      <c r="AN9" s="110">
        <v>6998664</v>
      </c>
      <c r="AO9" s="110">
        <v>6998664</v>
      </c>
      <c r="AP9" s="110">
        <v>6998664</v>
      </c>
      <c r="AQ9" s="109"/>
      <c r="AR9" s="139"/>
      <c r="AS9" s="112">
        <v>6998664</v>
      </c>
      <c r="AT9" s="110">
        <v>6998664</v>
      </c>
      <c r="AU9" s="110">
        <v>6998664</v>
      </c>
      <c r="AV9" s="109"/>
      <c r="AW9" s="139"/>
      <c r="AX9" s="110">
        <v>6998664</v>
      </c>
      <c r="AY9" s="110">
        <v>6998664</v>
      </c>
      <c r="AZ9" s="110">
        <v>6998664</v>
      </c>
      <c r="BA9" s="110">
        <v>6998664</v>
      </c>
      <c r="BB9" s="109"/>
      <c r="BC9" s="139"/>
      <c r="BD9" s="110">
        <v>6998664</v>
      </c>
      <c r="BE9" s="110"/>
      <c r="BF9" s="110"/>
      <c r="BG9" s="109"/>
      <c r="BH9" s="139"/>
      <c r="BJ9" s="108"/>
      <c r="BL9" s="146"/>
    </row>
    <row r="10" spans="1:64" ht="49.5" customHeight="1">
      <c r="A10" s="84" t="s">
        <v>45</v>
      </c>
      <c r="B10" s="124" t="s">
        <v>50</v>
      </c>
      <c r="C10" s="124">
        <v>177</v>
      </c>
      <c r="D10" s="124">
        <v>10728</v>
      </c>
      <c r="E10" s="143"/>
      <c r="F10" s="92" t="s">
        <v>53</v>
      </c>
      <c r="G10" s="90"/>
      <c r="H10" s="85"/>
      <c r="I10" s="85"/>
      <c r="J10" s="97"/>
      <c r="K10" s="85"/>
      <c r="L10" s="85"/>
      <c r="M10" s="109"/>
      <c r="N10" s="85"/>
      <c r="O10" s="85"/>
      <c r="P10" s="97"/>
      <c r="Q10" s="85"/>
      <c r="R10" s="85"/>
      <c r="S10" s="174"/>
      <c r="T10" s="174"/>
      <c r="U10" s="110"/>
      <c r="V10" s="110"/>
      <c r="W10" s="174"/>
      <c r="X10" s="174"/>
      <c r="Y10" s="110">
        <v>3041696</v>
      </c>
      <c r="Z10" s="110">
        <v>3041696</v>
      </c>
      <c r="AA10" s="109"/>
      <c r="AB10" s="109"/>
      <c r="AC10" s="112">
        <v>3041696</v>
      </c>
      <c r="AD10" s="110">
        <v>3041696</v>
      </c>
      <c r="AE10" s="109"/>
      <c r="AF10" s="139"/>
      <c r="AG10" s="112">
        <v>3041696</v>
      </c>
      <c r="AH10" s="110">
        <v>3041696</v>
      </c>
      <c r="AI10" s="110">
        <v>3041696</v>
      </c>
      <c r="AJ10" s="110">
        <v>3041696</v>
      </c>
      <c r="AK10" s="109"/>
      <c r="AL10" s="139"/>
      <c r="AM10" s="110">
        <v>3041696</v>
      </c>
      <c r="AN10" s="110">
        <v>3041696</v>
      </c>
      <c r="AO10" s="110">
        <v>3041696</v>
      </c>
      <c r="AP10" s="110">
        <v>3041696</v>
      </c>
      <c r="AQ10" s="109"/>
      <c r="AR10" s="139"/>
      <c r="AS10" s="112">
        <v>3041696</v>
      </c>
      <c r="AT10" s="110">
        <v>3041696</v>
      </c>
      <c r="AU10" s="110">
        <v>3041696</v>
      </c>
      <c r="AV10" s="109"/>
      <c r="AW10" s="139"/>
      <c r="AX10" s="110">
        <v>3041696</v>
      </c>
      <c r="AY10" s="110">
        <v>3041696</v>
      </c>
      <c r="AZ10" s="110">
        <v>3041696</v>
      </c>
      <c r="BA10" s="110">
        <v>3041696</v>
      </c>
      <c r="BB10" s="109"/>
      <c r="BC10" s="139"/>
      <c r="BD10" s="110">
        <v>3041696</v>
      </c>
      <c r="BE10" s="110"/>
      <c r="BF10" s="110"/>
      <c r="BG10" s="109"/>
      <c r="BH10" s="139"/>
      <c r="BJ10" s="108"/>
      <c r="BL10" s="146"/>
    </row>
    <row r="11" spans="1:64" ht="51" customHeight="1">
      <c r="A11" s="84" t="s">
        <v>45</v>
      </c>
      <c r="B11" s="124" t="s">
        <v>50</v>
      </c>
      <c r="C11" s="124">
        <v>177</v>
      </c>
      <c r="D11" s="124">
        <v>10729</v>
      </c>
      <c r="E11" s="143"/>
      <c r="F11" s="92" t="s">
        <v>54</v>
      </c>
      <c r="G11" s="90"/>
      <c r="H11" s="85"/>
      <c r="I11" s="85"/>
      <c r="J11" s="97"/>
      <c r="K11" s="85"/>
      <c r="L11" s="85"/>
      <c r="M11" s="109"/>
      <c r="N11" s="85"/>
      <c r="O11" s="85"/>
      <c r="P11" s="97"/>
      <c r="Q11" s="85"/>
      <c r="R11" s="85"/>
      <c r="S11" s="174"/>
      <c r="T11" s="174"/>
      <c r="U11" s="110"/>
      <c r="V11" s="110"/>
      <c r="W11" s="174"/>
      <c r="X11" s="174"/>
      <c r="Y11" s="110">
        <v>1415705</v>
      </c>
      <c r="Z11" s="110">
        <v>1415705</v>
      </c>
      <c r="AA11" s="109"/>
      <c r="AB11" s="109"/>
      <c r="AC11" s="112">
        <v>1415705</v>
      </c>
      <c r="AD11" s="110">
        <v>1415705</v>
      </c>
      <c r="AE11" s="109"/>
      <c r="AF11" s="139"/>
      <c r="AG11" s="112">
        <v>1415705</v>
      </c>
      <c r="AH11" s="110">
        <v>1415705</v>
      </c>
      <c r="AI11" s="110">
        <v>1415705</v>
      </c>
      <c r="AJ11" s="110">
        <v>1415705</v>
      </c>
      <c r="AK11" s="109"/>
      <c r="AL11" s="139"/>
      <c r="AM11" s="110">
        <v>1415705</v>
      </c>
      <c r="AN11" s="110">
        <v>1415705</v>
      </c>
      <c r="AO11" s="110">
        <v>1415705</v>
      </c>
      <c r="AP11" s="110">
        <v>1415705</v>
      </c>
      <c r="AQ11" s="109"/>
      <c r="AR11" s="139"/>
      <c r="AS11" s="112">
        <v>1415705</v>
      </c>
      <c r="AT11" s="110">
        <v>1415705</v>
      </c>
      <c r="AU11" s="110">
        <v>1415705</v>
      </c>
      <c r="AV11" s="109"/>
      <c r="AW11" s="139"/>
      <c r="AX11" s="110">
        <v>1415705</v>
      </c>
      <c r="AY11" s="110">
        <v>1415705</v>
      </c>
      <c r="AZ11" s="110">
        <v>1415705</v>
      </c>
      <c r="BA11" s="110">
        <v>1415705</v>
      </c>
      <c r="BB11" s="109"/>
      <c r="BC11" s="139"/>
      <c r="BD11" s="110">
        <v>1415705</v>
      </c>
      <c r="BE11" s="110"/>
      <c r="BF11" s="110"/>
      <c r="BG11" s="109"/>
      <c r="BH11" s="139"/>
      <c r="BJ11" s="108"/>
      <c r="BL11" s="146"/>
    </row>
    <row r="12" spans="1:64" ht="33.75" customHeight="1">
      <c r="A12" s="84" t="s">
        <v>41</v>
      </c>
      <c r="B12" s="124" t="s">
        <v>55</v>
      </c>
      <c r="C12" s="95" t="s">
        <v>43</v>
      </c>
      <c r="D12" s="95" t="s">
        <v>43</v>
      </c>
      <c r="E12" s="143">
        <v>39630</v>
      </c>
      <c r="F12" s="92" t="s">
        <v>56</v>
      </c>
      <c r="G12" s="90">
        <v>14544152</v>
      </c>
      <c r="H12" s="85">
        <v>14683511.330000004</v>
      </c>
      <c r="I12" s="85">
        <v>14686911.330000004</v>
      </c>
      <c r="J12" s="97">
        <v>2.2476387760517191E-4</v>
      </c>
      <c r="K12" s="85">
        <v>14615636</v>
      </c>
      <c r="L12" s="85">
        <v>14615636</v>
      </c>
      <c r="M12" s="109">
        <v>4.8766492268967898E-3</v>
      </c>
      <c r="N12" s="85">
        <v>14615636</v>
      </c>
      <c r="O12" s="85">
        <v>14615636</v>
      </c>
      <c r="P12" s="97">
        <v>0</v>
      </c>
      <c r="Q12" s="85">
        <v>14615636</v>
      </c>
      <c r="R12" s="85">
        <v>14615636</v>
      </c>
      <c r="S12" s="174">
        <v>0</v>
      </c>
      <c r="T12" s="174">
        <v>0</v>
      </c>
      <c r="U12" s="110">
        <v>14615636</v>
      </c>
      <c r="V12" s="110">
        <v>14615636</v>
      </c>
      <c r="W12" s="174">
        <v>0</v>
      </c>
      <c r="X12" s="174">
        <v>0</v>
      </c>
      <c r="Y12" s="110">
        <v>14615636</v>
      </c>
      <c r="Z12" s="110">
        <v>14615636</v>
      </c>
      <c r="AA12" s="109">
        <v>0</v>
      </c>
      <c r="AB12" s="109">
        <v>0</v>
      </c>
      <c r="AC12" s="112">
        <v>14615636</v>
      </c>
      <c r="AD12" s="110">
        <v>14615636</v>
      </c>
      <c r="AE12" s="109">
        <v>0</v>
      </c>
      <c r="AF12" s="139">
        <v>0</v>
      </c>
      <c r="AG12" s="112">
        <v>14615636</v>
      </c>
      <c r="AH12" s="110">
        <v>14615636</v>
      </c>
      <c r="AI12" s="110">
        <v>14615636</v>
      </c>
      <c r="AJ12" s="110">
        <v>14615636</v>
      </c>
      <c r="AK12" s="109">
        <v>0</v>
      </c>
      <c r="AL12" s="139">
        <v>0</v>
      </c>
      <c r="AM12" s="110">
        <v>14615636</v>
      </c>
      <c r="AN12" s="110">
        <v>14615636</v>
      </c>
      <c r="AO12" s="110">
        <v>14615636</v>
      </c>
      <c r="AP12" s="110">
        <v>14615636</v>
      </c>
      <c r="AQ12" s="109">
        <f>AM12/AI12-1</f>
        <v>0</v>
      </c>
      <c r="AR12" s="139">
        <f>AN12/AM12-1</f>
        <v>0</v>
      </c>
      <c r="AS12" s="112">
        <v>14615636</v>
      </c>
      <c r="AT12" s="110">
        <v>14615636</v>
      </c>
      <c r="AU12" s="110">
        <v>14615636</v>
      </c>
      <c r="AV12" s="109">
        <f>AS12/AO12-1</f>
        <v>0</v>
      </c>
      <c r="AW12" s="139">
        <f>AP12/AS12-1</f>
        <v>0</v>
      </c>
      <c r="AX12" s="110">
        <v>14615636</v>
      </c>
      <c r="AY12" s="110">
        <v>14615636</v>
      </c>
      <c r="AZ12" s="110">
        <v>14615636</v>
      </c>
      <c r="BA12" s="110">
        <v>14615636</v>
      </c>
      <c r="BB12" s="109">
        <v>0</v>
      </c>
      <c r="BC12" s="139">
        <v>0</v>
      </c>
      <c r="BD12" s="110">
        <v>14615636</v>
      </c>
      <c r="BE12" s="110"/>
      <c r="BF12" s="110"/>
      <c r="BG12" s="109">
        <v>0</v>
      </c>
      <c r="BH12" s="139">
        <v>-1</v>
      </c>
      <c r="BJ12" s="87" t="s">
        <v>57</v>
      </c>
      <c r="BL12" s="146"/>
    </row>
    <row r="13" spans="1:64" ht="33.75" customHeight="1">
      <c r="A13" s="84" t="s">
        <v>45</v>
      </c>
      <c r="B13" s="124" t="s">
        <v>55</v>
      </c>
      <c r="C13" s="124">
        <v>106</v>
      </c>
      <c r="D13" s="124">
        <v>10130</v>
      </c>
      <c r="E13" s="143"/>
      <c r="F13" s="92" t="s">
        <v>58</v>
      </c>
      <c r="G13" s="90"/>
      <c r="H13" s="85"/>
      <c r="I13" s="85"/>
      <c r="J13" s="97"/>
      <c r="K13" s="85"/>
      <c r="L13" s="85"/>
      <c r="M13" s="109"/>
      <c r="N13" s="85"/>
      <c r="O13" s="85"/>
      <c r="P13" s="97"/>
      <c r="Q13" s="85"/>
      <c r="R13" s="85"/>
      <c r="S13" s="174"/>
      <c r="T13" s="174"/>
      <c r="U13" s="110"/>
      <c r="V13" s="110"/>
      <c r="W13" s="174"/>
      <c r="X13" s="174"/>
      <c r="Y13" s="110">
        <v>14615636</v>
      </c>
      <c r="Z13" s="110">
        <v>14615636</v>
      </c>
      <c r="AA13" s="109"/>
      <c r="AB13" s="109"/>
      <c r="AC13" s="112">
        <v>14615636</v>
      </c>
      <c r="AD13" s="110">
        <v>14615636</v>
      </c>
      <c r="AE13" s="109"/>
      <c r="AF13" s="139"/>
      <c r="AG13" s="112">
        <v>14615636</v>
      </c>
      <c r="AH13" s="110">
        <v>14615636</v>
      </c>
      <c r="AI13" s="110">
        <v>14615636</v>
      </c>
      <c r="AJ13" s="110">
        <v>14615636</v>
      </c>
      <c r="AK13" s="109"/>
      <c r="AL13" s="139"/>
      <c r="AM13" s="110">
        <v>14615636</v>
      </c>
      <c r="AN13" s="110">
        <v>14615636</v>
      </c>
      <c r="AO13" s="110">
        <v>14615636</v>
      </c>
      <c r="AP13" s="110">
        <v>14615636</v>
      </c>
      <c r="AQ13" s="109"/>
      <c r="AR13" s="139"/>
      <c r="AS13" s="112">
        <v>14615636</v>
      </c>
      <c r="AT13" s="110">
        <v>14615636</v>
      </c>
      <c r="AU13" s="110">
        <v>14615636</v>
      </c>
      <c r="AV13" s="109"/>
      <c r="AW13" s="139"/>
      <c r="AX13" s="110">
        <v>14615636</v>
      </c>
      <c r="AY13" s="110">
        <v>14615636</v>
      </c>
      <c r="AZ13" s="110">
        <v>14615636</v>
      </c>
      <c r="BA13" s="110">
        <v>14615636</v>
      </c>
      <c r="BB13" s="109"/>
      <c r="BC13" s="139"/>
      <c r="BD13" s="110">
        <v>14615636</v>
      </c>
      <c r="BE13" s="110"/>
      <c r="BF13" s="110"/>
      <c r="BG13" s="109"/>
      <c r="BH13" s="139"/>
      <c r="BJ13" s="87"/>
      <c r="BL13" s="146"/>
    </row>
    <row r="14" spans="1:64" ht="33.75" customHeight="1">
      <c r="A14" s="84" t="s">
        <v>45</v>
      </c>
      <c r="B14" s="124" t="s">
        <v>55</v>
      </c>
      <c r="C14" s="124">
        <v>119</v>
      </c>
      <c r="D14" s="124">
        <v>10149</v>
      </c>
      <c r="E14" s="143"/>
      <c r="F14" s="92" t="s">
        <v>59</v>
      </c>
      <c r="G14" s="90"/>
      <c r="H14" s="85"/>
      <c r="I14" s="85"/>
      <c r="J14" s="97"/>
      <c r="K14" s="85"/>
      <c r="L14" s="85"/>
      <c r="M14" s="109"/>
      <c r="N14" s="85"/>
      <c r="O14" s="85"/>
      <c r="P14" s="97"/>
      <c r="Q14" s="85"/>
      <c r="R14" s="85"/>
      <c r="S14" s="174"/>
      <c r="T14" s="174"/>
      <c r="U14" s="110"/>
      <c r="V14" s="110"/>
      <c r="W14" s="174"/>
      <c r="X14" s="174"/>
      <c r="Y14" s="110">
        <v>0</v>
      </c>
      <c r="Z14" s="110">
        <v>0</v>
      </c>
      <c r="AA14" s="109"/>
      <c r="AB14" s="109"/>
      <c r="AC14" s="112">
        <v>0</v>
      </c>
      <c r="AD14" s="110">
        <v>0</v>
      </c>
      <c r="AE14" s="109"/>
      <c r="AF14" s="139"/>
      <c r="AG14" s="112">
        <v>0</v>
      </c>
      <c r="AH14" s="110">
        <v>0</v>
      </c>
      <c r="AI14" s="110">
        <v>0</v>
      </c>
      <c r="AJ14" s="110">
        <v>0</v>
      </c>
      <c r="AK14" s="109"/>
      <c r="AL14" s="139"/>
      <c r="AM14" s="110">
        <v>0</v>
      </c>
      <c r="AN14" s="110">
        <v>0</v>
      </c>
      <c r="AO14" s="110">
        <v>0</v>
      </c>
      <c r="AP14" s="110">
        <v>0</v>
      </c>
      <c r="AQ14" s="109"/>
      <c r="AR14" s="139"/>
      <c r="AS14" s="112">
        <v>0</v>
      </c>
      <c r="AT14" s="110">
        <v>0</v>
      </c>
      <c r="AU14" s="110">
        <v>0</v>
      </c>
      <c r="AV14" s="109"/>
      <c r="AW14" s="139"/>
      <c r="AX14" s="110">
        <v>0</v>
      </c>
      <c r="AY14" s="110">
        <v>0</v>
      </c>
      <c r="AZ14" s="110">
        <v>0</v>
      </c>
      <c r="BA14" s="110">
        <v>0</v>
      </c>
      <c r="BB14" s="109"/>
      <c r="BC14" s="139"/>
      <c r="BD14" s="110">
        <v>0</v>
      </c>
      <c r="BE14" s="110"/>
      <c r="BF14" s="110"/>
      <c r="BG14" s="109"/>
      <c r="BH14" s="139"/>
      <c r="BJ14" s="87"/>
      <c r="BL14" s="146"/>
    </row>
    <row r="15" spans="1:64" ht="33.75" customHeight="1">
      <c r="A15" s="84" t="s">
        <v>41</v>
      </c>
      <c r="B15" s="124" t="s">
        <v>60</v>
      </c>
      <c r="C15" s="95" t="s">
        <v>43</v>
      </c>
      <c r="D15" s="95" t="s">
        <v>43</v>
      </c>
      <c r="E15" s="143">
        <v>38838</v>
      </c>
      <c r="F15" s="92" t="s">
        <v>61</v>
      </c>
      <c r="G15" s="90">
        <v>387742</v>
      </c>
      <c r="H15" s="85">
        <v>387742</v>
      </c>
      <c r="I15" s="85">
        <v>387742</v>
      </c>
      <c r="J15" s="97">
        <v>2.2476387760517191E-4</v>
      </c>
      <c r="K15" s="85">
        <v>387742</v>
      </c>
      <c r="L15" s="85">
        <v>387742</v>
      </c>
      <c r="M15" s="109">
        <v>0</v>
      </c>
      <c r="N15" s="85">
        <v>387742</v>
      </c>
      <c r="O15" s="85">
        <v>387742</v>
      </c>
      <c r="P15" s="97">
        <v>0</v>
      </c>
      <c r="Q15" s="85">
        <v>387742</v>
      </c>
      <c r="R15" s="85">
        <v>387742</v>
      </c>
      <c r="S15" s="174">
        <v>0</v>
      </c>
      <c r="T15" s="174">
        <v>0</v>
      </c>
      <c r="U15" s="110">
        <v>387742</v>
      </c>
      <c r="V15" s="110">
        <v>387742</v>
      </c>
      <c r="W15" s="174">
        <v>0</v>
      </c>
      <c r="X15" s="174">
        <v>0</v>
      </c>
      <c r="Y15" s="110">
        <v>387742</v>
      </c>
      <c r="Z15" s="110">
        <v>387742</v>
      </c>
      <c r="AA15" s="109">
        <v>0</v>
      </c>
      <c r="AB15" s="109">
        <v>0</v>
      </c>
      <c r="AC15" s="112">
        <v>387742</v>
      </c>
      <c r="AD15" s="110">
        <v>387742</v>
      </c>
      <c r="AE15" s="109">
        <v>0</v>
      </c>
      <c r="AF15" s="139">
        <v>0</v>
      </c>
      <c r="AG15" s="112">
        <v>387742</v>
      </c>
      <c r="AH15" s="110">
        <v>387742</v>
      </c>
      <c r="AI15" s="110">
        <v>387742</v>
      </c>
      <c r="AJ15" s="110">
        <v>387742</v>
      </c>
      <c r="AK15" s="109">
        <v>0</v>
      </c>
      <c r="AL15" s="139">
        <v>0</v>
      </c>
      <c r="AM15" s="110">
        <v>387742</v>
      </c>
      <c r="AN15" s="110">
        <v>387742</v>
      </c>
      <c r="AO15" s="110">
        <v>387742</v>
      </c>
      <c r="AP15" s="110">
        <v>387742</v>
      </c>
      <c r="AQ15" s="109">
        <f>AM15/AI15-1</f>
        <v>0</v>
      </c>
      <c r="AR15" s="139">
        <f>AN15/AM15-1</f>
        <v>0</v>
      </c>
      <c r="AS15" s="112">
        <v>387742</v>
      </c>
      <c r="AT15" s="110">
        <v>387742</v>
      </c>
      <c r="AU15" s="110">
        <v>387742</v>
      </c>
      <c r="AV15" s="109">
        <f>AS15/AO15-1</f>
        <v>0</v>
      </c>
      <c r="AW15" s="139">
        <f>AP15/AS15-1</f>
        <v>0</v>
      </c>
      <c r="AX15" s="110">
        <v>387742</v>
      </c>
      <c r="AY15" s="110">
        <v>387742</v>
      </c>
      <c r="AZ15" s="110">
        <v>387742</v>
      </c>
      <c r="BA15" s="110">
        <v>387742</v>
      </c>
      <c r="BB15" s="109">
        <v>0</v>
      </c>
      <c r="BC15" s="139">
        <v>0</v>
      </c>
      <c r="BD15" s="110">
        <v>387742</v>
      </c>
      <c r="BE15" s="110"/>
      <c r="BF15" s="110"/>
      <c r="BG15" s="109">
        <v>0</v>
      </c>
      <c r="BH15" s="139">
        <v>-1</v>
      </c>
      <c r="BJ15" s="87"/>
      <c r="BL15" s="146"/>
    </row>
    <row r="16" spans="1:64" ht="33.75" customHeight="1">
      <c r="A16" s="84" t="s">
        <v>45</v>
      </c>
      <c r="B16" s="124" t="s">
        <v>60</v>
      </c>
      <c r="C16" s="124">
        <v>30001</v>
      </c>
      <c r="D16" s="124">
        <v>50001</v>
      </c>
      <c r="E16" s="143"/>
      <c r="F16" s="92" t="s">
        <v>62</v>
      </c>
      <c r="G16" s="90"/>
      <c r="H16" s="85"/>
      <c r="I16" s="85"/>
      <c r="J16" s="97"/>
      <c r="K16" s="85"/>
      <c r="L16" s="85"/>
      <c r="M16" s="109"/>
      <c r="N16" s="85"/>
      <c r="O16" s="85"/>
      <c r="P16" s="97"/>
      <c r="Q16" s="85"/>
      <c r="R16" s="85"/>
      <c r="S16" s="174"/>
      <c r="T16" s="174"/>
      <c r="U16" s="110"/>
      <c r="V16" s="110"/>
      <c r="W16" s="174"/>
      <c r="X16" s="174"/>
      <c r="Y16" s="110">
        <v>387742</v>
      </c>
      <c r="Z16" s="110">
        <v>387742</v>
      </c>
      <c r="AA16" s="109"/>
      <c r="AB16" s="109"/>
      <c r="AC16" s="112">
        <v>387742</v>
      </c>
      <c r="AD16" s="110">
        <v>387742</v>
      </c>
      <c r="AE16" s="109"/>
      <c r="AF16" s="139"/>
      <c r="AG16" s="112">
        <v>387742</v>
      </c>
      <c r="AH16" s="110">
        <v>387742</v>
      </c>
      <c r="AI16" s="110">
        <v>387742</v>
      </c>
      <c r="AJ16" s="110">
        <v>387742</v>
      </c>
      <c r="AK16" s="109"/>
      <c r="AL16" s="139"/>
      <c r="AM16" s="110">
        <v>387742</v>
      </c>
      <c r="AN16" s="110">
        <v>387742</v>
      </c>
      <c r="AO16" s="110">
        <v>387742</v>
      </c>
      <c r="AP16" s="110">
        <v>387742</v>
      </c>
      <c r="AQ16" s="109"/>
      <c r="AR16" s="139"/>
      <c r="AS16" s="112">
        <v>387742</v>
      </c>
      <c r="AT16" s="110">
        <v>387742</v>
      </c>
      <c r="AU16" s="110">
        <v>387742</v>
      </c>
      <c r="AV16" s="109"/>
      <c r="AW16" s="139"/>
      <c r="AX16" s="110">
        <v>387742</v>
      </c>
      <c r="AY16" s="110">
        <v>387742</v>
      </c>
      <c r="AZ16" s="110">
        <v>387742</v>
      </c>
      <c r="BA16" s="110">
        <v>387742</v>
      </c>
      <c r="BB16" s="109"/>
      <c r="BC16" s="139"/>
      <c r="BD16" s="110">
        <v>387742</v>
      </c>
      <c r="BE16" s="110"/>
      <c r="BF16" s="110"/>
      <c r="BG16" s="109"/>
      <c r="BH16" s="139"/>
      <c r="BJ16" s="87"/>
      <c r="BL16" s="146"/>
    </row>
    <row r="17" spans="1:64" ht="45" customHeight="1">
      <c r="A17" s="84" t="s">
        <v>41</v>
      </c>
      <c r="B17" s="124" t="s">
        <v>63</v>
      </c>
      <c r="C17" s="95" t="s">
        <v>43</v>
      </c>
      <c r="D17" s="95" t="s">
        <v>43</v>
      </c>
      <c r="E17" s="143">
        <v>39539</v>
      </c>
      <c r="F17" s="92" t="s">
        <v>64</v>
      </c>
      <c r="G17" s="90">
        <v>1520473</v>
      </c>
      <c r="H17" s="85">
        <v>1520502</v>
      </c>
      <c r="I17" s="85">
        <v>1520502</v>
      </c>
      <c r="J17" s="97">
        <v>2.2476387760517191E-4</v>
      </c>
      <c r="K17" s="85">
        <v>1520502</v>
      </c>
      <c r="L17" s="85">
        <v>1520502</v>
      </c>
      <c r="M17" s="109">
        <v>0</v>
      </c>
      <c r="N17" s="85">
        <v>1520502</v>
      </c>
      <c r="O17" s="85">
        <v>1520502</v>
      </c>
      <c r="P17" s="97">
        <v>0</v>
      </c>
      <c r="Q17" s="85">
        <v>1520502</v>
      </c>
      <c r="R17" s="85">
        <v>1520502</v>
      </c>
      <c r="S17" s="174">
        <v>0</v>
      </c>
      <c r="T17" s="174">
        <v>0</v>
      </c>
      <c r="U17" s="110">
        <v>1520502</v>
      </c>
      <c r="V17" s="110">
        <v>1520502</v>
      </c>
      <c r="W17" s="174">
        <v>0</v>
      </c>
      <c r="X17" s="174">
        <v>0</v>
      </c>
      <c r="Y17" s="110">
        <v>1520502</v>
      </c>
      <c r="Z17" s="110">
        <v>1520502</v>
      </c>
      <c r="AA17" s="109">
        <v>0</v>
      </c>
      <c r="AB17" s="109">
        <v>0</v>
      </c>
      <c r="AC17" s="112">
        <v>1520502</v>
      </c>
      <c r="AD17" s="110">
        <v>1520502</v>
      </c>
      <c r="AE17" s="109">
        <v>0</v>
      </c>
      <c r="AF17" s="139">
        <v>0</v>
      </c>
      <c r="AG17" s="112">
        <v>1520502</v>
      </c>
      <c r="AH17" s="110">
        <v>1520502</v>
      </c>
      <c r="AI17" s="110">
        <v>1520502</v>
      </c>
      <c r="AJ17" s="110">
        <v>1520502</v>
      </c>
      <c r="AK17" s="109">
        <v>0</v>
      </c>
      <c r="AL17" s="139">
        <v>0</v>
      </c>
      <c r="AM17" s="110">
        <v>1520502</v>
      </c>
      <c r="AN17" s="110">
        <v>1520502</v>
      </c>
      <c r="AO17" s="110">
        <v>1520502</v>
      </c>
      <c r="AP17" s="110">
        <v>1520502</v>
      </c>
      <c r="AQ17" s="109">
        <f>AM17/AI17-1</f>
        <v>0</v>
      </c>
      <c r="AR17" s="139">
        <f>AN17/AM17-1</f>
        <v>0</v>
      </c>
      <c r="AS17" s="112">
        <v>1520502</v>
      </c>
      <c r="AT17" s="110">
        <v>1520502</v>
      </c>
      <c r="AU17" s="110">
        <v>1520502</v>
      </c>
      <c r="AV17" s="109">
        <f>AS17/AO17-1</f>
        <v>0</v>
      </c>
      <c r="AW17" s="139">
        <f>AP17/AS17-1</f>
        <v>0</v>
      </c>
      <c r="AX17" s="110">
        <v>1520502</v>
      </c>
      <c r="AY17" s="110">
        <v>1520502</v>
      </c>
      <c r="AZ17" s="110">
        <v>1520502</v>
      </c>
      <c r="BA17" s="110">
        <v>1520502</v>
      </c>
      <c r="BB17" s="109">
        <v>0</v>
      </c>
      <c r="BC17" s="139">
        <v>0</v>
      </c>
      <c r="BD17" s="110">
        <v>1520502</v>
      </c>
      <c r="BE17" s="110"/>
      <c r="BF17" s="110"/>
      <c r="BG17" s="109">
        <v>0</v>
      </c>
      <c r="BH17" s="139">
        <v>-1</v>
      </c>
      <c r="BJ17" s="87"/>
      <c r="BK17" s="124"/>
      <c r="BL17" s="146"/>
    </row>
    <row r="18" spans="1:64" ht="45" customHeight="1">
      <c r="A18" s="84" t="s">
        <v>45</v>
      </c>
      <c r="B18" s="124" t="s">
        <v>63</v>
      </c>
      <c r="C18" s="124">
        <v>110</v>
      </c>
      <c r="D18" s="124">
        <v>10137</v>
      </c>
      <c r="E18" s="143"/>
      <c r="F18" s="92" t="s">
        <v>65</v>
      </c>
      <c r="G18" s="90"/>
      <c r="H18" s="85"/>
      <c r="I18" s="85"/>
      <c r="J18" s="97"/>
      <c r="K18" s="85"/>
      <c r="L18" s="85"/>
      <c r="M18" s="109"/>
      <c r="N18" s="85"/>
      <c r="O18" s="85"/>
      <c r="P18" s="97"/>
      <c r="Q18" s="85"/>
      <c r="R18" s="85"/>
      <c r="S18" s="174"/>
      <c r="T18" s="174"/>
      <c r="U18" s="110"/>
      <c r="V18" s="110"/>
      <c r="W18" s="174"/>
      <c r="X18" s="174"/>
      <c r="Y18" s="110">
        <v>1520502</v>
      </c>
      <c r="Z18" s="110">
        <v>1520502</v>
      </c>
      <c r="AA18" s="109"/>
      <c r="AB18" s="109"/>
      <c r="AC18" s="112">
        <v>1520502</v>
      </c>
      <c r="AD18" s="110">
        <v>1520502</v>
      </c>
      <c r="AE18" s="109"/>
      <c r="AF18" s="139"/>
      <c r="AG18" s="112">
        <v>1520502</v>
      </c>
      <c r="AH18" s="110">
        <v>1520502</v>
      </c>
      <c r="AI18" s="110">
        <v>1520502</v>
      </c>
      <c r="AJ18" s="110">
        <v>1520502</v>
      </c>
      <c r="AK18" s="109"/>
      <c r="AL18" s="139"/>
      <c r="AM18" s="110">
        <v>1520502</v>
      </c>
      <c r="AN18" s="110">
        <v>1520502</v>
      </c>
      <c r="AO18" s="110">
        <v>1520502</v>
      </c>
      <c r="AP18" s="110">
        <v>1520502</v>
      </c>
      <c r="AQ18" s="109"/>
      <c r="AR18" s="139"/>
      <c r="AS18" s="112">
        <v>1520502</v>
      </c>
      <c r="AT18" s="110">
        <v>1520502</v>
      </c>
      <c r="AU18" s="110">
        <v>1520502</v>
      </c>
      <c r="AV18" s="109"/>
      <c r="AW18" s="139"/>
      <c r="AX18" s="110">
        <v>1520502</v>
      </c>
      <c r="AY18" s="110">
        <v>1520502</v>
      </c>
      <c r="AZ18" s="110">
        <v>1520502</v>
      </c>
      <c r="BA18" s="110">
        <v>1520502</v>
      </c>
      <c r="BB18" s="109"/>
      <c r="BC18" s="139"/>
      <c r="BD18" s="110">
        <v>1520502</v>
      </c>
      <c r="BE18" s="110"/>
      <c r="BF18" s="110"/>
      <c r="BG18" s="109"/>
      <c r="BH18" s="139"/>
      <c r="BJ18" s="87"/>
      <c r="BK18" s="124"/>
      <c r="BL18" s="146"/>
    </row>
    <row r="19" spans="1:64" ht="45" customHeight="1">
      <c r="A19" s="84" t="s">
        <v>45</v>
      </c>
      <c r="B19" s="124" t="s">
        <v>63</v>
      </c>
      <c r="C19" s="124">
        <v>657</v>
      </c>
      <c r="D19" s="124">
        <v>10862</v>
      </c>
      <c r="E19" s="143"/>
      <c r="F19" s="92" t="s">
        <v>66</v>
      </c>
      <c r="G19" s="90"/>
      <c r="H19" s="85"/>
      <c r="I19" s="85"/>
      <c r="J19" s="97"/>
      <c r="K19" s="85"/>
      <c r="L19" s="85"/>
      <c r="M19" s="109"/>
      <c r="N19" s="85"/>
      <c r="O19" s="85"/>
      <c r="P19" s="97"/>
      <c r="Q19" s="85"/>
      <c r="R19" s="85"/>
      <c r="S19" s="174"/>
      <c r="T19" s="174"/>
      <c r="U19" s="110"/>
      <c r="V19" s="110"/>
      <c r="W19" s="174"/>
      <c r="X19" s="174"/>
      <c r="Y19" s="110">
        <v>0</v>
      </c>
      <c r="Z19" s="110">
        <v>0</v>
      </c>
      <c r="AA19" s="109"/>
      <c r="AB19" s="109"/>
      <c r="AC19" s="112">
        <v>0</v>
      </c>
      <c r="AD19" s="110">
        <v>0</v>
      </c>
      <c r="AE19" s="109"/>
      <c r="AF19" s="139"/>
      <c r="AG19" s="112">
        <v>0</v>
      </c>
      <c r="AH19" s="110">
        <v>0</v>
      </c>
      <c r="AI19" s="110">
        <v>0</v>
      </c>
      <c r="AJ19" s="110">
        <v>0</v>
      </c>
      <c r="AK19" s="109"/>
      <c r="AL19" s="139"/>
      <c r="AM19" s="110">
        <v>0</v>
      </c>
      <c r="AN19" s="110">
        <v>0</v>
      </c>
      <c r="AO19" s="110">
        <v>0</v>
      </c>
      <c r="AP19" s="110">
        <v>0</v>
      </c>
      <c r="AQ19" s="109"/>
      <c r="AR19" s="139"/>
      <c r="AS19" s="112">
        <v>0</v>
      </c>
      <c r="AT19" s="110">
        <v>0</v>
      </c>
      <c r="AU19" s="110">
        <v>0</v>
      </c>
      <c r="AV19" s="109"/>
      <c r="AW19" s="139"/>
      <c r="AX19" s="110">
        <v>0</v>
      </c>
      <c r="AY19" s="110">
        <v>0</v>
      </c>
      <c r="AZ19" s="110">
        <v>0</v>
      </c>
      <c r="BA19" s="110">
        <v>0</v>
      </c>
      <c r="BB19" s="109"/>
      <c r="BC19" s="139"/>
      <c r="BD19" s="110">
        <v>0</v>
      </c>
      <c r="BE19" s="110"/>
      <c r="BF19" s="110"/>
      <c r="BG19" s="109"/>
      <c r="BH19" s="139"/>
      <c r="BJ19" s="87"/>
      <c r="BK19" s="124"/>
      <c r="BL19" s="146"/>
    </row>
    <row r="20" spans="1:64" ht="33.75" customHeight="1">
      <c r="A20" s="91" t="s">
        <v>67</v>
      </c>
      <c r="B20" s="124" t="s">
        <v>68</v>
      </c>
      <c r="C20" s="95" t="s">
        <v>43</v>
      </c>
      <c r="D20" s="95" t="s">
        <v>43</v>
      </c>
      <c r="E20" s="143">
        <v>39417</v>
      </c>
      <c r="F20" s="92" t="s">
        <v>69</v>
      </c>
      <c r="G20" s="90">
        <v>84424</v>
      </c>
      <c r="H20" s="85">
        <v>84424</v>
      </c>
      <c r="I20" s="85">
        <v>84424</v>
      </c>
      <c r="J20" s="97">
        <v>2.2476387760517191E-4</v>
      </c>
      <c r="K20" s="85">
        <v>84424</v>
      </c>
      <c r="L20" s="85">
        <v>84424</v>
      </c>
      <c r="M20" s="109">
        <v>0</v>
      </c>
      <c r="N20" s="85">
        <v>84424</v>
      </c>
      <c r="O20" s="85">
        <v>84424</v>
      </c>
      <c r="P20" s="97">
        <v>0</v>
      </c>
      <c r="Q20" s="85">
        <v>84424</v>
      </c>
      <c r="R20" s="85">
        <v>84424</v>
      </c>
      <c r="S20" s="174">
        <v>0</v>
      </c>
      <c r="T20" s="174">
        <v>0</v>
      </c>
      <c r="U20" s="110">
        <v>84424</v>
      </c>
      <c r="V20" s="110">
        <v>84424</v>
      </c>
      <c r="W20" s="174">
        <v>0</v>
      </c>
      <c r="X20" s="174">
        <v>0</v>
      </c>
      <c r="Y20" s="110">
        <v>84424</v>
      </c>
      <c r="Z20" s="110">
        <v>84424</v>
      </c>
      <c r="AA20" s="109">
        <v>0</v>
      </c>
      <c r="AB20" s="109">
        <v>0</v>
      </c>
      <c r="AC20" s="112">
        <v>84424</v>
      </c>
      <c r="AD20" s="110">
        <v>84424</v>
      </c>
      <c r="AE20" s="109">
        <v>0</v>
      </c>
      <c r="AF20" s="139">
        <v>0</v>
      </c>
      <c r="AG20" s="112">
        <v>84424</v>
      </c>
      <c r="AH20" s="110">
        <v>84424</v>
      </c>
      <c r="AI20" s="110">
        <v>84424</v>
      </c>
      <c r="AJ20" s="110">
        <v>84424</v>
      </c>
      <c r="AK20" s="109">
        <v>0</v>
      </c>
      <c r="AL20" s="139">
        <v>0</v>
      </c>
      <c r="AM20" s="110">
        <v>84424</v>
      </c>
      <c r="AN20" s="110">
        <v>84424</v>
      </c>
      <c r="AO20" s="110">
        <v>84424</v>
      </c>
      <c r="AP20" s="110">
        <v>84424</v>
      </c>
      <c r="AQ20" s="109">
        <f>AM20/AI20-1</f>
        <v>0</v>
      </c>
      <c r="AR20" s="139">
        <f>AN20/AM20-1</f>
        <v>0</v>
      </c>
      <c r="AS20" s="112">
        <v>84424</v>
      </c>
      <c r="AT20" s="110">
        <v>84424</v>
      </c>
      <c r="AU20" s="110">
        <v>84424</v>
      </c>
      <c r="AV20" s="109">
        <f>AS20/AO20-1</f>
        <v>0</v>
      </c>
      <c r="AW20" s="139">
        <f>AP20/AS20-1</f>
        <v>0</v>
      </c>
      <c r="AX20" s="110">
        <v>84424</v>
      </c>
      <c r="AY20" s="110">
        <v>84424</v>
      </c>
      <c r="AZ20" s="110">
        <v>84424</v>
      </c>
      <c r="BA20" s="110">
        <v>84424</v>
      </c>
      <c r="BB20" s="109">
        <v>0</v>
      </c>
      <c r="BC20" s="139">
        <v>0</v>
      </c>
      <c r="BD20" s="110">
        <v>84424</v>
      </c>
      <c r="BE20" s="110"/>
      <c r="BF20" s="110"/>
      <c r="BG20" s="109">
        <v>0</v>
      </c>
      <c r="BH20" s="139">
        <v>-1</v>
      </c>
      <c r="BJ20" s="87" t="s">
        <v>70</v>
      </c>
      <c r="BK20" s="124"/>
      <c r="BL20" s="146"/>
    </row>
    <row r="21" spans="1:64" ht="39.75" customHeight="1">
      <c r="A21" s="91" t="s">
        <v>45</v>
      </c>
      <c r="B21" s="124" t="s">
        <v>68</v>
      </c>
      <c r="C21" s="124">
        <v>118</v>
      </c>
      <c r="D21" s="124">
        <v>10148</v>
      </c>
      <c r="E21" s="143"/>
      <c r="F21" s="92" t="s">
        <v>71</v>
      </c>
      <c r="G21" s="90"/>
      <c r="H21" s="85"/>
      <c r="I21" s="85"/>
      <c r="J21" s="97"/>
      <c r="K21" s="85"/>
      <c r="L21" s="85"/>
      <c r="M21" s="109"/>
      <c r="N21" s="85"/>
      <c r="O21" s="85"/>
      <c r="P21" s="97"/>
      <c r="Q21" s="85"/>
      <c r="R21" s="85"/>
      <c r="S21" s="174"/>
      <c r="T21" s="174"/>
      <c r="U21" s="110"/>
      <c r="V21" s="110"/>
      <c r="W21" s="174"/>
      <c r="X21" s="174"/>
      <c r="Y21" s="110">
        <v>84424</v>
      </c>
      <c r="Z21" s="110">
        <v>84424</v>
      </c>
      <c r="AA21" s="109"/>
      <c r="AB21" s="109"/>
      <c r="AC21" s="112">
        <v>84424</v>
      </c>
      <c r="AD21" s="110">
        <v>84424</v>
      </c>
      <c r="AE21" s="109"/>
      <c r="AF21" s="139"/>
      <c r="AG21" s="112">
        <v>84424</v>
      </c>
      <c r="AH21" s="110">
        <v>84424</v>
      </c>
      <c r="AI21" s="110">
        <v>84424</v>
      </c>
      <c r="AJ21" s="110">
        <v>84424</v>
      </c>
      <c r="AK21" s="109"/>
      <c r="AL21" s="139"/>
      <c r="AM21" s="110">
        <v>84424</v>
      </c>
      <c r="AN21" s="110">
        <v>84424</v>
      </c>
      <c r="AO21" s="110">
        <v>84424</v>
      </c>
      <c r="AP21" s="110">
        <v>84424</v>
      </c>
      <c r="AQ21" s="109"/>
      <c r="AR21" s="139"/>
      <c r="AS21" s="112">
        <v>84424</v>
      </c>
      <c r="AT21" s="110">
        <v>84424</v>
      </c>
      <c r="AU21" s="110">
        <v>84424</v>
      </c>
      <c r="AV21" s="109"/>
      <c r="AW21" s="139"/>
      <c r="AX21" s="110">
        <v>84424</v>
      </c>
      <c r="AY21" s="110">
        <v>84424</v>
      </c>
      <c r="AZ21" s="110">
        <v>84424</v>
      </c>
      <c r="BA21" s="110">
        <v>84424</v>
      </c>
      <c r="BB21" s="109"/>
      <c r="BC21" s="139"/>
      <c r="BD21" s="110">
        <v>84424</v>
      </c>
      <c r="BE21" s="110"/>
      <c r="BF21" s="110"/>
      <c r="BG21" s="109"/>
      <c r="BH21" s="139"/>
      <c r="BJ21" s="87"/>
      <c r="BK21" s="124"/>
      <c r="BL21" s="146"/>
    </row>
    <row r="22" spans="1:64" ht="25">
      <c r="A22" s="91" t="s">
        <v>67</v>
      </c>
      <c r="B22" s="124" t="s">
        <v>72</v>
      </c>
      <c r="C22" s="95" t="s">
        <v>43</v>
      </c>
      <c r="D22" s="95" t="s">
        <v>43</v>
      </c>
      <c r="E22" s="143">
        <v>38777</v>
      </c>
      <c r="F22" s="92" t="s">
        <v>73</v>
      </c>
      <c r="G22" s="90">
        <v>56133</v>
      </c>
      <c r="H22" s="85">
        <v>56133</v>
      </c>
      <c r="I22" s="85">
        <v>56133</v>
      </c>
      <c r="J22" s="97">
        <v>2.2476387760517191E-4</v>
      </c>
      <c r="K22" s="85">
        <v>56133</v>
      </c>
      <c r="L22" s="85">
        <v>56133</v>
      </c>
      <c r="M22" s="109">
        <v>0</v>
      </c>
      <c r="N22" s="85">
        <v>56133</v>
      </c>
      <c r="O22" s="85">
        <v>56133</v>
      </c>
      <c r="P22" s="97">
        <v>0</v>
      </c>
      <c r="Q22" s="85">
        <v>56133</v>
      </c>
      <c r="R22" s="85">
        <v>56133</v>
      </c>
      <c r="S22" s="174">
        <v>0</v>
      </c>
      <c r="T22" s="174">
        <v>0</v>
      </c>
      <c r="U22" s="110">
        <v>56133</v>
      </c>
      <c r="V22" s="110">
        <v>56133</v>
      </c>
      <c r="W22" s="174">
        <v>0</v>
      </c>
      <c r="X22" s="174">
        <v>0</v>
      </c>
      <c r="Y22" s="110">
        <v>56133</v>
      </c>
      <c r="Z22" s="110">
        <v>56133</v>
      </c>
      <c r="AA22" s="109">
        <v>0</v>
      </c>
      <c r="AB22" s="109">
        <v>0</v>
      </c>
      <c r="AC22" s="112">
        <v>56133</v>
      </c>
      <c r="AD22" s="110">
        <v>56133</v>
      </c>
      <c r="AE22" s="109">
        <v>0</v>
      </c>
      <c r="AF22" s="139">
        <v>0</v>
      </c>
      <c r="AG22" s="112">
        <v>56133</v>
      </c>
      <c r="AH22" s="110">
        <v>56133</v>
      </c>
      <c r="AI22" s="110">
        <v>56133</v>
      </c>
      <c r="AJ22" s="110">
        <v>56133</v>
      </c>
      <c r="AK22" s="109">
        <v>0</v>
      </c>
      <c r="AL22" s="139">
        <v>0</v>
      </c>
      <c r="AM22" s="110">
        <v>56133</v>
      </c>
      <c r="AN22" s="110">
        <v>56133</v>
      </c>
      <c r="AO22" s="110">
        <v>56133</v>
      </c>
      <c r="AP22" s="110">
        <v>56133</v>
      </c>
      <c r="AQ22" s="109">
        <f>AM22/AI22-1</f>
        <v>0</v>
      </c>
      <c r="AR22" s="139">
        <f>AN22/AM22-1</f>
        <v>0</v>
      </c>
      <c r="AS22" s="112">
        <v>56133</v>
      </c>
      <c r="AT22" s="110">
        <v>56133</v>
      </c>
      <c r="AU22" s="110">
        <v>56133</v>
      </c>
      <c r="AV22" s="109">
        <f>AS22/AO22-1</f>
        <v>0</v>
      </c>
      <c r="AW22" s="139">
        <f>AP22/AS22-1</f>
        <v>0</v>
      </c>
      <c r="AX22" s="110">
        <v>56133</v>
      </c>
      <c r="AY22" s="110">
        <v>56133</v>
      </c>
      <c r="AZ22" s="110">
        <v>56133</v>
      </c>
      <c r="BA22" s="110">
        <v>56133</v>
      </c>
      <c r="BB22" s="109">
        <v>0</v>
      </c>
      <c r="BC22" s="139">
        <v>0</v>
      </c>
      <c r="BD22" s="110">
        <v>56133</v>
      </c>
      <c r="BE22" s="110"/>
      <c r="BF22" s="110"/>
      <c r="BG22" s="109">
        <v>0</v>
      </c>
      <c r="BH22" s="139">
        <v>-1</v>
      </c>
      <c r="BJ22" s="87" t="s">
        <v>70</v>
      </c>
      <c r="BK22" s="124"/>
      <c r="BL22" s="146"/>
    </row>
    <row r="23" spans="1:64" ht="14.5">
      <c r="A23" s="91" t="s">
        <v>45</v>
      </c>
      <c r="B23" s="124" t="s">
        <v>72</v>
      </c>
      <c r="C23" s="124">
        <v>3</v>
      </c>
      <c r="D23" s="124">
        <v>10003</v>
      </c>
      <c r="E23" s="143"/>
      <c r="F23" s="92" t="s">
        <v>74</v>
      </c>
      <c r="G23" s="90"/>
      <c r="H23" s="85"/>
      <c r="I23" s="85"/>
      <c r="J23" s="97"/>
      <c r="K23" s="85"/>
      <c r="L23" s="85"/>
      <c r="M23" s="109"/>
      <c r="N23" s="85"/>
      <c r="O23" s="85"/>
      <c r="P23" s="97"/>
      <c r="Q23" s="85"/>
      <c r="R23" s="85"/>
      <c r="S23" s="174"/>
      <c r="T23" s="174"/>
      <c r="U23" s="110"/>
      <c r="V23" s="110"/>
      <c r="W23" s="174"/>
      <c r="X23" s="174"/>
      <c r="Y23" s="110">
        <v>56133</v>
      </c>
      <c r="Z23" s="110">
        <v>56133</v>
      </c>
      <c r="AA23" s="109"/>
      <c r="AB23" s="109"/>
      <c r="AC23" s="112">
        <v>56133</v>
      </c>
      <c r="AD23" s="110">
        <v>56133</v>
      </c>
      <c r="AE23" s="109"/>
      <c r="AF23" s="139"/>
      <c r="AG23" s="112">
        <v>56133</v>
      </c>
      <c r="AH23" s="110">
        <v>56133</v>
      </c>
      <c r="AI23" s="110">
        <v>56133</v>
      </c>
      <c r="AJ23" s="110">
        <v>56133</v>
      </c>
      <c r="AK23" s="109"/>
      <c r="AL23" s="139"/>
      <c r="AM23" s="110">
        <v>56133</v>
      </c>
      <c r="AN23" s="110">
        <v>56133</v>
      </c>
      <c r="AO23" s="110">
        <v>56133</v>
      </c>
      <c r="AP23" s="110">
        <v>56133</v>
      </c>
      <c r="AQ23" s="109"/>
      <c r="AR23" s="139"/>
      <c r="AS23" s="112">
        <v>56133</v>
      </c>
      <c r="AT23" s="110">
        <v>56133</v>
      </c>
      <c r="AU23" s="110">
        <v>56133</v>
      </c>
      <c r="AV23" s="109"/>
      <c r="AW23" s="139"/>
      <c r="AX23" s="110">
        <v>56133</v>
      </c>
      <c r="AY23" s="110">
        <v>56133</v>
      </c>
      <c r="AZ23" s="110">
        <v>56133</v>
      </c>
      <c r="BA23" s="110">
        <v>56133</v>
      </c>
      <c r="BB23" s="109"/>
      <c r="BC23" s="139"/>
      <c r="BD23" s="110">
        <v>56133</v>
      </c>
      <c r="BE23" s="110"/>
      <c r="BF23" s="110"/>
      <c r="BG23" s="109"/>
      <c r="BH23" s="139"/>
      <c r="BJ23" s="87"/>
      <c r="BK23" s="124"/>
      <c r="BL23" s="146"/>
    </row>
    <row r="24" spans="1:64" ht="14.5">
      <c r="A24" s="91" t="s">
        <v>45</v>
      </c>
      <c r="B24" s="124" t="s">
        <v>72</v>
      </c>
      <c r="C24" s="124">
        <v>4</v>
      </c>
      <c r="D24" s="124">
        <v>10004</v>
      </c>
      <c r="E24" s="143"/>
      <c r="F24" s="92" t="s">
        <v>75</v>
      </c>
      <c r="G24" s="90"/>
      <c r="H24" s="85"/>
      <c r="I24" s="85"/>
      <c r="J24" s="97"/>
      <c r="K24" s="85"/>
      <c r="L24" s="85"/>
      <c r="M24" s="109"/>
      <c r="N24" s="85"/>
      <c r="O24" s="85"/>
      <c r="P24" s="97"/>
      <c r="Q24" s="85"/>
      <c r="R24" s="85"/>
      <c r="S24" s="174"/>
      <c r="T24" s="174"/>
      <c r="U24" s="110"/>
      <c r="V24" s="110"/>
      <c r="W24" s="174"/>
      <c r="X24" s="174"/>
      <c r="Y24" s="110">
        <v>0</v>
      </c>
      <c r="Z24" s="110">
        <v>0</v>
      </c>
      <c r="AA24" s="109"/>
      <c r="AB24" s="109"/>
      <c r="AC24" s="112">
        <v>0</v>
      </c>
      <c r="AD24" s="110">
        <v>0</v>
      </c>
      <c r="AE24" s="109"/>
      <c r="AF24" s="139"/>
      <c r="AG24" s="112">
        <v>0</v>
      </c>
      <c r="AH24" s="110">
        <v>0</v>
      </c>
      <c r="AI24" s="110">
        <v>0</v>
      </c>
      <c r="AJ24" s="110">
        <v>0</v>
      </c>
      <c r="AK24" s="109"/>
      <c r="AL24" s="139"/>
      <c r="AM24" s="110">
        <v>0</v>
      </c>
      <c r="AN24" s="110">
        <v>0</v>
      </c>
      <c r="AO24" s="110">
        <v>0</v>
      </c>
      <c r="AP24" s="110">
        <v>0</v>
      </c>
      <c r="AQ24" s="109"/>
      <c r="AR24" s="139"/>
      <c r="AS24" s="112">
        <v>0</v>
      </c>
      <c r="AT24" s="110">
        <v>0</v>
      </c>
      <c r="AU24" s="110">
        <v>0</v>
      </c>
      <c r="AV24" s="109"/>
      <c r="AW24" s="139"/>
      <c r="AX24" s="110">
        <v>0</v>
      </c>
      <c r="AY24" s="110">
        <v>0</v>
      </c>
      <c r="AZ24" s="110">
        <v>0</v>
      </c>
      <c r="BA24" s="110">
        <v>0</v>
      </c>
      <c r="BB24" s="109"/>
      <c r="BC24" s="139"/>
      <c r="BD24" s="110">
        <v>0</v>
      </c>
      <c r="BE24" s="110"/>
      <c r="BF24" s="110"/>
      <c r="BG24" s="109"/>
      <c r="BH24" s="139"/>
      <c r="BJ24" s="87" t="s">
        <v>76</v>
      </c>
      <c r="BK24" s="124"/>
      <c r="BL24" s="146"/>
    </row>
    <row r="25" spans="1:64" ht="33.75" customHeight="1">
      <c r="A25" s="91" t="s">
        <v>67</v>
      </c>
      <c r="B25" s="124" t="s">
        <v>77</v>
      </c>
      <c r="C25" s="95" t="s">
        <v>43</v>
      </c>
      <c r="D25" s="95" t="s">
        <v>43</v>
      </c>
      <c r="E25" s="143">
        <v>39173</v>
      </c>
      <c r="F25" s="92" t="s">
        <v>78</v>
      </c>
      <c r="G25" s="90">
        <v>72551</v>
      </c>
      <c r="H25" s="85">
        <v>72551</v>
      </c>
      <c r="I25" s="85">
        <v>72551</v>
      </c>
      <c r="J25" s="97">
        <v>2.2476387760517191E-4</v>
      </c>
      <c r="K25" s="85">
        <v>72551</v>
      </c>
      <c r="L25" s="85">
        <v>72551</v>
      </c>
      <c r="M25" s="109">
        <v>0</v>
      </c>
      <c r="N25" s="85">
        <v>72551</v>
      </c>
      <c r="O25" s="85">
        <v>72551</v>
      </c>
      <c r="P25" s="97">
        <v>0</v>
      </c>
      <c r="Q25" s="85">
        <v>72551</v>
      </c>
      <c r="R25" s="85">
        <v>72551</v>
      </c>
      <c r="S25" s="174">
        <v>0</v>
      </c>
      <c r="T25" s="174">
        <v>0</v>
      </c>
      <c r="U25" s="110">
        <v>72551</v>
      </c>
      <c r="V25" s="110">
        <v>72551</v>
      </c>
      <c r="W25" s="174">
        <v>0</v>
      </c>
      <c r="X25" s="174">
        <v>0</v>
      </c>
      <c r="Y25" s="110">
        <v>72551</v>
      </c>
      <c r="Z25" s="110">
        <v>72551</v>
      </c>
      <c r="AA25" s="109">
        <v>0</v>
      </c>
      <c r="AB25" s="109">
        <v>0</v>
      </c>
      <c r="AC25" s="112">
        <v>72551</v>
      </c>
      <c r="AD25" s="110">
        <v>72551</v>
      </c>
      <c r="AE25" s="109">
        <v>0</v>
      </c>
      <c r="AF25" s="139">
        <v>0</v>
      </c>
      <c r="AG25" s="112">
        <v>72551</v>
      </c>
      <c r="AH25" s="110">
        <v>72551</v>
      </c>
      <c r="AI25" s="110">
        <v>72551</v>
      </c>
      <c r="AJ25" s="110">
        <v>72551</v>
      </c>
      <c r="AK25" s="109">
        <v>0</v>
      </c>
      <c r="AL25" s="139">
        <v>0</v>
      </c>
      <c r="AM25" s="110">
        <v>72551</v>
      </c>
      <c r="AN25" s="110">
        <v>72551</v>
      </c>
      <c r="AO25" s="110">
        <v>72551</v>
      </c>
      <c r="AP25" s="110">
        <v>72551</v>
      </c>
      <c r="AQ25" s="109">
        <f>AM25/AI25-1</f>
        <v>0</v>
      </c>
      <c r="AR25" s="139">
        <f>AN25/AM25-1</f>
        <v>0</v>
      </c>
      <c r="AS25" s="112">
        <v>72551</v>
      </c>
      <c r="AT25" s="110">
        <v>72551</v>
      </c>
      <c r="AU25" s="110">
        <v>72551</v>
      </c>
      <c r="AV25" s="109">
        <f>AS25/AO25-1</f>
        <v>0</v>
      </c>
      <c r="AW25" s="139">
        <f>AP25/AS25-1</f>
        <v>0</v>
      </c>
      <c r="AX25" s="110">
        <v>72551</v>
      </c>
      <c r="AY25" s="110">
        <v>72551</v>
      </c>
      <c r="AZ25" s="110">
        <v>72551</v>
      </c>
      <c r="BA25" s="110">
        <v>72551</v>
      </c>
      <c r="BB25" s="109">
        <v>0</v>
      </c>
      <c r="BC25" s="139">
        <v>0</v>
      </c>
      <c r="BD25" s="110">
        <v>72551</v>
      </c>
      <c r="BE25" s="110"/>
      <c r="BF25" s="110"/>
      <c r="BG25" s="109">
        <v>0</v>
      </c>
      <c r="BH25" s="139">
        <v>-1</v>
      </c>
      <c r="BJ25" s="87" t="s">
        <v>70</v>
      </c>
      <c r="BK25" s="124"/>
      <c r="BL25" s="146"/>
    </row>
    <row r="26" spans="1:64" ht="33.75" customHeight="1">
      <c r="A26" s="91" t="s">
        <v>45</v>
      </c>
      <c r="B26" s="124" t="s">
        <v>77</v>
      </c>
      <c r="C26" s="124">
        <v>46</v>
      </c>
      <c r="D26" s="124">
        <v>10050</v>
      </c>
      <c r="E26" s="143"/>
      <c r="F26" s="92" t="s">
        <v>79</v>
      </c>
      <c r="G26" s="90"/>
      <c r="H26" s="85"/>
      <c r="I26" s="85"/>
      <c r="J26" s="97"/>
      <c r="K26" s="85"/>
      <c r="L26" s="85"/>
      <c r="M26" s="109"/>
      <c r="N26" s="85"/>
      <c r="O26" s="85"/>
      <c r="P26" s="97"/>
      <c r="Q26" s="85"/>
      <c r="R26" s="85"/>
      <c r="S26" s="174"/>
      <c r="T26" s="174"/>
      <c r="U26" s="110"/>
      <c r="V26" s="110"/>
      <c r="W26" s="174"/>
      <c r="X26" s="174"/>
      <c r="Y26" s="110">
        <v>72551</v>
      </c>
      <c r="Z26" s="110">
        <v>72551</v>
      </c>
      <c r="AA26" s="109"/>
      <c r="AB26" s="109"/>
      <c r="AC26" s="112">
        <v>72551</v>
      </c>
      <c r="AD26" s="110">
        <v>72551</v>
      </c>
      <c r="AE26" s="109"/>
      <c r="AF26" s="139"/>
      <c r="AG26" s="112">
        <v>72551</v>
      </c>
      <c r="AH26" s="110">
        <v>72551</v>
      </c>
      <c r="AI26" s="110">
        <v>72551</v>
      </c>
      <c r="AJ26" s="110">
        <v>72551</v>
      </c>
      <c r="AK26" s="109"/>
      <c r="AL26" s="139"/>
      <c r="AM26" s="110">
        <v>72551</v>
      </c>
      <c r="AN26" s="110">
        <v>72551</v>
      </c>
      <c r="AO26" s="110">
        <v>72551</v>
      </c>
      <c r="AP26" s="110">
        <v>72551</v>
      </c>
      <c r="AQ26" s="109"/>
      <c r="AR26" s="139"/>
      <c r="AS26" s="112">
        <v>72551</v>
      </c>
      <c r="AT26" s="110">
        <v>72551</v>
      </c>
      <c r="AU26" s="110">
        <v>72551</v>
      </c>
      <c r="AV26" s="109"/>
      <c r="AW26" s="139"/>
      <c r="AX26" s="110">
        <v>72551</v>
      </c>
      <c r="AY26" s="110">
        <v>72551</v>
      </c>
      <c r="AZ26" s="110">
        <v>72551</v>
      </c>
      <c r="BA26" s="110">
        <v>72551</v>
      </c>
      <c r="BB26" s="109"/>
      <c r="BC26" s="139"/>
      <c r="BD26" s="110">
        <v>72551</v>
      </c>
      <c r="BE26" s="110"/>
      <c r="BF26" s="110"/>
      <c r="BG26" s="109"/>
      <c r="BH26" s="139"/>
      <c r="BJ26" s="87"/>
      <c r="BK26" s="124"/>
      <c r="BL26" s="146"/>
    </row>
    <row r="27" spans="1:64" ht="40.5" customHeight="1">
      <c r="A27" s="91" t="s">
        <v>67</v>
      </c>
      <c r="B27" s="124" t="s">
        <v>80</v>
      </c>
      <c r="C27" s="95" t="s">
        <v>43</v>
      </c>
      <c r="D27" s="95" t="s">
        <v>43</v>
      </c>
      <c r="E27" s="143">
        <v>40330</v>
      </c>
      <c r="F27" s="92" t="s">
        <v>81</v>
      </c>
      <c r="G27" s="93" t="s">
        <v>82</v>
      </c>
      <c r="H27" s="99" t="s">
        <v>82</v>
      </c>
      <c r="I27" s="85">
        <v>135400</v>
      </c>
      <c r="J27" s="97" t="s">
        <v>82</v>
      </c>
      <c r="K27" s="85">
        <v>96566</v>
      </c>
      <c r="L27" s="85">
        <v>96566</v>
      </c>
      <c r="M27" s="109">
        <v>0.40214982499016227</v>
      </c>
      <c r="N27" s="85">
        <v>96566</v>
      </c>
      <c r="O27" s="85">
        <v>96566</v>
      </c>
      <c r="P27" s="97">
        <v>0</v>
      </c>
      <c r="Q27" s="85">
        <v>96566</v>
      </c>
      <c r="R27" s="85">
        <v>96566</v>
      </c>
      <c r="S27" s="174">
        <v>0</v>
      </c>
      <c r="T27" s="174">
        <v>0</v>
      </c>
      <c r="U27" s="110">
        <v>96566</v>
      </c>
      <c r="V27" s="110">
        <v>96566</v>
      </c>
      <c r="W27" s="174">
        <v>0</v>
      </c>
      <c r="X27" s="174">
        <v>0</v>
      </c>
      <c r="Y27" s="110">
        <v>96566</v>
      </c>
      <c r="Z27" s="110">
        <v>96566</v>
      </c>
      <c r="AA27" s="109">
        <v>0</v>
      </c>
      <c r="AB27" s="109">
        <v>0</v>
      </c>
      <c r="AC27" s="112">
        <v>96566</v>
      </c>
      <c r="AD27" s="110">
        <v>96566</v>
      </c>
      <c r="AE27" s="109">
        <v>0</v>
      </c>
      <c r="AF27" s="139">
        <v>0</v>
      </c>
      <c r="AG27" s="112">
        <v>96566</v>
      </c>
      <c r="AH27" s="110">
        <v>96566</v>
      </c>
      <c r="AI27" s="110">
        <v>96566</v>
      </c>
      <c r="AJ27" s="110">
        <v>96566</v>
      </c>
      <c r="AK27" s="109">
        <v>0</v>
      </c>
      <c r="AL27" s="139">
        <v>0</v>
      </c>
      <c r="AM27" s="110">
        <v>96566</v>
      </c>
      <c r="AN27" s="110">
        <v>96566</v>
      </c>
      <c r="AO27" s="110">
        <v>96566</v>
      </c>
      <c r="AP27" s="110">
        <v>96566</v>
      </c>
      <c r="AQ27" s="109">
        <f>AM27/AI27-1</f>
        <v>0</v>
      </c>
      <c r="AR27" s="139">
        <f>AN27/AM27-1</f>
        <v>0</v>
      </c>
      <c r="AS27" s="112">
        <v>96566</v>
      </c>
      <c r="AT27" s="110">
        <v>96566</v>
      </c>
      <c r="AU27" s="110">
        <v>96566</v>
      </c>
      <c r="AV27" s="109">
        <f>AS27/AO27-1</f>
        <v>0</v>
      </c>
      <c r="AW27" s="139">
        <f>AP27/AS27-1</f>
        <v>0</v>
      </c>
      <c r="AX27" s="110">
        <v>96566</v>
      </c>
      <c r="AY27" s="110">
        <v>96566</v>
      </c>
      <c r="AZ27" s="110">
        <v>96566</v>
      </c>
      <c r="BA27" s="110">
        <v>96566</v>
      </c>
      <c r="BB27" s="109">
        <v>0</v>
      </c>
      <c r="BC27" s="139">
        <v>0</v>
      </c>
      <c r="BD27" s="110">
        <v>96566</v>
      </c>
      <c r="BE27" s="110"/>
      <c r="BF27" s="110"/>
      <c r="BG27" s="109">
        <v>0</v>
      </c>
      <c r="BH27" s="139">
        <v>-1</v>
      </c>
      <c r="BJ27" s="87" t="s">
        <v>70</v>
      </c>
      <c r="BK27" s="124"/>
      <c r="BL27" s="146"/>
    </row>
    <row r="28" spans="1:64" ht="40.5" customHeight="1">
      <c r="A28" s="91" t="s">
        <v>45</v>
      </c>
      <c r="B28" s="124" t="s">
        <v>80</v>
      </c>
      <c r="C28" s="124">
        <v>289</v>
      </c>
      <c r="D28" s="124">
        <v>10375</v>
      </c>
      <c r="E28" s="143"/>
      <c r="F28" s="92" t="s">
        <v>83</v>
      </c>
      <c r="G28" s="93"/>
      <c r="H28" s="99"/>
      <c r="I28" s="85"/>
      <c r="J28" s="97"/>
      <c r="K28" s="85"/>
      <c r="L28" s="85"/>
      <c r="M28" s="109"/>
      <c r="N28" s="85"/>
      <c r="O28" s="85"/>
      <c r="P28" s="97"/>
      <c r="Q28" s="85"/>
      <c r="R28" s="85"/>
      <c r="S28" s="174"/>
      <c r="T28" s="174"/>
      <c r="U28" s="110"/>
      <c r="V28" s="110"/>
      <c r="W28" s="174"/>
      <c r="X28" s="174"/>
      <c r="Y28" s="110">
        <v>96566</v>
      </c>
      <c r="Z28" s="110">
        <v>96566</v>
      </c>
      <c r="AA28" s="109"/>
      <c r="AB28" s="109"/>
      <c r="AC28" s="112">
        <v>96566</v>
      </c>
      <c r="AD28" s="110">
        <v>96566</v>
      </c>
      <c r="AE28" s="109"/>
      <c r="AF28" s="139"/>
      <c r="AG28" s="112">
        <v>96566</v>
      </c>
      <c r="AH28" s="110">
        <v>96566</v>
      </c>
      <c r="AI28" s="110">
        <v>96566</v>
      </c>
      <c r="AJ28" s="110">
        <v>96566</v>
      </c>
      <c r="AK28" s="109"/>
      <c r="AL28" s="139"/>
      <c r="AM28" s="110">
        <v>96566</v>
      </c>
      <c r="AN28" s="110">
        <v>96566</v>
      </c>
      <c r="AO28" s="110">
        <v>96566</v>
      </c>
      <c r="AP28" s="110">
        <v>96566</v>
      </c>
      <c r="AQ28" s="109"/>
      <c r="AR28" s="139"/>
      <c r="AS28" s="112">
        <v>96566</v>
      </c>
      <c r="AT28" s="110">
        <v>96566</v>
      </c>
      <c r="AU28" s="110">
        <v>96566</v>
      </c>
      <c r="AV28" s="109"/>
      <c r="AW28" s="139"/>
      <c r="AX28" s="110">
        <v>96566</v>
      </c>
      <c r="AY28" s="110">
        <v>96566</v>
      </c>
      <c r="AZ28" s="110">
        <v>96566</v>
      </c>
      <c r="BA28" s="110">
        <v>96566</v>
      </c>
      <c r="BB28" s="109"/>
      <c r="BC28" s="139"/>
      <c r="BD28" s="110">
        <v>96566</v>
      </c>
      <c r="BE28" s="110"/>
      <c r="BF28" s="110"/>
      <c r="BG28" s="109"/>
      <c r="BH28" s="139"/>
      <c r="BJ28" s="87"/>
      <c r="BK28" s="124"/>
      <c r="BL28" s="146"/>
    </row>
    <row r="29" spans="1:64" ht="25">
      <c r="A29" s="91" t="s">
        <v>41</v>
      </c>
      <c r="B29" s="95" t="s">
        <v>84</v>
      </c>
      <c r="C29" s="95" t="s">
        <v>43</v>
      </c>
      <c r="D29" s="95" t="s">
        <v>43</v>
      </c>
      <c r="E29" s="143">
        <v>40695</v>
      </c>
      <c r="F29" s="89" t="s">
        <v>85</v>
      </c>
      <c r="G29" s="175" t="s">
        <v>86</v>
      </c>
      <c r="H29" s="93" t="s">
        <v>86</v>
      </c>
      <c r="I29" s="93" t="s">
        <v>86</v>
      </c>
      <c r="J29" s="97" t="s">
        <v>86</v>
      </c>
      <c r="K29" s="175" t="s">
        <v>86</v>
      </c>
      <c r="L29" s="85">
        <v>1624000</v>
      </c>
      <c r="M29" s="175" t="s">
        <v>86</v>
      </c>
      <c r="N29" s="85">
        <v>1436737</v>
      </c>
      <c r="O29" s="85">
        <v>1436737</v>
      </c>
      <c r="P29" s="97">
        <v>0.13033909476821437</v>
      </c>
      <c r="Q29" s="85">
        <v>1493723</v>
      </c>
      <c r="R29" s="85">
        <v>1493723</v>
      </c>
      <c r="S29" s="174">
        <v>3.9663487471959025E-2</v>
      </c>
      <c r="T29" s="174">
        <v>0</v>
      </c>
      <c r="U29" s="110">
        <v>1493723</v>
      </c>
      <c r="V29" s="110">
        <v>1493723</v>
      </c>
      <c r="W29" s="174">
        <v>0</v>
      </c>
      <c r="X29" s="174">
        <v>0</v>
      </c>
      <c r="Y29" s="110">
        <v>1493723</v>
      </c>
      <c r="Z29" s="110">
        <v>1493723</v>
      </c>
      <c r="AA29" s="109">
        <v>0</v>
      </c>
      <c r="AB29" s="109">
        <v>0</v>
      </c>
      <c r="AC29" s="112">
        <v>1493723</v>
      </c>
      <c r="AD29" s="110">
        <v>1493723</v>
      </c>
      <c r="AE29" s="109">
        <v>0</v>
      </c>
      <c r="AF29" s="139">
        <v>0</v>
      </c>
      <c r="AG29" s="112">
        <v>1493723</v>
      </c>
      <c r="AH29" s="110">
        <v>1493723</v>
      </c>
      <c r="AI29" s="110">
        <v>1493723</v>
      </c>
      <c r="AJ29" s="110">
        <v>1493723</v>
      </c>
      <c r="AK29" s="109">
        <v>0</v>
      </c>
      <c r="AL29" s="139">
        <v>0</v>
      </c>
      <c r="AM29" s="110">
        <v>1493723</v>
      </c>
      <c r="AN29" s="110">
        <v>1493723</v>
      </c>
      <c r="AO29" s="110">
        <v>1493723</v>
      </c>
      <c r="AP29" s="110">
        <v>1493723</v>
      </c>
      <c r="AQ29" s="109">
        <f>AM29/AI29-1</f>
        <v>0</v>
      </c>
      <c r="AR29" s="139">
        <f>AN29/AM29-1</f>
        <v>0</v>
      </c>
      <c r="AS29" s="112">
        <v>1493723</v>
      </c>
      <c r="AT29" s="110">
        <v>1493723</v>
      </c>
      <c r="AU29" s="110">
        <v>1493723</v>
      </c>
      <c r="AV29" s="109">
        <f>AS29/AO29-1</f>
        <v>0</v>
      </c>
      <c r="AW29" s="139">
        <f>AP29/AS29-1</f>
        <v>0</v>
      </c>
      <c r="AX29" s="110">
        <v>1493723</v>
      </c>
      <c r="AY29" s="110">
        <v>1493723</v>
      </c>
      <c r="AZ29" s="110">
        <v>1493723</v>
      </c>
      <c r="BA29" s="110">
        <v>1493723</v>
      </c>
      <c r="BB29" s="109">
        <v>0</v>
      </c>
      <c r="BC29" s="139">
        <v>0</v>
      </c>
      <c r="BD29" s="110">
        <v>1493723</v>
      </c>
      <c r="BE29" s="110"/>
      <c r="BF29" s="110"/>
      <c r="BG29" s="109">
        <v>0</v>
      </c>
      <c r="BH29" s="139">
        <v>-1</v>
      </c>
      <c r="BJ29" s="108" t="s">
        <v>87</v>
      </c>
      <c r="BK29" s="124"/>
      <c r="BL29" s="146"/>
    </row>
    <row r="30" spans="1:64" ht="37.5">
      <c r="A30" s="91" t="s">
        <v>45</v>
      </c>
      <c r="B30" s="95" t="s">
        <v>84</v>
      </c>
      <c r="C30" s="95">
        <v>446</v>
      </c>
      <c r="D30" s="95">
        <v>10578</v>
      </c>
      <c r="E30" s="143"/>
      <c r="F30" s="89" t="s">
        <v>88</v>
      </c>
      <c r="G30" s="175"/>
      <c r="H30" s="93"/>
      <c r="I30" s="93"/>
      <c r="J30" s="97"/>
      <c r="K30" s="175"/>
      <c r="L30" s="85"/>
      <c r="M30" s="175"/>
      <c r="N30" s="85"/>
      <c r="O30" s="85"/>
      <c r="P30" s="97"/>
      <c r="Q30" s="85"/>
      <c r="R30" s="85"/>
      <c r="S30" s="174"/>
      <c r="T30" s="174"/>
      <c r="U30" s="110"/>
      <c r="V30" s="110"/>
      <c r="W30" s="174"/>
      <c r="X30" s="174"/>
      <c r="Y30" s="110">
        <v>1493723</v>
      </c>
      <c r="Z30" s="110">
        <v>1493723</v>
      </c>
      <c r="AA30" s="109"/>
      <c r="AB30" s="109"/>
      <c r="AC30" s="112">
        <v>1493723</v>
      </c>
      <c r="AD30" s="110">
        <v>1493723</v>
      </c>
      <c r="AE30" s="109"/>
      <c r="AF30" s="139"/>
      <c r="AG30" s="112">
        <v>1493723</v>
      </c>
      <c r="AH30" s="110">
        <v>1493723</v>
      </c>
      <c r="AI30" s="110">
        <v>1493723</v>
      </c>
      <c r="AJ30" s="110">
        <v>1493723</v>
      </c>
      <c r="AK30" s="109"/>
      <c r="AL30" s="139"/>
      <c r="AM30" s="110">
        <v>1493723</v>
      </c>
      <c r="AN30" s="110">
        <v>1493723</v>
      </c>
      <c r="AO30" s="110">
        <v>1493723</v>
      </c>
      <c r="AP30" s="110">
        <v>1493723</v>
      </c>
      <c r="AQ30" s="109"/>
      <c r="AR30" s="139"/>
      <c r="AS30" s="112">
        <v>1493723</v>
      </c>
      <c r="AT30" s="110">
        <v>1493723</v>
      </c>
      <c r="AU30" s="110">
        <v>1493723</v>
      </c>
      <c r="AV30" s="109"/>
      <c r="AW30" s="139"/>
      <c r="AX30" s="110">
        <v>1493723</v>
      </c>
      <c r="AY30" s="110">
        <v>1493723</v>
      </c>
      <c r="AZ30" s="110">
        <v>1493723</v>
      </c>
      <c r="BA30" s="110">
        <v>1493723</v>
      </c>
      <c r="BB30" s="109"/>
      <c r="BC30" s="139"/>
      <c r="BD30" s="110">
        <v>1493723</v>
      </c>
      <c r="BE30" s="110"/>
      <c r="BF30" s="110"/>
      <c r="BG30" s="109"/>
      <c r="BH30" s="139"/>
      <c r="BJ30" s="108"/>
      <c r="BK30" s="124"/>
      <c r="BL30" s="146"/>
    </row>
    <row r="31" spans="1:64" ht="14.5">
      <c r="A31" s="91" t="s">
        <v>45</v>
      </c>
      <c r="B31" s="95" t="s">
        <v>84</v>
      </c>
      <c r="C31" s="95">
        <v>454</v>
      </c>
      <c r="D31" s="95">
        <v>10588</v>
      </c>
      <c r="E31" s="143"/>
      <c r="F31" s="89" t="s">
        <v>89</v>
      </c>
      <c r="G31" s="175"/>
      <c r="H31" s="93"/>
      <c r="I31" s="93"/>
      <c r="J31" s="97"/>
      <c r="K31" s="175"/>
      <c r="L31" s="85"/>
      <c r="M31" s="175"/>
      <c r="N31" s="85"/>
      <c r="O31" s="85"/>
      <c r="P31" s="97"/>
      <c r="Q31" s="85"/>
      <c r="R31" s="85"/>
      <c r="S31" s="174"/>
      <c r="T31" s="174"/>
      <c r="U31" s="110"/>
      <c r="V31" s="110"/>
      <c r="W31" s="174"/>
      <c r="X31" s="174"/>
      <c r="Y31" s="110">
        <v>0</v>
      </c>
      <c r="Z31" s="110">
        <v>0</v>
      </c>
      <c r="AA31" s="109"/>
      <c r="AB31" s="109"/>
      <c r="AC31" s="112">
        <v>0</v>
      </c>
      <c r="AD31" s="110">
        <v>0</v>
      </c>
      <c r="AE31" s="109"/>
      <c r="AF31" s="139"/>
      <c r="AG31" s="112">
        <v>0</v>
      </c>
      <c r="AH31" s="110">
        <v>0</v>
      </c>
      <c r="AI31" s="110">
        <v>0</v>
      </c>
      <c r="AJ31" s="110">
        <v>0</v>
      </c>
      <c r="AK31" s="109"/>
      <c r="AL31" s="139"/>
      <c r="AM31" s="110">
        <v>0</v>
      </c>
      <c r="AN31" s="110">
        <v>0</v>
      </c>
      <c r="AO31" s="110">
        <v>0</v>
      </c>
      <c r="AP31" s="110">
        <v>0</v>
      </c>
      <c r="AQ31" s="109"/>
      <c r="AR31" s="139"/>
      <c r="AS31" s="112">
        <v>0</v>
      </c>
      <c r="AT31" s="110">
        <v>0</v>
      </c>
      <c r="AU31" s="110">
        <v>0</v>
      </c>
      <c r="AV31" s="109"/>
      <c r="AW31" s="139"/>
      <c r="AX31" s="110">
        <v>0</v>
      </c>
      <c r="AY31" s="110">
        <v>0</v>
      </c>
      <c r="AZ31" s="110">
        <v>0</v>
      </c>
      <c r="BA31" s="110">
        <v>0</v>
      </c>
      <c r="BB31" s="109"/>
      <c r="BC31" s="139"/>
      <c r="BD31" s="110">
        <v>0</v>
      </c>
      <c r="BE31" s="110"/>
      <c r="BF31" s="110"/>
      <c r="BG31" s="109"/>
      <c r="BH31" s="139"/>
      <c r="BJ31" s="108"/>
      <c r="BK31" s="124"/>
      <c r="BL31" s="146"/>
    </row>
    <row r="32" spans="1:64" ht="14.5">
      <c r="A32" s="91" t="s">
        <v>45</v>
      </c>
      <c r="B32" s="95" t="s">
        <v>84</v>
      </c>
      <c r="C32" s="95">
        <v>902</v>
      </c>
      <c r="D32" s="95">
        <v>11199</v>
      </c>
      <c r="E32" s="143"/>
      <c r="F32" s="89" t="s">
        <v>89</v>
      </c>
      <c r="G32" s="175"/>
      <c r="H32" s="93"/>
      <c r="I32" s="93"/>
      <c r="J32" s="97"/>
      <c r="K32" s="175"/>
      <c r="L32" s="85"/>
      <c r="M32" s="175"/>
      <c r="N32" s="85"/>
      <c r="O32" s="85"/>
      <c r="P32" s="97"/>
      <c r="Q32" s="85"/>
      <c r="R32" s="85"/>
      <c r="S32" s="174"/>
      <c r="T32" s="174"/>
      <c r="U32" s="110"/>
      <c r="V32" s="110"/>
      <c r="W32" s="174"/>
      <c r="X32" s="174"/>
      <c r="Y32" s="110">
        <v>0</v>
      </c>
      <c r="Z32" s="110">
        <v>0</v>
      </c>
      <c r="AA32" s="109"/>
      <c r="AB32" s="109"/>
      <c r="AC32" s="112">
        <v>0</v>
      </c>
      <c r="AD32" s="110">
        <v>0</v>
      </c>
      <c r="AE32" s="109"/>
      <c r="AF32" s="139"/>
      <c r="AG32" s="112">
        <v>0</v>
      </c>
      <c r="AH32" s="110">
        <v>0</v>
      </c>
      <c r="AI32" s="110">
        <v>0</v>
      </c>
      <c r="AJ32" s="110">
        <v>0</v>
      </c>
      <c r="AK32" s="109"/>
      <c r="AL32" s="139"/>
      <c r="AM32" s="110">
        <v>0</v>
      </c>
      <c r="AN32" s="110">
        <v>0</v>
      </c>
      <c r="AO32" s="110">
        <v>0</v>
      </c>
      <c r="AP32" s="110">
        <v>0</v>
      </c>
      <c r="AQ32" s="109"/>
      <c r="AR32" s="139"/>
      <c r="AS32" s="112">
        <v>0</v>
      </c>
      <c r="AT32" s="110">
        <v>0</v>
      </c>
      <c r="AU32" s="110">
        <v>0</v>
      </c>
      <c r="AV32" s="109"/>
      <c r="AW32" s="139"/>
      <c r="AX32" s="110">
        <v>0</v>
      </c>
      <c r="AY32" s="110">
        <v>0</v>
      </c>
      <c r="AZ32" s="110">
        <v>0</v>
      </c>
      <c r="BA32" s="110">
        <v>0</v>
      </c>
      <c r="BB32" s="109"/>
      <c r="BC32" s="139"/>
      <c r="BD32" s="110">
        <v>0</v>
      </c>
      <c r="BE32" s="110"/>
      <c r="BF32" s="110"/>
      <c r="BG32" s="109"/>
      <c r="BH32" s="139"/>
      <c r="BJ32" s="108"/>
      <c r="BK32" s="124"/>
      <c r="BL32" s="146"/>
    </row>
    <row r="33" spans="1:64" ht="14.5">
      <c r="A33" s="91" t="s">
        <v>45</v>
      </c>
      <c r="B33" s="95" t="s">
        <v>84</v>
      </c>
      <c r="C33" s="95">
        <v>911</v>
      </c>
      <c r="D33" s="95">
        <v>11208</v>
      </c>
      <c r="E33" s="143"/>
      <c r="F33" s="89" t="s">
        <v>89</v>
      </c>
      <c r="G33" s="175"/>
      <c r="H33" s="93"/>
      <c r="I33" s="93"/>
      <c r="J33" s="97"/>
      <c r="K33" s="175"/>
      <c r="L33" s="85"/>
      <c r="M33" s="175"/>
      <c r="N33" s="85"/>
      <c r="O33" s="85"/>
      <c r="P33" s="97"/>
      <c r="Q33" s="85"/>
      <c r="R33" s="85"/>
      <c r="S33" s="174"/>
      <c r="T33" s="174"/>
      <c r="U33" s="110"/>
      <c r="V33" s="110"/>
      <c r="W33" s="174"/>
      <c r="X33" s="174"/>
      <c r="Y33" s="110">
        <v>0</v>
      </c>
      <c r="Z33" s="110">
        <v>0</v>
      </c>
      <c r="AA33" s="109"/>
      <c r="AB33" s="109"/>
      <c r="AC33" s="112">
        <v>0</v>
      </c>
      <c r="AD33" s="110">
        <v>0</v>
      </c>
      <c r="AE33" s="109"/>
      <c r="AF33" s="139"/>
      <c r="AG33" s="112">
        <v>0</v>
      </c>
      <c r="AH33" s="110">
        <v>0</v>
      </c>
      <c r="AI33" s="110">
        <v>0</v>
      </c>
      <c r="AJ33" s="110">
        <v>0</v>
      </c>
      <c r="AK33" s="109"/>
      <c r="AL33" s="139"/>
      <c r="AM33" s="110">
        <v>0</v>
      </c>
      <c r="AN33" s="110">
        <v>0</v>
      </c>
      <c r="AO33" s="110">
        <v>0</v>
      </c>
      <c r="AP33" s="110">
        <v>0</v>
      </c>
      <c r="AQ33" s="109"/>
      <c r="AR33" s="139"/>
      <c r="AS33" s="112">
        <v>0</v>
      </c>
      <c r="AT33" s="110">
        <v>0</v>
      </c>
      <c r="AU33" s="110">
        <v>0</v>
      </c>
      <c r="AV33" s="109"/>
      <c r="AW33" s="139"/>
      <c r="AX33" s="110">
        <v>0</v>
      </c>
      <c r="AY33" s="110">
        <v>0</v>
      </c>
      <c r="AZ33" s="110">
        <v>0</v>
      </c>
      <c r="BA33" s="110">
        <v>0</v>
      </c>
      <c r="BB33" s="109"/>
      <c r="BC33" s="139"/>
      <c r="BD33" s="110">
        <v>0</v>
      </c>
      <c r="BE33" s="110"/>
      <c r="BF33" s="110"/>
      <c r="BG33" s="109"/>
      <c r="BH33" s="139"/>
      <c r="BJ33" s="108"/>
      <c r="BK33" s="124"/>
      <c r="BL33" s="146"/>
    </row>
    <row r="34" spans="1:64" ht="30">
      <c r="A34" s="91" t="s">
        <v>41</v>
      </c>
      <c r="B34" s="95" t="s">
        <v>90</v>
      </c>
      <c r="C34" s="95" t="s">
        <v>43</v>
      </c>
      <c r="D34" s="95" t="s">
        <v>43</v>
      </c>
      <c r="E34" s="143">
        <v>41487</v>
      </c>
      <c r="F34" s="92" t="s">
        <v>91</v>
      </c>
      <c r="G34" s="93" t="s">
        <v>86</v>
      </c>
      <c r="H34" s="93" t="s">
        <v>86</v>
      </c>
      <c r="I34" s="93" t="s">
        <v>86</v>
      </c>
      <c r="J34" s="97" t="s">
        <v>86</v>
      </c>
      <c r="K34" s="93" t="s">
        <v>86</v>
      </c>
      <c r="L34" s="93" t="s">
        <v>86</v>
      </c>
      <c r="M34" s="97" t="s">
        <v>86</v>
      </c>
      <c r="N34" s="98" t="s">
        <v>86</v>
      </c>
      <c r="O34" s="85">
        <v>1132400</v>
      </c>
      <c r="P34" s="168" t="s">
        <v>86</v>
      </c>
      <c r="Q34" s="99">
        <v>504034</v>
      </c>
      <c r="R34" s="85">
        <v>2750034</v>
      </c>
      <c r="S34" s="174">
        <v>-0.55489756269869306</v>
      </c>
      <c r="T34" s="174">
        <v>4.4560485998960386</v>
      </c>
      <c r="U34" s="110">
        <v>3242134</v>
      </c>
      <c r="V34" s="110">
        <v>3242134</v>
      </c>
      <c r="W34" s="174">
        <v>0.17894324215627888</v>
      </c>
      <c r="X34" s="174">
        <v>0</v>
      </c>
      <c r="Y34" s="110">
        <v>3305767.14</v>
      </c>
      <c r="Z34" s="110">
        <v>3305767.14</v>
      </c>
      <c r="AA34" s="109">
        <v>1.9626930904151463E-2</v>
      </c>
      <c r="AB34" s="109">
        <v>0</v>
      </c>
      <c r="AC34" s="112">
        <v>3305767</v>
      </c>
      <c r="AD34" s="110">
        <v>3305767</v>
      </c>
      <c r="AE34" s="109">
        <v>0</v>
      </c>
      <c r="AF34" s="139">
        <v>0</v>
      </c>
      <c r="AG34" s="112">
        <v>3305767</v>
      </c>
      <c r="AH34" s="110">
        <v>3305767</v>
      </c>
      <c r="AI34" s="110">
        <v>3305767</v>
      </c>
      <c r="AJ34" s="110">
        <v>3305767</v>
      </c>
      <c r="AK34" s="109">
        <v>0</v>
      </c>
      <c r="AL34" s="139">
        <v>0</v>
      </c>
      <c r="AM34" s="110">
        <v>3305767</v>
      </c>
      <c r="AN34" s="110">
        <v>3305767</v>
      </c>
      <c r="AO34" s="110">
        <v>3305767</v>
      </c>
      <c r="AP34" s="110">
        <v>3305767</v>
      </c>
      <c r="AQ34" s="109">
        <f>AM34/AI34-1</f>
        <v>0</v>
      </c>
      <c r="AR34" s="139">
        <f>AN34/AM34-1</f>
        <v>0</v>
      </c>
      <c r="AS34" s="112">
        <v>3305767</v>
      </c>
      <c r="AT34" s="110">
        <v>3305767</v>
      </c>
      <c r="AU34" s="110">
        <v>3305767</v>
      </c>
      <c r="AV34" s="109">
        <f>AS34/AO34-1</f>
        <v>0</v>
      </c>
      <c r="AW34" s="139">
        <f>AP34/AS34-1</f>
        <v>0</v>
      </c>
      <c r="AX34" s="110">
        <v>3305767</v>
      </c>
      <c r="AY34" s="110">
        <v>3305767</v>
      </c>
      <c r="AZ34" s="110">
        <v>3305767</v>
      </c>
      <c r="BA34" s="110">
        <v>3305767</v>
      </c>
      <c r="BB34" s="109">
        <v>0</v>
      </c>
      <c r="BC34" s="139">
        <v>0</v>
      </c>
      <c r="BD34" s="110">
        <v>3305767</v>
      </c>
      <c r="BE34" s="110"/>
      <c r="BF34" s="110"/>
      <c r="BG34" s="109">
        <v>0</v>
      </c>
      <c r="BH34" s="139">
        <v>-1</v>
      </c>
      <c r="BJ34" s="108" t="s">
        <v>92</v>
      </c>
      <c r="BK34" s="124"/>
      <c r="BL34" s="146"/>
    </row>
    <row r="35" spans="1:64" ht="37.5">
      <c r="A35" s="91" t="s">
        <v>45</v>
      </c>
      <c r="B35" s="95" t="s">
        <v>90</v>
      </c>
      <c r="C35" s="95">
        <v>767</v>
      </c>
      <c r="D35" s="95">
        <v>11011</v>
      </c>
      <c r="E35" s="143"/>
      <c r="F35" s="92" t="s">
        <v>93</v>
      </c>
      <c r="G35" s="93"/>
      <c r="H35" s="93"/>
      <c r="I35" s="93"/>
      <c r="J35" s="97"/>
      <c r="K35" s="93"/>
      <c r="L35" s="93"/>
      <c r="M35" s="97"/>
      <c r="N35" s="98"/>
      <c r="O35" s="85"/>
      <c r="P35" s="168"/>
      <c r="Q35" s="99"/>
      <c r="R35" s="85"/>
      <c r="S35" s="174"/>
      <c r="T35" s="174"/>
      <c r="U35" s="110"/>
      <c r="V35" s="110"/>
      <c r="W35" s="174"/>
      <c r="X35" s="174"/>
      <c r="Y35" s="110">
        <v>3305767.14</v>
      </c>
      <c r="Z35" s="110">
        <v>3305767.14</v>
      </c>
      <c r="AA35" s="109"/>
      <c r="AB35" s="109"/>
      <c r="AC35" s="112">
        <v>3305767</v>
      </c>
      <c r="AD35" s="110">
        <v>3305767</v>
      </c>
      <c r="AE35" s="109"/>
      <c r="AF35" s="139"/>
      <c r="AG35" s="112">
        <v>3305767</v>
      </c>
      <c r="AH35" s="110">
        <v>3305767</v>
      </c>
      <c r="AI35" s="110">
        <v>3305767</v>
      </c>
      <c r="AJ35" s="110">
        <v>3305767</v>
      </c>
      <c r="AK35" s="109"/>
      <c r="AL35" s="139"/>
      <c r="AM35" s="110">
        <v>3305767</v>
      </c>
      <c r="AN35" s="110">
        <v>3305767</v>
      </c>
      <c r="AO35" s="110">
        <v>3305767</v>
      </c>
      <c r="AP35" s="110">
        <v>3305767</v>
      </c>
      <c r="AQ35" s="109"/>
      <c r="AR35" s="139"/>
      <c r="AS35" s="112">
        <v>3305767</v>
      </c>
      <c r="AT35" s="110">
        <v>3305767</v>
      </c>
      <c r="AU35" s="110">
        <v>3305767</v>
      </c>
      <c r="AV35" s="109"/>
      <c r="AW35" s="139"/>
      <c r="AX35" s="110">
        <v>3305767</v>
      </c>
      <c r="AY35" s="110">
        <v>3305767</v>
      </c>
      <c r="AZ35" s="110">
        <v>3305767</v>
      </c>
      <c r="BA35" s="110">
        <v>3305767</v>
      </c>
      <c r="BB35" s="109"/>
      <c r="BC35" s="139"/>
      <c r="BD35" s="110">
        <v>3305767</v>
      </c>
      <c r="BE35" s="110"/>
      <c r="BF35" s="110"/>
      <c r="BG35" s="109"/>
      <c r="BH35" s="139"/>
      <c r="BJ35" s="108"/>
      <c r="BK35" s="124"/>
      <c r="BL35" s="146"/>
    </row>
    <row r="36" spans="1:64" ht="14.5">
      <c r="A36" s="91" t="s">
        <v>45</v>
      </c>
      <c r="B36" s="95" t="s">
        <v>90</v>
      </c>
      <c r="C36" s="95">
        <v>767</v>
      </c>
      <c r="D36" s="95">
        <v>11012</v>
      </c>
      <c r="E36" s="143"/>
      <c r="F36" s="92" t="s">
        <v>94</v>
      </c>
      <c r="G36" s="93"/>
      <c r="H36" s="93"/>
      <c r="I36" s="93"/>
      <c r="J36" s="97"/>
      <c r="K36" s="93"/>
      <c r="L36" s="93"/>
      <c r="M36" s="97"/>
      <c r="N36" s="98"/>
      <c r="O36" s="85"/>
      <c r="P36" s="168"/>
      <c r="Q36" s="99"/>
      <c r="R36" s="85"/>
      <c r="S36" s="174"/>
      <c r="T36" s="174"/>
      <c r="U36" s="110"/>
      <c r="V36" s="110"/>
      <c r="W36" s="174"/>
      <c r="X36" s="174"/>
      <c r="Y36" s="110">
        <v>0</v>
      </c>
      <c r="Z36" s="110">
        <v>0</v>
      </c>
      <c r="AA36" s="109"/>
      <c r="AB36" s="109"/>
      <c r="AC36" s="112">
        <v>0</v>
      </c>
      <c r="AD36" s="110">
        <v>0</v>
      </c>
      <c r="AE36" s="109"/>
      <c r="AF36" s="139"/>
      <c r="AG36" s="112">
        <v>0</v>
      </c>
      <c r="AH36" s="110">
        <v>0</v>
      </c>
      <c r="AI36" s="110">
        <v>0</v>
      </c>
      <c r="AJ36" s="110">
        <v>0</v>
      </c>
      <c r="AK36" s="109"/>
      <c r="AL36" s="139"/>
      <c r="AM36" s="110">
        <v>0</v>
      </c>
      <c r="AN36" s="110">
        <v>0</v>
      </c>
      <c r="AO36" s="110">
        <v>0</v>
      </c>
      <c r="AP36" s="110">
        <v>0</v>
      </c>
      <c r="AQ36" s="109"/>
      <c r="AR36" s="139"/>
      <c r="AS36" s="112">
        <v>0</v>
      </c>
      <c r="AT36" s="110">
        <v>0</v>
      </c>
      <c r="AU36" s="110">
        <v>0</v>
      </c>
      <c r="AV36" s="109"/>
      <c r="AW36" s="139"/>
      <c r="AX36" s="110">
        <v>0</v>
      </c>
      <c r="AY36" s="110">
        <v>0</v>
      </c>
      <c r="AZ36" s="110">
        <v>0</v>
      </c>
      <c r="BA36" s="110">
        <v>0</v>
      </c>
      <c r="BB36" s="109"/>
      <c r="BC36" s="139"/>
      <c r="BD36" s="110">
        <v>0</v>
      </c>
      <c r="BE36" s="110"/>
      <c r="BF36" s="110"/>
      <c r="BG36" s="109"/>
      <c r="BH36" s="139"/>
      <c r="BJ36" s="108"/>
      <c r="BK36" s="124"/>
      <c r="BL36" s="146"/>
    </row>
    <row r="37" spans="1:64" ht="14.5">
      <c r="A37" s="91" t="s">
        <v>45</v>
      </c>
      <c r="B37" s="95" t="s">
        <v>90</v>
      </c>
      <c r="C37" s="95">
        <v>767</v>
      </c>
      <c r="D37" s="95">
        <v>11183</v>
      </c>
      <c r="E37" s="143"/>
      <c r="F37" s="92" t="s">
        <v>94</v>
      </c>
      <c r="G37" s="93"/>
      <c r="H37" s="93"/>
      <c r="I37" s="93"/>
      <c r="J37" s="97"/>
      <c r="K37" s="93"/>
      <c r="L37" s="93"/>
      <c r="M37" s="97"/>
      <c r="N37" s="98"/>
      <c r="O37" s="85"/>
      <c r="P37" s="168"/>
      <c r="Q37" s="99"/>
      <c r="R37" s="85"/>
      <c r="S37" s="174"/>
      <c r="T37" s="174"/>
      <c r="U37" s="110"/>
      <c r="V37" s="110"/>
      <c r="W37" s="174"/>
      <c r="X37" s="174"/>
      <c r="Y37" s="110">
        <v>0</v>
      </c>
      <c r="Z37" s="110">
        <v>0</v>
      </c>
      <c r="AA37" s="109"/>
      <c r="AB37" s="109"/>
      <c r="AC37" s="112">
        <v>0</v>
      </c>
      <c r="AD37" s="110">
        <v>0</v>
      </c>
      <c r="AE37" s="109"/>
      <c r="AF37" s="139"/>
      <c r="AG37" s="112">
        <v>0</v>
      </c>
      <c r="AH37" s="110">
        <v>0</v>
      </c>
      <c r="AI37" s="110">
        <v>0</v>
      </c>
      <c r="AJ37" s="110">
        <v>0</v>
      </c>
      <c r="AK37" s="109"/>
      <c r="AL37" s="139"/>
      <c r="AM37" s="110">
        <v>0</v>
      </c>
      <c r="AN37" s="110">
        <v>0</v>
      </c>
      <c r="AO37" s="110">
        <v>0</v>
      </c>
      <c r="AP37" s="110">
        <v>0</v>
      </c>
      <c r="AQ37" s="109"/>
      <c r="AR37" s="139"/>
      <c r="AS37" s="112">
        <v>0</v>
      </c>
      <c r="AT37" s="110">
        <v>0</v>
      </c>
      <c r="AU37" s="110">
        <v>0</v>
      </c>
      <c r="AV37" s="109"/>
      <c r="AW37" s="139"/>
      <c r="AX37" s="110">
        <v>0</v>
      </c>
      <c r="AY37" s="110">
        <v>0</v>
      </c>
      <c r="AZ37" s="110">
        <v>0</v>
      </c>
      <c r="BA37" s="110">
        <v>0</v>
      </c>
      <c r="BB37" s="109"/>
      <c r="BC37" s="139"/>
      <c r="BD37" s="110">
        <v>0</v>
      </c>
      <c r="BE37" s="110"/>
      <c r="BF37" s="110"/>
      <c r="BG37" s="109"/>
      <c r="BH37" s="139"/>
      <c r="BJ37" s="108"/>
      <c r="BK37" s="124"/>
      <c r="BL37" s="146"/>
    </row>
    <row r="38" spans="1:64" ht="14.5">
      <c r="A38" s="91" t="s">
        <v>45</v>
      </c>
      <c r="B38" s="95" t="s">
        <v>90</v>
      </c>
      <c r="C38" s="95">
        <v>767</v>
      </c>
      <c r="D38" s="95">
        <v>11184</v>
      </c>
      <c r="E38" s="143"/>
      <c r="F38" s="92" t="s">
        <v>94</v>
      </c>
      <c r="G38" s="93"/>
      <c r="H38" s="93"/>
      <c r="I38" s="93"/>
      <c r="J38" s="97"/>
      <c r="K38" s="93"/>
      <c r="L38" s="93"/>
      <c r="M38" s="97"/>
      <c r="N38" s="98"/>
      <c r="O38" s="85"/>
      <c r="P38" s="168"/>
      <c r="Q38" s="99"/>
      <c r="R38" s="85"/>
      <c r="S38" s="174"/>
      <c r="T38" s="174"/>
      <c r="U38" s="110"/>
      <c r="V38" s="110"/>
      <c r="W38" s="174"/>
      <c r="X38" s="174"/>
      <c r="Y38" s="110">
        <v>0</v>
      </c>
      <c r="Z38" s="110">
        <v>0</v>
      </c>
      <c r="AA38" s="109"/>
      <c r="AB38" s="109"/>
      <c r="AC38" s="112">
        <v>0</v>
      </c>
      <c r="AD38" s="110">
        <v>0</v>
      </c>
      <c r="AE38" s="109"/>
      <c r="AF38" s="139"/>
      <c r="AG38" s="112">
        <v>0</v>
      </c>
      <c r="AH38" s="110">
        <v>0</v>
      </c>
      <c r="AI38" s="110">
        <v>0</v>
      </c>
      <c r="AJ38" s="110">
        <v>0</v>
      </c>
      <c r="AK38" s="109"/>
      <c r="AL38" s="139"/>
      <c r="AM38" s="110">
        <v>0</v>
      </c>
      <c r="AN38" s="110">
        <v>0</v>
      </c>
      <c r="AO38" s="110">
        <v>0</v>
      </c>
      <c r="AP38" s="110">
        <v>0</v>
      </c>
      <c r="AQ38" s="109"/>
      <c r="AR38" s="139"/>
      <c r="AS38" s="112">
        <v>0</v>
      </c>
      <c r="AT38" s="110">
        <v>0</v>
      </c>
      <c r="AU38" s="110">
        <v>0</v>
      </c>
      <c r="AV38" s="109"/>
      <c r="AW38" s="139"/>
      <c r="AX38" s="110">
        <v>0</v>
      </c>
      <c r="AY38" s="110">
        <v>0</v>
      </c>
      <c r="AZ38" s="110">
        <v>0</v>
      </c>
      <c r="BA38" s="110">
        <v>0</v>
      </c>
      <c r="BB38" s="109"/>
      <c r="BC38" s="139"/>
      <c r="BD38" s="110">
        <v>0</v>
      </c>
      <c r="BE38" s="110"/>
      <c r="BF38" s="110"/>
      <c r="BG38" s="109"/>
      <c r="BH38" s="139"/>
      <c r="BJ38" s="108"/>
      <c r="BK38" s="124"/>
      <c r="BL38" s="146"/>
    </row>
    <row r="39" spans="1:64" ht="25">
      <c r="A39" s="91" t="s">
        <v>41</v>
      </c>
      <c r="B39" s="95" t="s">
        <v>95</v>
      </c>
      <c r="C39" s="95" t="s">
        <v>43</v>
      </c>
      <c r="D39" s="95" t="s">
        <v>43</v>
      </c>
      <c r="E39" s="143">
        <v>40330</v>
      </c>
      <c r="F39" s="92" t="s">
        <v>96</v>
      </c>
      <c r="G39" s="93" t="s">
        <v>86</v>
      </c>
      <c r="H39" s="93" t="s">
        <v>86</v>
      </c>
      <c r="I39" s="93" t="s">
        <v>86</v>
      </c>
      <c r="J39" s="109" t="s">
        <v>86</v>
      </c>
      <c r="K39" s="93" t="s">
        <v>86</v>
      </c>
      <c r="L39" s="93" t="s">
        <v>86</v>
      </c>
      <c r="M39" s="109" t="s">
        <v>86</v>
      </c>
      <c r="N39" s="85">
        <v>22097</v>
      </c>
      <c r="O39" s="85">
        <v>22097</v>
      </c>
      <c r="P39" s="168" t="s">
        <v>86</v>
      </c>
      <c r="Q39" s="99">
        <v>22097</v>
      </c>
      <c r="R39" s="85">
        <v>22097</v>
      </c>
      <c r="S39" s="174">
        <v>0</v>
      </c>
      <c r="T39" s="174">
        <v>0</v>
      </c>
      <c r="U39" s="110">
        <v>22097</v>
      </c>
      <c r="V39" s="110">
        <v>22097</v>
      </c>
      <c r="W39" s="174">
        <v>0</v>
      </c>
      <c r="X39" s="174">
        <v>0</v>
      </c>
      <c r="Y39" s="110">
        <v>22097</v>
      </c>
      <c r="Z39" s="110">
        <v>22097</v>
      </c>
      <c r="AA39" s="109">
        <v>0</v>
      </c>
      <c r="AB39" s="109">
        <v>0</v>
      </c>
      <c r="AC39" s="112">
        <v>22097</v>
      </c>
      <c r="AD39" s="110">
        <v>22097</v>
      </c>
      <c r="AE39" s="109">
        <v>0</v>
      </c>
      <c r="AF39" s="139">
        <v>0</v>
      </c>
      <c r="AG39" s="112">
        <v>22097</v>
      </c>
      <c r="AH39" s="110">
        <v>22097</v>
      </c>
      <c r="AI39" s="110">
        <v>22097</v>
      </c>
      <c r="AJ39" s="110">
        <v>22097</v>
      </c>
      <c r="AK39" s="109">
        <v>0</v>
      </c>
      <c r="AL39" s="139">
        <v>0</v>
      </c>
      <c r="AM39" s="110">
        <v>22097</v>
      </c>
      <c r="AN39" s="110">
        <v>22097</v>
      </c>
      <c r="AO39" s="110">
        <v>22097</v>
      </c>
      <c r="AP39" s="110">
        <v>22097</v>
      </c>
      <c r="AQ39" s="109">
        <f>AM39/AI39-1</f>
        <v>0</v>
      </c>
      <c r="AR39" s="139">
        <f>AN39/AM39-1</f>
        <v>0</v>
      </c>
      <c r="AS39" s="112">
        <v>22097</v>
      </c>
      <c r="AT39" s="110">
        <v>22097</v>
      </c>
      <c r="AU39" s="110">
        <v>22097</v>
      </c>
      <c r="AV39" s="109">
        <f>AS39/AO39-1</f>
        <v>0</v>
      </c>
      <c r="AW39" s="139">
        <f>AP39/AS39-1</f>
        <v>0</v>
      </c>
      <c r="AX39" s="110">
        <v>22097</v>
      </c>
      <c r="AY39" s="110">
        <v>22097</v>
      </c>
      <c r="AZ39" s="110">
        <v>22097</v>
      </c>
      <c r="BA39" s="110">
        <v>22097</v>
      </c>
      <c r="BB39" s="109">
        <v>0</v>
      </c>
      <c r="BC39" s="139">
        <v>0</v>
      </c>
      <c r="BD39" s="110">
        <v>22097</v>
      </c>
      <c r="BE39" s="110"/>
      <c r="BF39" s="110"/>
      <c r="BG39" s="109">
        <v>0</v>
      </c>
      <c r="BH39" s="139">
        <v>-1</v>
      </c>
      <c r="BJ39" s="87" t="s">
        <v>97</v>
      </c>
      <c r="BK39" s="124"/>
      <c r="BL39" s="146"/>
    </row>
    <row r="40" spans="1:64" ht="62.5">
      <c r="A40" s="91" t="s">
        <v>45</v>
      </c>
      <c r="B40" s="95" t="s">
        <v>95</v>
      </c>
      <c r="C40" s="95">
        <v>295</v>
      </c>
      <c r="D40" s="95">
        <v>10381</v>
      </c>
      <c r="E40" s="143"/>
      <c r="F40" s="92" t="s">
        <v>98</v>
      </c>
      <c r="G40" s="93"/>
      <c r="H40" s="93"/>
      <c r="I40" s="93"/>
      <c r="J40" s="109"/>
      <c r="K40" s="93"/>
      <c r="L40" s="93"/>
      <c r="M40" s="109"/>
      <c r="N40" s="85"/>
      <c r="O40" s="85"/>
      <c r="P40" s="168"/>
      <c r="Q40" s="99"/>
      <c r="R40" s="85"/>
      <c r="S40" s="174"/>
      <c r="T40" s="174"/>
      <c r="U40" s="110"/>
      <c r="V40" s="110"/>
      <c r="W40" s="174"/>
      <c r="X40" s="174"/>
      <c r="Y40" s="110">
        <v>22097</v>
      </c>
      <c r="Z40" s="110">
        <v>22097</v>
      </c>
      <c r="AA40" s="109"/>
      <c r="AB40" s="109"/>
      <c r="AC40" s="112">
        <v>22097</v>
      </c>
      <c r="AD40" s="110">
        <v>22097</v>
      </c>
      <c r="AE40" s="109"/>
      <c r="AF40" s="139"/>
      <c r="AG40" s="112">
        <v>22097</v>
      </c>
      <c r="AH40" s="110">
        <v>22097</v>
      </c>
      <c r="AI40" s="110">
        <v>22097</v>
      </c>
      <c r="AJ40" s="110">
        <v>22097</v>
      </c>
      <c r="AK40" s="109"/>
      <c r="AL40" s="139"/>
      <c r="AM40" s="110">
        <v>22097</v>
      </c>
      <c r="AN40" s="110">
        <v>22097</v>
      </c>
      <c r="AO40" s="110">
        <v>22097</v>
      </c>
      <c r="AP40" s="110">
        <v>22097</v>
      </c>
      <c r="AQ40" s="109"/>
      <c r="AR40" s="139"/>
      <c r="AS40" s="112">
        <v>22097</v>
      </c>
      <c r="AT40" s="110">
        <v>22097</v>
      </c>
      <c r="AU40" s="110">
        <v>22097</v>
      </c>
      <c r="AV40" s="109"/>
      <c r="AW40" s="139"/>
      <c r="AX40" s="110">
        <v>22097</v>
      </c>
      <c r="AY40" s="110">
        <v>22097</v>
      </c>
      <c r="AZ40" s="110">
        <v>22097</v>
      </c>
      <c r="BA40" s="110">
        <v>22097</v>
      </c>
      <c r="BB40" s="109"/>
      <c r="BC40" s="139"/>
      <c r="BD40" s="110">
        <v>22097</v>
      </c>
      <c r="BE40" s="110"/>
      <c r="BF40" s="110"/>
      <c r="BG40" s="109"/>
      <c r="BH40" s="139"/>
      <c r="BJ40" s="87"/>
      <c r="BK40" s="124"/>
      <c r="BL40" s="146"/>
    </row>
    <row r="41" spans="1:64" ht="25">
      <c r="A41" s="91" t="s">
        <v>41</v>
      </c>
      <c r="B41" s="95" t="s">
        <v>99</v>
      </c>
      <c r="C41" s="95" t="s">
        <v>43</v>
      </c>
      <c r="D41" s="95" t="s">
        <v>43</v>
      </c>
      <c r="E41" s="96">
        <v>41306</v>
      </c>
      <c r="F41" s="89" t="s">
        <v>100</v>
      </c>
      <c r="G41" s="93" t="s">
        <v>86</v>
      </c>
      <c r="H41" s="93" t="s">
        <v>86</v>
      </c>
      <c r="I41" s="93" t="s">
        <v>86</v>
      </c>
      <c r="J41" s="109" t="s">
        <v>86</v>
      </c>
      <c r="K41" s="93" t="s">
        <v>86</v>
      </c>
      <c r="L41" s="93" t="s">
        <v>86</v>
      </c>
      <c r="M41" s="109" t="s">
        <v>86</v>
      </c>
      <c r="N41" s="93" t="s">
        <v>86</v>
      </c>
      <c r="O41" s="93" t="s">
        <v>86</v>
      </c>
      <c r="P41" s="109" t="s">
        <v>86</v>
      </c>
      <c r="Q41" s="99" t="s">
        <v>82</v>
      </c>
      <c r="R41" s="85">
        <v>5562500</v>
      </c>
      <c r="S41" s="176" t="s">
        <v>86</v>
      </c>
      <c r="T41" s="168" t="s">
        <v>86</v>
      </c>
      <c r="U41" s="104">
        <v>1035333</v>
      </c>
      <c r="V41" s="104">
        <v>1035333</v>
      </c>
      <c r="W41" s="174">
        <v>-0.81387271910112358</v>
      </c>
      <c r="X41" s="174">
        <v>0</v>
      </c>
      <c r="Y41" s="110">
        <v>1035552</v>
      </c>
      <c r="Z41" s="110">
        <v>1035552</v>
      </c>
      <c r="AA41" s="109">
        <v>2.1152614665997937E-4</v>
      </c>
      <c r="AB41" s="109">
        <v>0</v>
      </c>
      <c r="AC41" s="112">
        <v>1035552</v>
      </c>
      <c r="AD41" s="110">
        <v>1035552</v>
      </c>
      <c r="AE41" s="109">
        <v>0</v>
      </c>
      <c r="AF41" s="139">
        <v>0</v>
      </c>
      <c r="AG41" s="112">
        <v>1035552</v>
      </c>
      <c r="AH41" s="110">
        <v>1035552</v>
      </c>
      <c r="AI41" s="110">
        <v>1035552</v>
      </c>
      <c r="AJ41" s="110">
        <v>1035552</v>
      </c>
      <c r="AK41" s="109">
        <v>0</v>
      </c>
      <c r="AL41" s="139">
        <v>0</v>
      </c>
      <c r="AM41" s="110">
        <v>1035552</v>
      </c>
      <c r="AN41" s="110">
        <v>1035552</v>
      </c>
      <c r="AO41" s="110">
        <v>1035552</v>
      </c>
      <c r="AP41" s="110">
        <v>1035552</v>
      </c>
      <c r="AQ41" s="109">
        <f>AM41/AI41-1</f>
        <v>0</v>
      </c>
      <c r="AR41" s="139">
        <f>AN41/AM41-1</f>
        <v>0</v>
      </c>
      <c r="AS41" s="112">
        <v>1035552</v>
      </c>
      <c r="AT41" s="110">
        <v>1035552</v>
      </c>
      <c r="AU41" s="110">
        <v>1035552</v>
      </c>
      <c r="AV41" s="109">
        <f>AS41/AO41-1</f>
        <v>0</v>
      </c>
      <c r="AW41" s="139">
        <f>AP41/AS41-1</f>
        <v>0</v>
      </c>
      <c r="AX41" s="110">
        <v>1035552</v>
      </c>
      <c r="AY41" s="110">
        <v>1035552</v>
      </c>
      <c r="AZ41" s="110">
        <v>1035552</v>
      </c>
      <c r="BA41" s="110">
        <v>1035552</v>
      </c>
      <c r="BB41" s="109">
        <v>0</v>
      </c>
      <c r="BC41" s="139">
        <v>0</v>
      </c>
      <c r="BD41" s="110">
        <v>1035552</v>
      </c>
      <c r="BE41" s="110"/>
      <c r="BF41" s="110"/>
      <c r="BG41" s="109">
        <v>0</v>
      </c>
      <c r="BH41" s="139">
        <v>-1</v>
      </c>
      <c r="BJ41" s="108" t="s">
        <v>101</v>
      </c>
      <c r="BK41" s="169"/>
      <c r="BL41" s="146"/>
    </row>
    <row r="42" spans="1:64" ht="25">
      <c r="A42" s="91" t="s">
        <v>102</v>
      </c>
      <c r="B42" s="95" t="s">
        <v>99</v>
      </c>
      <c r="C42" s="95">
        <v>770</v>
      </c>
      <c r="D42" s="95">
        <v>11015</v>
      </c>
      <c r="E42" s="96"/>
      <c r="F42" s="89" t="s">
        <v>103</v>
      </c>
      <c r="G42" s="93"/>
      <c r="H42" s="93"/>
      <c r="I42" s="93"/>
      <c r="J42" s="109"/>
      <c r="K42" s="93"/>
      <c r="L42" s="93"/>
      <c r="M42" s="109"/>
      <c r="N42" s="93"/>
      <c r="O42" s="93"/>
      <c r="P42" s="109"/>
      <c r="Q42" s="99"/>
      <c r="R42" s="85"/>
      <c r="S42" s="176"/>
      <c r="T42" s="168"/>
      <c r="U42" s="104"/>
      <c r="V42" s="104"/>
      <c r="W42" s="174"/>
      <c r="X42" s="174"/>
      <c r="Y42" s="110">
        <v>1035552</v>
      </c>
      <c r="Z42" s="110">
        <v>1035552</v>
      </c>
      <c r="AA42" s="109"/>
      <c r="AB42" s="109"/>
      <c r="AC42" s="112">
        <v>1035552</v>
      </c>
      <c r="AD42" s="110">
        <v>1035552</v>
      </c>
      <c r="AE42" s="109"/>
      <c r="AF42" s="139"/>
      <c r="AG42" s="112">
        <v>1035552</v>
      </c>
      <c r="AH42" s="110">
        <v>1035552</v>
      </c>
      <c r="AI42" s="110">
        <v>1035552</v>
      </c>
      <c r="AJ42" s="110">
        <v>1035552</v>
      </c>
      <c r="AK42" s="109"/>
      <c r="AL42" s="139"/>
      <c r="AM42" s="110">
        <v>1035552</v>
      </c>
      <c r="AN42" s="110">
        <v>1035552</v>
      </c>
      <c r="AO42" s="110">
        <v>1035552</v>
      </c>
      <c r="AP42" s="110">
        <v>1035552</v>
      </c>
      <c r="AQ42" s="109"/>
      <c r="AR42" s="139"/>
      <c r="AS42" s="112">
        <v>1035552</v>
      </c>
      <c r="AT42" s="110">
        <v>1035552</v>
      </c>
      <c r="AU42" s="110">
        <v>1035552</v>
      </c>
      <c r="AV42" s="109"/>
      <c r="AW42" s="139"/>
      <c r="AX42" s="110">
        <v>1035552</v>
      </c>
      <c r="AY42" s="110">
        <v>1035552</v>
      </c>
      <c r="AZ42" s="110">
        <v>1035552</v>
      </c>
      <c r="BA42" s="110">
        <v>1035552</v>
      </c>
      <c r="BB42" s="109"/>
      <c r="BC42" s="139"/>
      <c r="BD42" s="110">
        <v>1035552</v>
      </c>
      <c r="BE42" s="110"/>
      <c r="BF42" s="110"/>
      <c r="BG42" s="109"/>
      <c r="BH42" s="139"/>
      <c r="BJ42" s="108"/>
      <c r="BK42" s="169"/>
      <c r="BL42" s="146"/>
    </row>
    <row r="43" spans="1:64" ht="25">
      <c r="A43" s="91" t="s">
        <v>41</v>
      </c>
      <c r="B43" s="95" t="s">
        <v>104</v>
      </c>
      <c r="C43" s="95" t="s">
        <v>43</v>
      </c>
      <c r="D43" s="95" t="s">
        <v>43</v>
      </c>
      <c r="E43" s="96">
        <v>41671</v>
      </c>
      <c r="F43" s="92" t="s">
        <v>105</v>
      </c>
      <c r="G43" s="93"/>
      <c r="H43" s="93"/>
      <c r="I43" s="93"/>
      <c r="J43" s="109"/>
      <c r="K43" s="93"/>
      <c r="L43" s="93"/>
      <c r="M43" s="109"/>
      <c r="N43" s="93"/>
      <c r="O43" s="93"/>
      <c r="P43" s="109"/>
      <c r="Q43" s="99"/>
      <c r="R43" s="85"/>
      <c r="S43" s="174"/>
      <c r="T43" s="168"/>
      <c r="U43" s="104" t="s">
        <v>82</v>
      </c>
      <c r="V43" s="110">
        <v>2295000</v>
      </c>
      <c r="W43" s="174"/>
      <c r="X43" s="174"/>
      <c r="Y43" s="110">
        <v>2246628.5699999998</v>
      </c>
      <c r="Z43" s="110">
        <v>2246628.5699999998</v>
      </c>
      <c r="AA43" s="109">
        <f>Y43/V43-1</f>
        <v>-2.1076875816993579E-2</v>
      </c>
      <c r="AB43" s="109">
        <f>Z43/Y43-1</f>
        <v>0</v>
      </c>
      <c r="AC43" s="112">
        <v>2246629</v>
      </c>
      <c r="AD43" s="110">
        <v>2246629</v>
      </c>
      <c r="AE43" s="109">
        <f>AC43/Z43-1</f>
        <v>1.9139790441435878E-7</v>
      </c>
      <c r="AF43" s="139">
        <f>AD43/AC43-1</f>
        <v>0</v>
      </c>
      <c r="AG43" s="112">
        <v>2246629</v>
      </c>
      <c r="AH43" s="110">
        <v>2246629</v>
      </c>
      <c r="AI43" s="110">
        <v>2246629</v>
      </c>
      <c r="AJ43" s="110">
        <v>2246629</v>
      </c>
      <c r="AK43" s="109">
        <f>AG43/AD43-1</f>
        <v>0</v>
      </c>
      <c r="AL43" s="139">
        <f>AH43/AG43-1</f>
        <v>0</v>
      </c>
      <c r="AM43" s="110">
        <v>2246629</v>
      </c>
      <c r="AN43" s="110">
        <v>2246629</v>
      </c>
      <c r="AO43" s="110">
        <v>2246629</v>
      </c>
      <c r="AP43" s="110">
        <v>2246629</v>
      </c>
      <c r="AQ43" s="109">
        <f>AM43/AI43-1</f>
        <v>0</v>
      </c>
      <c r="AR43" s="139">
        <f>AN43/AM43-1</f>
        <v>0</v>
      </c>
      <c r="AS43" s="112">
        <v>2246629</v>
      </c>
      <c r="AT43" s="110">
        <v>2246629</v>
      </c>
      <c r="AU43" s="110">
        <v>2246629</v>
      </c>
      <c r="AV43" s="109">
        <f>AS43/AO43-1</f>
        <v>0</v>
      </c>
      <c r="AW43" s="139">
        <f>AP43/AS43-1</f>
        <v>0</v>
      </c>
      <c r="AX43" s="110">
        <v>2246629</v>
      </c>
      <c r="AY43" s="110">
        <v>2246629</v>
      </c>
      <c r="AZ43" s="110">
        <v>2246629</v>
      </c>
      <c r="BA43" s="110">
        <v>2246629</v>
      </c>
      <c r="BB43" s="109">
        <v>0</v>
      </c>
      <c r="BC43" s="139">
        <v>0</v>
      </c>
      <c r="BD43" s="110">
        <v>2246629</v>
      </c>
      <c r="BE43" s="110"/>
      <c r="BF43" s="110"/>
      <c r="BG43" s="109">
        <v>0</v>
      </c>
      <c r="BH43" s="139">
        <v>-1</v>
      </c>
      <c r="BJ43" s="108"/>
      <c r="BK43" s="124"/>
      <c r="BL43" s="111"/>
    </row>
    <row r="44" spans="1:64" ht="42.75" customHeight="1">
      <c r="A44" s="91" t="s">
        <v>45</v>
      </c>
      <c r="B44" s="95" t="s">
        <v>104</v>
      </c>
      <c r="C44" s="95">
        <v>649</v>
      </c>
      <c r="D44" s="95">
        <v>10853</v>
      </c>
      <c r="E44" s="96"/>
      <c r="F44" s="92" t="s">
        <v>106</v>
      </c>
      <c r="G44" s="93"/>
      <c r="H44" s="93"/>
      <c r="I44" s="93"/>
      <c r="J44" s="109"/>
      <c r="K44" s="93"/>
      <c r="L44" s="93"/>
      <c r="M44" s="109"/>
      <c r="N44" s="93"/>
      <c r="O44" s="93"/>
      <c r="P44" s="109"/>
      <c r="Q44" s="99"/>
      <c r="R44" s="85"/>
      <c r="S44" s="174"/>
      <c r="T44" s="168"/>
      <c r="U44" s="104"/>
      <c r="V44" s="110"/>
      <c r="W44" s="174"/>
      <c r="X44" s="174"/>
      <c r="Y44" s="110">
        <v>2246628.5699999998</v>
      </c>
      <c r="Z44" s="110">
        <v>2246628.5699999998</v>
      </c>
      <c r="AA44" s="109"/>
      <c r="AB44" s="109"/>
      <c r="AC44" s="112">
        <v>2246629</v>
      </c>
      <c r="AD44" s="110">
        <v>2246629</v>
      </c>
      <c r="AE44" s="109"/>
      <c r="AF44" s="139"/>
      <c r="AG44" s="112">
        <v>2246629</v>
      </c>
      <c r="AH44" s="110">
        <v>2246629</v>
      </c>
      <c r="AI44" s="110">
        <v>2246629</v>
      </c>
      <c r="AJ44" s="110">
        <v>2246629</v>
      </c>
      <c r="AK44" s="109"/>
      <c r="AL44" s="139"/>
      <c r="AM44" s="110">
        <v>2246629</v>
      </c>
      <c r="AN44" s="110">
        <v>2246629</v>
      </c>
      <c r="AO44" s="110">
        <v>2246629</v>
      </c>
      <c r="AP44" s="110">
        <v>2246629</v>
      </c>
      <c r="AQ44" s="109"/>
      <c r="AR44" s="139"/>
      <c r="AS44" s="112">
        <v>2246629</v>
      </c>
      <c r="AT44" s="110">
        <v>2246629</v>
      </c>
      <c r="AU44" s="110">
        <v>2246629</v>
      </c>
      <c r="AV44" s="109"/>
      <c r="AW44" s="139"/>
      <c r="AX44" s="110">
        <v>2246629</v>
      </c>
      <c r="AY44" s="110">
        <v>2246629</v>
      </c>
      <c r="AZ44" s="110">
        <v>2246629</v>
      </c>
      <c r="BA44" s="110">
        <v>2246629</v>
      </c>
      <c r="BB44" s="109"/>
      <c r="BC44" s="139"/>
      <c r="BD44" s="110">
        <v>2246629</v>
      </c>
      <c r="BE44" s="110"/>
      <c r="BF44" s="110"/>
      <c r="BG44" s="109"/>
      <c r="BH44" s="139"/>
      <c r="BJ44" s="108"/>
      <c r="BK44" s="124"/>
      <c r="BL44" s="146"/>
    </row>
    <row r="45" spans="1:64" ht="25">
      <c r="A45" s="91" t="s">
        <v>41</v>
      </c>
      <c r="B45" s="95" t="s">
        <v>107</v>
      </c>
      <c r="C45" s="95" t="s">
        <v>43</v>
      </c>
      <c r="D45" s="95" t="s">
        <v>43</v>
      </c>
      <c r="E45" s="96">
        <v>41974</v>
      </c>
      <c r="F45" s="92" t="s">
        <v>108</v>
      </c>
      <c r="G45" s="93"/>
      <c r="H45" s="93"/>
      <c r="I45" s="93"/>
      <c r="J45" s="109"/>
      <c r="K45" s="93"/>
      <c r="L45" s="93"/>
      <c r="M45" s="109"/>
      <c r="N45" s="93"/>
      <c r="O45" s="93"/>
      <c r="P45" s="109"/>
      <c r="Q45" s="99"/>
      <c r="R45" s="85"/>
      <c r="S45" s="174"/>
      <c r="T45" s="168"/>
      <c r="U45" s="104" t="s">
        <v>82</v>
      </c>
      <c r="V45" s="110">
        <v>5300000</v>
      </c>
      <c r="W45" s="174"/>
      <c r="X45" s="174"/>
      <c r="Y45" s="110">
        <v>4980780.1599999992</v>
      </c>
      <c r="Z45" s="110">
        <v>5300000</v>
      </c>
      <c r="AA45" s="109">
        <f>Y45/V45-1</f>
        <v>-6.0230158490566232E-2</v>
      </c>
      <c r="AB45" s="109">
        <f>Z45/Y45-1</f>
        <v>6.409032917445634E-2</v>
      </c>
      <c r="AC45" s="112">
        <v>5059196</v>
      </c>
      <c r="AD45" s="110">
        <v>5059196</v>
      </c>
      <c r="AE45" s="109">
        <f>AC45/Z45-1</f>
        <v>-4.5434716981132106E-2</v>
      </c>
      <c r="AF45" s="139">
        <f>AD45/AC45-1</f>
        <v>0</v>
      </c>
      <c r="AG45" s="112">
        <v>5059278.0399999991</v>
      </c>
      <c r="AH45" s="110">
        <v>5059278.0399999991</v>
      </c>
      <c r="AI45" s="110">
        <v>5059278.0399999991</v>
      </c>
      <c r="AJ45" s="110">
        <v>5059278.0399999991</v>
      </c>
      <c r="AK45" s="109">
        <f>AG45/AD45-1</f>
        <v>1.621601535095607E-5</v>
      </c>
      <c r="AL45" s="139">
        <f>AH45/AG45-1</f>
        <v>0</v>
      </c>
      <c r="AM45" s="110">
        <v>5059278.0399999991</v>
      </c>
      <c r="AN45" s="110">
        <v>5059278.0399999991</v>
      </c>
      <c r="AO45" s="110">
        <v>5059278.0399999991</v>
      </c>
      <c r="AP45" s="110">
        <v>5059278.0399999991</v>
      </c>
      <c r="AQ45" s="109">
        <f>AM45/AI45-1</f>
        <v>0</v>
      </c>
      <c r="AR45" s="139">
        <f>AN45/AM45-1</f>
        <v>0</v>
      </c>
      <c r="AS45" s="112">
        <v>5059278.0399999991</v>
      </c>
      <c r="AT45" s="110">
        <v>5059278.0399999991</v>
      </c>
      <c r="AU45" s="110">
        <v>5059278.0399999991</v>
      </c>
      <c r="AV45" s="109">
        <f>AS45/AO45-1</f>
        <v>0</v>
      </c>
      <c r="AW45" s="139">
        <f>AP45/AS45-1</f>
        <v>0</v>
      </c>
      <c r="AX45" s="110">
        <v>5059278.0399999991</v>
      </c>
      <c r="AY45" s="110">
        <v>5059278.0399999991</v>
      </c>
      <c r="AZ45" s="110">
        <v>5059278.0399999991</v>
      </c>
      <c r="BA45" s="110">
        <v>5059278.0399999991</v>
      </c>
      <c r="BB45" s="109">
        <v>0</v>
      </c>
      <c r="BC45" s="139">
        <v>0</v>
      </c>
      <c r="BD45" s="110">
        <v>5059278.0399999991</v>
      </c>
      <c r="BE45" s="110"/>
      <c r="BF45" s="110"/>
      <c r="BG45" s="109">
        <v>0</v>
      </c>
      <c r="BH45" s="139">
        <v>-1</v>
      </c>
      <c r="BJ45" s="108" t="s">
        <v>109</v>
      </c>
      <c r="BK45" s="124"/>
      <c r="BL45" s="146"/>
    </row>
    <row r="46" spans="1:64" ht="66" customHeight="1">
      <c r="A46" s="91" t="s">
        <v>45</v>
      </c>
      <c r="B46" s="95" t="s">
        <v>107</v>
      </c>
      <c r="C46" s="95">
        <v>30346</v>
      </c>
      <c r="D46" s="95">
        <v>50438</v>
      </c>
      <c r="E46" s="96"/>
      <c r="F46" s="92" t="s">
        <v>110</v>
      </c>
      <c r="G46" s="93"/>
      <c r="H46" s="93"/>
      <c r="I46" s="93"/>
      <c r="J46" s="109"/>
      <c r="K46" s="93"/>
      <c r="L46" s="93"/>
      <c r="M46" s="109"/>
      <c r="N46" s="93"/>
      <c r="O46" s="93"/>
      <c r="P46" s="109"/>
      <c r="Q46" s="99"/>
      <c r="R46" s="85"/>
      <c r="S46" s="174"/>
      <c r="T46" s="168"/>
      <c r="U46" s="104"/>
      <c r="V46" s="110"/>
      <c r="W46" s="174"/>
      <c r="X46" s="174"/>
      <c r="Y46" s="110">
        <v>4980780.1599999992</v>
      </c>
      <c r="Z46" s="110">
        <v>5300000</v>
      </c>
      <c r="AA46" s="109"/>
      <c r="AB46" s="109"/>
      <c r="AC46" s="112">
        <v>5059196</v>
      </c>
      <c r="AD46" s="110">
        <v>5059196</v>
      </c>
      <c r="AE46" s="109"/>
      <c r="AF46" s="139"/>
      <c r="AG46" s="112">
        <v>5059278.0399999991</v>
      </c>
      <c r="AH46" s="110">
        <v>5059278.0399999991</v>
      </c>
      <c r="AI46" s="110">
        <v>5059278.0399999991</v>
      </c>
      <c r="AJ46" s="110">
        <v>5059278.0399999991</v>
      </c>
      <c r="AK46" s="109"/>
      <c r="AL46" s="139"/>
      <c r="AM46" s="110">
        <v>5059278.0399999991</v>
      </c>
      <c r="AN46" s="110">
        <v>5059278.0399999991</v>
      </c>
      <c r="AO46" s="110">
        <v>5059278.0399999991</v>
      </c>
      <c r="AP46" s="110">
        <v>5059278.0399999991</v>
      </c>
      <c r="AQ46" s="109"/>
      <c r="AR46" s="139"/>
      <c r="AS46" s="112">
        <v>5059278.0399999991</v>
      </c>
      <c r="AT46" s="110">
        <v>5059278.0399999991</v>
      </c>
      <c r="AU46" s="110">
        <v>5059278.0399999991</v>
      </c>
      <c r="AV46" s="109"/>
      <c r="AW46" s="139"/>
      <c r="AX46" s="110">
        <v>5059278.0399999991</v>
      </c>
      <c r="AY46" s="110">
        <v>5059278.0399999991</v>
      </c>
      <c r="AZ46" s="110">
        <v>5059278.0399999991</v>
      </c>
      <c r="BA46" s="110">
        <v>5059278.0399999991</v>
      </c>
      <c r="BB46" s="109"/>
      <c r="BC46" s="139"/>
      <c r="BD46" s="110">
        <v>5059278.0399999991</v>
      </c>
      <c r="BE46" s="110"/>
      <c r="BF46" s="110"/>
      <c r="BG46" s="109"/>
      <c r="BH46" s="139"/>
      <c r="BJ46" s="108"/>
      <c r="BK46" s="124"/>
      <c r="BL46" s="146"/>
    </row>
    <row r="47" spans="1:64" ht="25">
      <c r="A47" s="91" t="s">
        <v>82</v>
      </c>
      <c r="B47" s="95" t="s">
        <v>111</v>
      </c>
      <c r="C47" s="95" t="s">
        <v>43</v>
      </c>
      <c r="D47" s="95" t="s">
        <v>43</v>
      </c>
      <c r="E47" s="96">
        <v>41974</v>
      </c>
      <c r="F47" s="92" t="s">
        <v>112</v>
      </c>
      <c r="G47" s="93"/>
      <c r="H47" s="93"/>
      <c r="I47" s="93"/>
      <c r="J47" s="109"/>
      <c r="K47" s="93"/>
      <c r="L47" s="93"/>
      <c r="M47" s="109"/>
      <c r="N47" s="93"/>
      <c r="O47" s="93"/>
      <c r="P47" s="109"/>
      <c r="Q47" s="99"/>
      <c r="R47" s="85"/>
      <c r="S47" s="174"/>
      <c r="T47" s="168"/>
      <c r="U47" s="104" t="s">
        <v>82</v>
      </c>
      <c r="V47" s="110">
        <v>0</v>
      </c>
      <c r="W47" s="174"/>
      <c r="X47" s="174"/>
      <c r="Y47" s="110">
        <v>0</v>
      </c>
      <c r="Z47" s="110">
        <v>0</v>
      </c>
      <c r="AA47" s="174"/>
      <c r="AB47" s="174"/>
      <c r="AC47" s="110">
        <v>0</v>
      </c>
      <c r="AD47" s="110">
        <v>0</v>
      </c>
      <c r="AE47" s="174"/>
      <c r="AF47" s="177"/>
      <c r="AG47" s="110">
        <v>0</v>
      </c>
      <c r="AH47" s="110">
        <v>0</v>
      </c>
      <c r="AI47" s="110">
        <v>0</v>
      </c>
      <c r="AJ47" s="110">
        <v>0</v>
      </c>
      <c r="AK47" s="174"/>
      <c r="AL47" s="177"/>
      <c r="AM47" s="110">
        <v>0</v>
      </c>
      <c r="AN47" s="110">
        <v>0</v>
      </c>
      <c r="AO47" s="110">
        <v>0</v>
      </c>
      <c r="AP47" s="110">
        <v>0</v>
      </c>
      <c r="AQ47" s="174"/>
      <c r="AR47" s="177"/>
      <c r="AS47" s="112">
        <v>0</v>
      </c>
      <c r="AT47" s="110">
        <v>0</v>
      </c>
      <c r="AU47" s="110">
        <v>0</v>
      </c>
      <c r="AV47" s="174"/>
      <c r="AW47" s="177"/>
      <c r="AX47" s="110">
        <v>0</v>
      </c>
      <c r="AY47" s="110">
        <v>0</v>
      </c>
      <c r="AZ47" s="110">
        <v>0</v>
      </c>
      <c r="BA47" s="110">
        <v>0</v>
      </c>
      <c r="BB47" s="174"/>
      <c r="BC47" s="177"/>
      <c r="BD47" s="110">
        <v>0</v>
      </c>
      <c r="BE47" s="110"/>
      <c r="BF47" s="110"/>
      <c r="BG47" s="174"/>
      <c r="BH47" s="177"/>
      <c r="BJ47" s="108" t="s">
        <v>113</v>
      </c>
      <c r="BK47" s="124"/>
      <c r="BL47" s="146"/>
    </row>
    <row r="48" spans="1:64" ht="14.5">
      <c r="A48" s="91" t="s">
        <v>45</v>
      </c>
      <c r="B48" s="95" t="s">
        <v>111</v>
      </c>
      <c r="C48" s="95">
        <v>387</v>
      </c>
      <c r="D48" s="95">
        <v>10505</v>
      </c>
      <c r="E48" s="96"/>
      <c r="F48" s="92" t="s">
        <v>114</v>
      </c>
      <c r="G48" s="93"/>
      <c r="H48" s="93"/>
      <c r="I48" s="93"/>
      <c r="J48" s="109"/>
      <c r="K48" s="93"/>
      <c r="L48" s="93"/>
      <c r="M48" s="109"/>
      <c r="N48" s="93"/>
      <c r="O48" s="93"/>
      <c r="P48" s="109"/>
      <c r="Q48" s="99"/>
      <c r="R48" s="85"/>
      <c r="S48" s="174"/>
      <c r="T48" s="168"/>
      <c r="U48" s="104"/>
      <c r="V48" s="110"/>
      <c r="W48" s="174"/>
      <c r="X48" s="174"/>
      <c r="Y48" s="110">
        <v>0</v>
      </c>
      <c r="Z48" s="110">
        <v>0</v>
      </c>
      <c r="AA48" s="109"/>
      <c r="AB48" s="109"/>
      <c r="AC48" s="112">
        <v>0</v>
      </c>
      <c r="AD48" s="110">
        <v>0</v>
      </c>
      <c r="AE48" s="109"/>
      <c r="AF48" s="139"/>
      <c r="AG48" s="112">
        <v>0</v>
      </c>
      <c r="AH48" s="110">
        <v>0</v>
      </c>
      <c r="AI48" s="110">
        <v>0</v>
      </c>
      <c r="AJ48" s="110">
        <v>0</v>
      </c>
      <c r="AK48" s="109"/>
      <c r="AL48" s="139"/>
      <c r="AM48" s="110">
        <v>0</v>
      </c>
      <c r="AN48" s="110">
        <v>0</v>
      </c>
      <c r="AO48" s="110">
        <v>0</v>
      </c>
      <c r="AP48" s="110">
        <v>0</v>
      </c>
      <c r="AQ48" s="109"/>
      <c r="AR48" s="139"/>
      <c r="AS48" s="112">
        <v>0</v>
      </c>
      <c r="AT48" s="110">
        <v>0</v>
      </c>
      <c r="AU48" s="110">
        <v>0</v>
      </c>
      <c r="AV48" s="109"/>
      <c r="AW48" s="139"/>
      <c r="AX48" s="110">
        <v>0</v>
      </c>
      <c r="AY48" s="110">
        <v>0</v>
      </c>
      <c r="AZ48" s="110">
        <v>0</v>
      </c>
      <c r="BA48" s="110">
        <v>0</v>
      </c>
      <c r="BB48" s="109"/>
      <c r="BC48" s="139"/>
      <c r="BD48" s="110">
        <v>0</v>
      </c>
      <c r="BE48" s="110"/>
      <c r="BF48" s="110"/>
      <c r="BG48" s="109"/>
      <c r="BH48" s="139"/>
      <c r="BJ48" s="108"/>
      <c r="BK48" s="124"/>
      <c r="BL48" s="146"/>
    </row>
    <row r="49" spans="1:64" ht="40">
      <c r="A49" s="91" t="s">
        <v>41</v>
      </c>
      <c r="B49" s="95" t="s">
        <v>115</v>
      </c>
      <c r="C49" s="95" t="s">
        <v>43</v>
      </c>
      <c r="D49" s="95" t="s">
        <v>43</v>
      </c>
      <c r="E49" s="96">
        <v>42795</v>
      </c>
      <c r="F49" s="92" t="s">
        <v>116</v>
      </c>
      <c r="G49" s="93"/>
      <c r="H49" s="93"/>
      <c r="I49" s="93"/>
      <c r="J49" s="109"/>
      <c r="K49" s="93"/>
      <c r="L49" s="93"/>
      <c r="M49" s="109"/>
      <c r="N49" s="93"/>
      <c r="O49" s="93"/>
      <c r="P49" s="109"/>
      <c r="Q49" s="99"/>
      <c r="R49" s="85"/>
      <c r="S49" s="174"/>
      <c r="T49" s="168"/>
      <c r="U49" s="104" t="s">
        <v>82</v>
      </c>
      <c r="V49" s="110">
        <v>0</v>
      </c>
      <c r="W49" s="174"/>
      <c r="X49" s="174"/>
      <c r="Y49" s="110">
        <v>0</v>
      </c>
      <c r="Z49" s="110">
        <v>1500000</v>
      </c>
      <c r="AA49" s="109"/>
      <c r="AB49" s="109"/>
      <c r="AC49" s="112">
        <v>1338801</v>
      </c>
      <c r="AD49" s="110">
        <v>1338801</v>
      </c>
      <c r="AE49" s="109">
        <f>AC49/Z49-1</f>
        <v>-0.10746599999999995</v>
      </c>
      <c r="AF49" s="139">
        <f>AD49/AC49-1</f>
        <v>0</v>
      </c>
      <c r="AG49" s="112">
        <v>1338977.9100000004</v>
      </c>
      <c r="AH49" s="110">
        <v>1338977.9100000004</v>
      </c>
      <c r="AI49" s="110">
        <v>1338977.9100000004</v>
      </c>
      <c r="AJ49" s="110">
        <v>1338977.9100000004</v>
      </c>
      <c r="AK49" s="109">
        <f>AG49/AD49-1</f>
        <v>1.3214062433508644E-4</v>
      </c>
      <c r="AL49" s="139">
        <f>AH49/AG49-1</f>
        <v>0</v>
      </c>
      <c r="AM49" s="110">
        <v>1338977.9100000004</v>
      </c>
      <c r="AN49" s="110">
        <v>1338977.9100000004</v>
      </c>
      <c r="AO49" s="110">
        <v>1338977.9100000004</v>
      </c>
      <c r="AP49" s="110">
        <v>1338977.9100000004</v>
      </c>
      <c r="AQ49" s="109">
        <f>AM49/AI49-1</f>
        <v>0</v>
      </c>
      <c r="AR49" s="139">
        <f>AN49/AM49-1</f>
        <v>0</v>
      </c>
      <c r="AS49" s="112">
        <v>1338977.9100000004</v>
      </c>
      <c r="AT49" s="110">
        <v>1338977.9100000004</v>
      </c>
      <c r="AU49" s="110">
        <v>1338977.9100000004</v>
      </c>
      <c r="AV49" s="109">
        <f>AS49/AO49-1</f>
        <v>0</v>
      </c>
      <c r="AW49" s="139">
        <f>AP49/AS49-1</f>
        <v>0</v>
      </c>
      <c r="AX49" s="110">
        <v>1338977.9100000004</v>
      </c>
      <c r="AY49" s="110">
        <v>1338977.9100000004</v>
      </c>
      <c r="AZ49" s="110">
        <v>1338977.9100000004</v>
      </c>
      <c r="BA49" s="110">
        <v>1338977.9100000004</v>
      </c>
      <c r="BB49" s="109">
        <v>0</v>
      </c>
      <c r="BC49" s="139">
        <v>0</v>
      </c>
      <c r="BD49" s="110">
        <v>1338977.9100000004</v>
      </c>
      <c r="BE49" s="110"/>
      <c r="BF49" s="110"/>
      <c r="BG49" s="109">
        <v>0</v>
      </c>
      <c r="BH49" s="139">
        <v>-1</v>
      </c>
      <c r="BJ49" s="108" t="s">
        <v>444</v>
      </c>
      <c r="BK49" s="124"/>
      <c r="BL49" s="146"/>
    </row>
    <row r="50" spans="1:64" ht="25">
      <c r="A50" s="91" t="s">
        <v>45</v>
      </c>
      <c r="B50" s="95" t="s">
        <v>115</v>
      </c>
      <c r="C50" s="95">
        <v>936</v>
      </c>
      <c r="D50" s="95">
        <v>11236</v>
      </c>
      <c r="E50" s="96"/>
      <c r="F50" s="92" t="s">
        <v>117</v>
      </c>
      <c r="G50" s="93"/>
      <c r="H50" s="93"/>
      <c r="I50" s="93"/>
      <c r="J50" s="109"/>
      <c r="K50" s="93"/>
      <c r="L50" s="93"/>
      <c r="M50" s="109"/>
      <c r="N50" s="93"/>
      <c r="O50" s="93"/>
      <c r="P50" s="109"/>
      <c r="Q50" s="99"/>
      <c r="R50" s="85"/>
      <c r="S50" s="174"/>
      <c r="T50" s="168"/>
      <c r="U50" s="104"/>
      <c r="V50" s="110"/>
      <c r="W50" s="174"/>
      <c r="X50" s="174"/>
      <c r="Y50" s="110">
        <v>0</v>
      </c>
      <c r="Z50" s="110">
        <v>1500000</v>
      </c>
      <c r="AA50" s="109"/>
      <c r="AB50" s="109"/>
      <c r="AC50" s="112">
        <v>1338801</v>
      </c>
      <c r="AD50" s="110">
        <v>1338801</v>
      </c>
      <c r="AE50" s="109"/>
      <c r="AF50" s="139"/>
      <c r="AG50" s="112">
        <v>1338977.9100000004</v>
      </c>
      <c r="AH50" s="110">
        <v>1338977.9100000004</v>
      </c>
      <c r="AI50" s="110">
        <v>1338977.9100000004</v>
      </c>
      <c r="AJ50" s="110">
        <v>1338977.9100000004</v>
      </c>
      <c r="AK50" s="109"/>
      <c r="AL50" s="139"/>
      <c r="AM50" s="110">
        <v>1338977.9100000004</v>
      </c>
      <c r="AN50" s="110">
        <v>1338977.9100000004</v>
      </c>
      <c r="AO50" s="110">
        <v>1338977.9100000004</v>
      </c>
      <c r="AP50" s="110">
        <v>1338977.9100000004</v>
      </c>
      <c r="AQ50" s="109"/>
      <c r="AR50" s="139"/>
      <c r="AS50" s="112">
        <v>1338977.9100000004</v>
      </c>
      <c r="AT50" s="110">
        <v>1338977.9100000004</v>
      </c>
      <c r="AU50" s="110">
        <v>1338977.9100000004</v>
      </c>
      <c r="AV50" s="109"/>
      <c r="AW50" s="139"/>
      <c r="AX50" s="110">
        <v>1338977.9100000004</v>
      </c>
      <c r="AY50" s="110">
        <v>1338977.9100000004</v>
      </c>
      <c r="AZ50" s="110">
        <v>1338977.9100000004</v>
      </c>
      <c r="BA50" s="110">
        <v>1338977.9100000004</v>
      </c>
      <c r="BB50" s="109"/>
      <c r="BC50" s="139"/>
      <c r="BD50" s="110">
        <v>1338977.9100000004</v>
      </c>
      <c r="BE50" s="110"/>
      <c r="BF50" s="110"/>
      <c r="BG50" s="109"/>
      <c r="BH50" s="139"/>
      <c r="BJ50" s="108"/>
      <c r="BK50" s="124"/>
      <c r="BL50" s="146"/>
    </row>
    <row r="51" spans="1:64" ht="25">
      <c r="A51" s="91" t="s">
        <v>82</v>
      </c>
      <c r="B51" s="95" t="s">
        <v>118</v>
      </c>
      <c r="C51" s="95" t="s">
        <v>43</v>
      </c>
      <c r="D51" s="95" t="s">
        <v>43</v>
      </c>
      <c r="E51" s="96">
        <v>42522</v>
      </c>
      <c r="F51" s="92" t="s">
        <v>119</v>
      </c>
      <c r="G51" s="93"/>
      <c r="H51" s="93"/>
      <c r="I51" s="93"/>
      <c r="J51" s="109"/>
      <c r="K51" s="93"/>
      <c r="L51" s="93"/>
      <c r="M51" s="109"/>
      <c r="N51" s="93"/>
      <c r="O51" s="93"/>
      <c r="P51" s="109"/>
      <c r="Q51" s="99"/>
      <c r="R51" s="85"/>
      <c r="S51" s="174"/>
      <c r="T51" s="168"/>
      <c r="U51" s="104"/>
      <c r="V51" s="110"/>
      <c r="W51" s="174"/>
      <c r="X51" s="174"/>
      <c r="Y51" s="110">
        <v>0</v>
      </c>
      <c r="Z51" s="110">
        <v>0</v>
      </c>
      <c r="AA51" s="109"/>
      <c r="AB51" s="109"/>
      <c r="AC51" s="112">
        <v>0</v>
      </c>
      <c r="AD51" s="110">
        <v>0</v>
      </c>
      <c r="AE51" s="109"/>
      <c r="AF51" s="139"/>
      <c r="AG51" s="112">
        <v>0</v>
      </c>
      <c r="AH51" s="110">
        <v>0</v>
      </c>
      <c r="AI51" s="110">
        <v>0</v>
      </c>
      <c r="AJ51" s="110">
        <v>0</v>
      </c>
      <c r="AK51" s="109">
        <v>0</v>
      </c>
      <c r="AL51" s="139">
        <v>0</v>
      </c>
      <c r="AM51" s="110">
        <v>0</v>
      </c>
      <c r="AN51" s="110">
        <v>0</v>
      </c>
      <c r="AO51" s="110">
        <v>0</v>
      </c>
      <c r="AP51" s="110">
        <v>0</v>
      </c>
      <c r="AQ51" s="109">
        <v>0</v>
      </c>
      <c r="AR51" s="139">
        <v>0</v>
      </c>
      <c r="AS51" s="112">
        <v>0</v>
      </c>
      <c r="AT51" s="110">
        <v>0</v>
      </c>
      <c r="AU51" s="110">
        <v>0</v>
      </c>
      <c r="AV51" s="109">
        <v>0</v>
      </c>
      <c r="AW51" s="139">
        <v>0</v>
      </c>
      <c r="AX51" s="110">
        <v>0</v>
      </c>
      <c r="AY51" s="110">
        <v>0</v>
      </c>
      <c r="AZ51" s="110">
        <v>0</v>
      </c>
      <c r="BA51" s="110">
        <v>0</v>
      </c>
      <c r="BB51" s="109">
        <v>0</v>
      </c>
      <c r="BC51" s="139" t="e">
        <v>#DIV/0!</v>
      </c>
      <c r="BD51" s="110">
        <v>0</v>
      </c>
      <c r="BE51" s="110"/>
      <c r="BF51" s="110"/>
      <c r="BG51" s="109"/>
      <c r="BH51" s="139"/>
      <c r="BJ51" s="108" t="s">
        <v>445</v>
      </c>
      <c r="BK51" s="124"/>
      <c r="BL51" s="146"/>
    </row>
    <row r="52" spans="1:64" ht="66" customHeight="1">
      <c r="A52" s="91" t="s">
        <v>82</v>
      </c>
      <c r="B52" s="95" t="s">
        <v>118</v>
      </c>
      <c r="C52" s="95">
        <v>947</v>
      </c>
      <c r="D52" s="95">
        <v>11261</v>
      </c>
      <c r="E52" s="96"/>
      <c r="F52" s="92" t="s">
        <v>120</v>
      </c>
      <c r="G52" s="93"/>
      <c r="H52" s="93"/>
      <c r="I52" s="93"/>
      <c r="J52" s="109"/>
      <c r="K52" s="93"/>
      <c r="L52" s="93"/>
      <c r="M52" s="109"/>
      <c r="N52" s="93"/>
      <c r="O52" s="93"/>
      <c r="P52" s="109"/>
      <c r="Q52" s="99"/>
      <c r="R52" s="85"/>
      <c r="S52" s="174"/>
      <c r="T52" s="168"/>
      <c r="U52" s="104"/>
      <c r="V52" s="110"/>
      <c r="W52" s="174"/>
      <c r="X52" s="174"/>
      <c r="Y52" s="110">
        <v>0</v>
      </c>
      <c r="Z52" s="110">
        <v>0</v>
      </c>
      <c r="AA52" s="109"/>
      <c r="AB52" s="109"/>
      <c r="AC52" s="112">
        <v>0</v>
      </c>
      <c r="AD52" s="110">
        <v>0</v>
      </c>
      <c r="AE52" s="109"/>
      <c r="AF52" s="139"/>
      <c r="AG52" s="112">
        <v>0</v>
      </c>
      <c r="AH52" s="110">
        <v>0</v>
      </c>
      <c r="AI52" s="110">
        <v>0</v>
      </c>
      <c r="AJ52" s="110">
        <v>0</v>
      </c>
      <c r="AK52" s="109"/>
      <c r="AL52" s="139"/>
      <c r="AM52" s="110">
        <v>0</v>
      </c>
      <c r="AN52" s="110">
        <v>0</v>
      </c>
      <c r="AO52" s="110">
        <v>0</v>
      </c>
      <c r="AP52" s="110">
        <v>0</v>
      </c>
      <c r="AQ52" s="109"/>
      <c r="AR52" s="139"/>
      <c r="AS52" s="112">
        <v>0</v>
      </c>
      <c r="AT52" s="110">
        <v>0</v>
      </c>
      <c r="AU52" s="110">
        <v>0</v>
      </c>
      <c r="AV52" s="109"/>
      <c r="AW52" s="139"/>
      <c r="AX52" s="110">
        <v>0</v>
      </c>
      <c r="AY52" s="110">
        <v>0</v>
      </c>
      <c r="AZ52" s="110">
        <v>0</v>
      </c>
      <c r="BA52" s="110">
        <v>0</v>
      </c>
      <c r="BB52" s="109"/>
      <c r="BC52" s="139"/>
      <c r="BD52" s="110">
        <v>0</v>
      </c>
      <c r="BE52" s="110"/>
      <c r="BF52" s="110"/>
      <c r="BG52" s="109"/>
      <c r="BH52" s="139"/>
      <c r="BJ52" s="108" t="s">
        <v>418</v>
      </c>
      <c r="BK52" s="124"/>
      <c r="BL52" s="146"/>
    </row>
    <row r="53" spans="1:64" ht="14.5">
      <c r="A53" s="91" t="s">
        <v>41</v>
      </c>
      <c r="B53" s="95" t="s">
        <v>121</v>
      </c>
      <c r="C53" s="95" t="s">
        <v>43</v>
      </c>
      <c r="D53" s="95" t="s">
        <v>43</v>
      </c>
      <c r="E53" s="96">
        <v>42339</v>
      </c>
      <c r="F53" s="92" t="s">
        <v>122</v>
      </c>
      <c r="G53" s="93"/>
      <c r="H53" s="93"/>
      <c r="I53" s="93"/>
      <c r="J53" s="109"/>
      <c r="K53" s="93"/>
      <c r="L53" s="93"/>
      <c r="M53" s="109"/>
      <c r="N53" s="93"/>
      <c r="O53" s="93"/>
      <c r="P53" s="109"/>
      <c r="Q53" s="99"/>
      <c r="R53" s="85"/>
      <c r="S53" s="174"/>
      <c r="T53" s="168"/>
      <c r="U53" s="104"/>
      <c r="V53" s="110"/>
      <c r="W53" s="174"/>
      <c r="X53" s="174"/>
      <c r="Y53" s="110">
        <v>0</v>
      </c>
      <c r="Z53" s="110">
        <v>1500000</v>
      </c>
      <c r="AA53" s="109"/>
      <c r="AB53" s="109"/>
      <c r="AC53" s="112">
        <v>1625288</v>
      </c>
      <c r="AD53" s="110">
        <v>1777912</v>
      </c>
      <c r="AE53" s="109">
        <f>AC53/Z53-1</f>
        <v>8.3525333333333229E-2</v>
      </c>
      <c r="AF53" s="139">
        <f>AD53/AC53-1</f>
        <v>9.3905818538006836E-2</v>
      </c>
      <c r="AG53" s="112">
        <v>1692023.1700000002</v>
      </c>
      <c r="AH53" s="110">
        <v>1692023.1700000002</v>
      </c>
      <c r="AI53" s="110">
        <v>1692023.1700000002</v>
      </c>
      <c r="AJ53" s="110">
        <v>1692023.1700000002</v>
      </c>
      <c r="AK53" s="109">
        <f>AG53/AD53-1</f>
        <v>-4.8308819559123251E-2</v>
      </c>
      <c r="AL53" s="139">
        <f>AH53/AG53-1</f>
        <v>0</v>
      </c>
      <c r="AM53" s="110">
        <v>1692023.1700000002</v>
      </c>
      <c r="AN53" s="110">
        <v>1692023.1700000002</v>
      </c>
      <c r="AO53" s="110">
        <v>1692023.1700000002</v>
      </c>
      <c r="AP53" s="110">
        <v>1692023.1700000002</v>
      </c>
      <c r="AQ53" s="109">
        <f>AM53/AI53-1</f>
        <v>0</v>
      </c>
      <c r="AR53" s="139">
        <f>AN53/AM53-1</f>
        <v>0</v>
      </c>
      <c r="AS53" s="112">
        <v>1692023.1700000002</v>
      </c>
      <c r="AT53" s="110">
        <v>1692023.1700000002</v>
      </c>
      <c r="AU53" s="110">
        <v>1692023.1700000002</v>
      </c>
      <c r="AV53" s="109">
        <f>AS53/AO53-1</f>
        <v>0</v>
      </c>
      <c r="AW53" s="139">
        <f>AP53/AS53-1</f>
        <v>0</v>
      </c>
      <c r="AX53" s="110">
        <v>1692023.1700000002</v>
      </c>
      <c r="AY53" s="110">
        <v>1692023.1700000002</v>
      </c>
      <c r="AZ53" s="110">
        <v>1692023.1700000002</v>
      </c>
      <c r="BA53" s="110">
        <v>1692023.1700000002</v>
      </c>
      <c r="BB53" s="109">
        <v>0</v>
      </c>
      <c r="BC53" s="139">
        <v>0</v>
      </c>
      <c r="BD53" s="110">
        <v>1692023.1700000002</v>
      </c>
      <c r="BE53" s="110"/>
      <c r="BF53" s="110"/>
      <c r="BG53" s="109">
        <v>0</v>
      </c>
      <c r="BH53" s="139">
        <v>-1</v>
      </c>
      <c r="BJ53" s="108" t="s">
        <v>123</v>
      </c>
      <c r="BK53" s="124"/>
      <c r="BL53" s="146"/>
    </row>
    <row r="54" spans="1:64" ht="66" customHeight="1">
      <c r="A54" s="91" t="s">
        <v>45</v>
      </c>
      <c r="B54" s="95" t="s">
        <v>121</v>
      </c>
      <c r="C54" s="95">
        <v>30748</v>
      </c>
      <c r="D54" s="95">
        <v>51015</v>
      </c>
      <c r="E54" s="96"/>
      <c r="F54" s="92" t="s">
        <v>124</v>
      </c>
      <c r="G54" s="93"/>
      <c r="H54" s="93"/>
      <c r="I54" s="93"/>
      <c r="J54" s="109"/>
      <c r="K54" s="93"/>
      <c r="L54" s="93"/>
      <c r="M54" s="109"/>
      <c r="N54" s="93"/>
      <c r="O54" s="93"/>
      <c r="P54" s="109"/>
      <c r="Q54" s="99"/>
      <c r="R54" s="85"/>
      <c r="S54" s="174"/>
      <c r="T54" s="168"/>
      <c r="U54" s="104"/>
      <c r="V54" s="110"/>
      <c r="W54" s="174"/>
      <c r="X54" s="174"/>
      <c r="Y54" s="110">
        <v>0</v>
      </c>
      <c r="Z54" s="110">
        <v>1500000</v>
      </c>
      <c r="AA54" s="109"/>
      <c r="AB54" s="109"/>
      <c r="AC54" s="112">
        <v>1625288</v>
      </c>
      <c r="AD54" s="110">
        <v>1777912</v>
      </c>
      <c r="AE54" s="109"/>
      <c r="AF54" s="139"/>
      <c r="AG54" s="112">
        <v>1692023.1700000002</v>
      </c>
      <c r="AH54" s="110">
        <v>1692023.1700000002</v>
      </c>
      <c r="AI54" s="110">
        <v>1692023.1700000002</v>
      </c>
      <c r="AJ54" s="110">
        <v>1692023.1700000002</v>
      </c>
      <c r="AK54" s="109"/>
      <c r="AL54" s="139"/>
      <c r="AM54" s="110">
        <v>1692023.1700000002</v>
      </c>
      <c r="AN54" s="110">
        <v>1692023.1700000002</v>
      </c>
      <c r="AO54" s="110">
        <v>1692023.1700000002</v>
      </c>
      <c r="AP54" s="110">
        <v>1692023.1700000002</v>
      </c>
      <c r="AQ54" s="109"/>
      <c r="AR54" s="139"/>
      <c r="AS54" s="112">
        <v>1692023.1700000002</v>
      </c>
      <c r="AT54" s="110">
        <v>1692023.1700000002</v>
      </c>
      <c r="AU54" s="110">
        <v>1692023.1700000002</v>
      </c>
      <c r="AV54" s="109"/>
      <c r="AW54" s="139"/>
      <c r="AX54" s="110">
        <v>1692023.1700000002</v>
      </c>
      <c r="AY54" s="110">
        <v>1692023.1700000002</v>
      </c>
      <c r="AZ54" s="110">
        <v>1692023.1700000002</v>
      </c>
      <c r="BA54" s="110">
        <v>1692023.1700000002</v>
      </c>
      <c r="BB54" s="109"/>
      <c r="BC54" s="139"/>
      <c r="BD54" s="110">
        <v>1692023.1700000002</v>
      </c>
      <c r="BE54" s="110"/>
      <c r="BF54" s="110"/>
      <c r="BG54" s="109"/>
      <c r="BH54" s="139"/>
      <c r="BJ54" s="108" t="s">
        <v>410</v>
      </c>
      <c r="BK54" s="124"/>
      <c r="BL54" s="146"/>
    </row>
    <row r="55" spans="1:64" ht="14.5">
      <c r="A55" s="91" t="s">
        <v>41</v>
      </c>
      <c r="B55" s="95" t="s">
        <v>125</v>
      </c>
      <c r="C55" s="95" t="s">
        <v>43</v>
      </c>
      <c r="D55" s="95" t="s">
        <v>43</v>
      </c>
      <c r="E55" s="96">
        <v>41730</v>
      </c>
      <c r="F55" s="92" t="s">
        <v>126</v>
      </c>
      <c r="G55" s="93"/>
      <c r="H55" s="93"/>
      <c r="I55" s="93"/>
      <c r="J55" s="109"/>
      <c r="K55" s="93"/>
      <c r="L55" s="93"/>
      <c r="M55" s="109"/>
      <c r="N55" s="93"/>
      <c r="O55" s="93"/>
      <c r="P55" s="109"/>
      <c r="Q55" s="99"/>
      <c r="R55" s="85"/>
      <c r="S55" s="174"/>
      <c r="T55" s="168"/>
      <c r="U55" s="104"/>
      <c r="V55" s="110"/>
      <c r="W55" s="174"/>
      <c r="X55" s="174"/>
      <c r="Y55" s="110">
        <v>1725646.85</v>
      </c>
      <c r="Z55" s="110">
        <v>1725646.85</v>
      </c>
      <c r="AA55" s="109"/>
      <c r="AB55" s="109"/>
      <c r="AC55" s="112">
        <v>1725647</v>
      </c>
      <c r="AD55" s="110">
        <v>1725647</v>
      </c>
      <c r="AE55" s="109">
        <f>AC55/Z55-1</f>
        <v>8.6923926501114579E-8</v>
      </c>
      <c r="AF55" s="139">
        <f>AD55/AC55-1</f>
        <v>0</v>
      </c>
      <c r="AG55" s="112">
        <v>1725647</v>
      </c>
      <c r="AH55" s="110">
        <v>1725647</v>
      </c>
      <c r="AI55" s="110">
        <v>1725647</v>
      </c>
      <c r="AJ55" s="110">
        <v>1725647</v>
      </c>
      <c r="AK55" s="109">
        <f>AG55/AD55-1</f>
        <v>0</v>
      </c>
      <c r="AL55" s="139">
        <f>AH55/AG55-1</f>
        <v>0</v>
      </c>
      <c r="AM55" s="110">
        <v>1725647</v>
      </c>
      <c r="AN55" s="110">
        <v>1725647</v>
      </c>
      <c r="AO55" s="110">
        <v>1725647</v>
      </c>
      <c r="AP55" s="110">
        <v>1725647</v>
      </c>
      <c r="AQ55" s="109">
        <f>AM55/AI55-1</f>
        <v>0</v>
      </c>
      <c r="AR55" s="139">
        <f>AN55/AM55-1</f>
        <v>0</v>
      </c>
      <c r="AS55" s="112">
        <v>1725647</v>
      </c>
      <c r="AT55" s="110">
        <v>1725647</v>
      </c>
      <c r="AU55" s="110">
        <v>1725647</v>
      </c>
      <c r="AV55" s="109">
        <f>AS55/AO55-1</f>
        <v>0</v>
      </c>
      <c r="AW55" s="139">
        <f>AP55/AS55-1</f>
        <v>0</v>
      </c>
      <c r="AX55" s="110">
        <v>1725647</v>
      </c>
      <c r="AY55" s="110">
        <v>1725647</v>
      </c>
      <c r="AZ55" s="110">
        <v>1725647</v>
      </c>
      <c r="BA55" s="110">
        <v>1725647</v>
      </c>
      <c r="BB55" s="109">
        <v>0</v>
      </c>
      <c r="BC55" s="139">
        <v>0</v>
      </c>
      <c r="BD55" s="110">
        <v>1725647</v>
      </c>
      <c r="BE55" s="110"/>
      <c r="BF55" s="110"/>
      <c r="BG55" s="109">
        <v>0</v>
      </c>
      <c r="BH55" s="139">
        <v>-1</v>
      </c>
      <c r="BJ55" s="108" t="s">
        <v>127</v>
      </c>
      <c r="BK55" s="124"/>
      <c r="BL55" s="146"/>
    </row>
    <row r="56" spans="1:64" ht="25">
      <c r="A56" s="91" t="s">
        <v>45</v>
      </c>
      <c r="B56" s="95" t="s">
        <v>125</v>
      </c>
      <c r="C56" s="95">
        <v>30746</v>
      </c>
      <c r="D56" s="95">
        <v>51013</v>
      </c>
      <c r="E56" s="96"/>
      <c r="F56" s="92" t="s">
        <v>128</v>
      </c>
      <c r="G56" s="93"/>
      <c r="H56" s="93"/>
      <c r="I56" s="93"/>
      <c r="J56" s="109"/>
      <c r="K56" s="93"/>
      <c r="L56" s="93"/>
      <c r="M56" s="109"/>
      <c r="N56" s="93"/>
      <c r="O56" s="93"/>
      <c r="P56" s="109"/>
      <c r="Q56" s="99"/>
      <c r="R56" s="85"/>
      <c r="S56" s="174"/>
      <c r="T56" s="168"/>
      <c r="U56" s="104"/>
      <c r="V56" s="110"/>
      <c r="W56" s="174"/>
      <c r="X56" s="174"/>
      <c r="Y56" s="110">
        <v>1725646.85</v>
      </c>
      <c r="Z56" s="110">
        <v>1725646.85</v>
      </c>
      <c r="AA56" s="109"/>
      <c r="AB56" s="109"/>
      <c r="AC56" s="112">
        <v>1725647</v>
      </c>
      <c r="AD56" s="110">
        <v>1725647</v>
      </c>
      <c r="AE56" s="109"/>
      <c r="AF56" s="139"/>
      <c r="AG56" s="112">
        <v>1725647</v>
      </c>
      <c r="AH56" s="110">
        <v>1725647</v>
      </c>
      <c r="AI56" s="110">
        <v>1725647</v>
      </c>
      <c r="AJ56" s="110">
        <v>1725647</v>
      </c>
      <c r="AK56" s="109"/>
      <c r="AL56" s="139"/>
      <c r="AM56" s="110">
        <v>1725647</v>
      </c>
      <c r="AN56" s="110">
        <v>1725647</v>
      </c>
      <c r="AO56" s="110">
        <v>1725647</v>
      </c>
      <c r="AP56" s="110">
        <v>1725647</v>
      </c>
      <c r="AQ56" s="109"/>
      <c r="AR56" s="139"/>
      <c r="AS56" s="112">
        <v>1725647</v>
      </c>
      <c r="AT56" s="110">
        <v>1725647</v>
      </c>
      <c r="AU56" s="110">
        <v>1725647</v>
      </c>
      <c r="AV56" s="109"/>
      <c r="AW56" s="139"/>
      <c r="AX56" s="110">
        <v>1725647</v>
      </c>
      <c r="AY56" s="110">
        <v>1725647</v>
      </c>
      <c r="AZ56" s="110">
        <v>1725647</v>
      </c>
      <c r="BA56" s="110">
        <v>1725647</v>
      </c>
      <c r="BB56" s="109"/>
      <c r="BC56" s="139"/>
      <c r="BD56" s="110">
        <v>1725647</v>
      </c>
      <c r="BE56" s="110"/>
      <c r="BF56" s="110"/>
      <c r="BG56" s="109"/>
      <c r="BH56" s="139"/>
      <c r="BJ56" s="108" t="s">
        <v>129</v>
      </c>
      <c r="BK56" s="124"/>
      <c r="BL56" s="146"/>
    </row>
    <row r="57" spans="1:64" ht="14.5">
      <c r="A57" s="91" t="s">
        <v>41</v>
      </c>
      <c r="B57" s="95" t="s">
        <v>424</v>
      </c>
      <c r="C57" s="95" t="s">
        <v>43</v>
      </c>
      <c r="D57" s="95" t="s">
        <v>43</v>
      </c>
      <c r="E57" s="96">
        <v>43453</v>
      </c>
      <c r="F57" s="92" t="s">
        <v>425</v>
      </c>
      <c r="G57" s="93"/>
      <c r="H57" s="93"/>
      <c r="I57" s="93"/>
      <c r="J57" s="109"/>
      <c r="K57" s="93"/>
      <c r="L57" s="93"/>
      <c r="M57" s="109"/>
      <c r="N57" s="93"/>
      <c r="O57" s="93"/>
      <c r="P57" s="109"/>
      <c r="Q57" s="99"/>
      <c r="R57" s="85"/>
      <c r="S57" s="174"/>
      <c r="T57" s="168"/>
      <c r="U57" s="104"/>
      <c r="V57" s="110"/>
      <c r="W57" s="174"/>
      <c r="X57" s="174"/>
      <c r="Y57" s="110">
        <v>0</v>
      </c>
      <c r="Z57" s="110">
        <v>0</v>
      </c>
      <c r="AA57" s="109"/>
      <c r="AB57" s="109"/>
      <c r="AC57" s="112">
        <v>0</v>
      </c>
      <c r="AD57" s="110">
        <v>0</v>
      </c>
      <c r="AE57" s="109"/>
      <c r="AF57" s="139"/>
      <c r="AG57" s="112">
        <v>0</v>
      </c>
      <c r="AH57" s="110">
        <v>483000</v>
      </c>
      <c r="AI57" s="110">
        <v>0</v>
      </c>
      <c r="AJ57" s="110">
        <v>1140000</v>
      </c>
      <c r="AK57" s="109"/>
      <c r="AL57" s="139"/>
      <c r="AM57" s="110">
        <v>0</v>
      </c>
      <c r="AN57" s="110">
        <v>1140000</v>
      </c>
      <c r="AO57" s="110">
        <v>1140000</v>
      </c>
      <c r="AP57" s="110">
        <v>1140000</v>
      </c>
      <c r="AQ57" s="109">
        <v>0</v>
      </c>
      <c r="AR57" s="139">
        <v>0</v>
      </c>
      <c r="AS57" s="112">
        <v>1919728.9300000002</v>
      </c>
      <c r="AT57" s="110">
        <v>1919728.9300000002</v>
      </c>
      <c r="AU57" s="110">
        <v>1919728.9300000002</v>
      </c>
      <c r="AV57" s="109">
        <f>AS57/AO57-1</f>
        <v>0.6839727456140352</v>
      </c>
      <c r="AW57" s="139">
        <f>AP57/AS57-1</f>
        <v>-0.40616616117776594</v>
      </c>
      <c r="AX57" s="110">
        <v>1961220.7100000002</v>
      </c>
      <c r="AY57" s="110">
        <v>1961220.7100000002</v>
      </c>
      <c r="AZ57" s="110">
        <v>1961220.7100000002</v>
      </c>
      <c r="BA57" s="110">
        <v>1961220.7100000002</v>
      </c>
      <c r="BB57" s="109">
        <v>2.1613353506112043E-2</v>
      </c>
      <c r="BC57" s="139">
        <v>0</v>
      </c>
      <c r="BD57" s="110">
        <v>1961220.7100000002</v>
      </c>
      <c r="BE57" s="110"/>
      <c r="BF57" s="110"/>
      <c r="BG57" s="109">
        <v>0</v>
      </c>
      <c r="BH57" s="139">
        <v>-1</v>
      </c>
      <c r="BJ57" s="108" t="s">
        <v>452</v>
      </c>
      <c r="BK57" s="124"/>
      <c r="BL57" s="146"/>
    </row>
    <row r="58" spans="1:64" ht="14.5">
      <c r="A58" s="91" t="s">
        <v>45</v>
      </c>
      <c r="B58" s="95" t="s">
        <v>424</v>
      </c>
      <c r="C58" s="95">
        <v>30997</v>
      </c>
      <c r="D58" s="95">
        <v>51433</v>
      </c>
      <c r="E58" s="96"/>
      <c r="F58" s="92" t="s">
        <v>425</v>
      </c>
      <c r="G58" s="93"/>
      <c r="H58" s="93"/>
      <c r="I58" s="93"/>
      <c r="J58" s="109"/>
      <c r="K58" s="93"/>
      <c r="L58" s="93"/>
      <c r="M58" s="109"/>
      <c r="N58" s="93"/>
      <c r="O58" s="93"/>
      <c r="P58" s="109"/>
      <c r="Q58" s="99"/>
      <c r="R58" s="85"/>
      <c r="S58" s="174"/>
      <c r="T58" s="168"/>
      <c r="U58" s="104"/>
      <c r="V58" s="110"/>
      <c r="W58" s="174"/>
      <c r="X58" s="174"/>
      <c r="Y58" s="110">
        <v>0</v>
      </c>
      <c r="Z58" s="110">
        <v>0</v>
      </c>
      <c r="AA58" s="109"/>
      <c r="AB58" s="109"/>
      <c r="AC58" s="112">
        <v>0</v>
      </c>
      <c r="AD58" s="110">
        <v>0</v>
      </c>
      <c r="AE58" s="109"/>
      <c r="AF58" s="139"/>
      <c r="AG58" s="112">
        <v>0</v>
      </c>
      <c r="AH58" s="110">
        <v>483000</v>
      </c>
      <c r="AI58" s="110">
        <v>0</v>
      </c>
      <c r="AJ58" s="110">
        <v>483000</v>
      </c>
      <c r="AK58" s="109"/>
      <c r="AL58" s="139"/>
      <c r="AM58" s="110">
        <v>0</v>
      </c>
      <c r="AN58" s="110">
        <v>483000</v>
      </c>
      <c r="AO58" s="110">
        <v>1140000</v>
      </c>
      <c r="AP58" s="110">
        <v>1140000</v>
      </c>
      <c r="AQ58" s="109"/>
      <c r="AR58" s="139"/>
      <c r="AS58" s="112">
        <v>1919728.9300000002</v>
      </c>
      <c r="AT58" s="110">
        <v>1919728.9300000002</v>
      </c>
      <c r="AU58" s="110">
        <v>1919728.9300000002</v>
      </c>
      <c r="AV58" s="109"/>
      <c r="AW58" s="139"/>
      <c r="AX58" s="110">
        <v>1961220.7100000002</v>
      </c>
      <c r="AY58" s="110">
        <v>1961220.7100000002</v>
      </c>
      <c r="AZ58" s="110">
        <v>1961220.7100000002</v>
      </c>
      <c r="BA58" s="110">
        <v>1961220.7100000002</v>
      </c>
      <c r="BB58" s="109"/>
      <c r="BC58" s="139"/>
      <c r="BD58" s="110">
        <v>1961220.7100000002</v>
      </c>
      <c r="BE58" s="110"/>
      <c r="BF58" s="110"/>
      <c r="BG58" s="109"/>
      <c r="BH58" s="139"/>
      <c r="BJ58" s="108"/>
      <c r="BK58" s="124"/>
      <c r="BL58" s="146"/>
    </row>
    <row r="59" spans="1:64" ht="14.5">
      <c r="A59" s="91" t="s">
        <v>41</v>
      </c>
      <c r="B59" s="95" t="s">
        <v>429</v>
      </c>
      <c r="C59" s="95" t="s">
        <v>43</v>
      </c>
      <c r="D59" s="95" t="s">
        <v>43</v>
      </c>
      <c r="E59" s="143">
        <v>42915</v>
      </c>
      <c r="F59" s="89" t="s">
        <v>428</v>
      </c>
      <c r="G59" s="93"/>
      <c r="H59" s="93"/>
      <c r="I59" s="93"/>
      <c r="J59" s="109"/>
      <c r="K59" s="93"/>
      <c r="L59" s="93"/>
      <c r="M59" s="109"/>
      <c r="N59" s="93"/>
      <c r="O59" s="93"/>
      <c r="P59" s="109"/>
      <c r="Q59" s="99"/>
      <c r="R59" s="85"/>
      <c r="S59" s="174"/>
      <c r="T59" s="168"/>
      <c r="U59" s="104"/>
      <c r="V59" s="110"/>
      <c r="W59" s="174"/>
      <c r="X59" s="174"/>
      <c r="Y59" s="110">
        <v>0</v>
      </c>
      <c r="Z59" s="110">
        <v>0</v>
      </c>
      <c r="AA59" s="109"/>
      <c r="AB59" s="109"/>
      <c r="AC59" s="112">
        <v>0</v>
      </c>
      <c r="AD59" s="110">
        <v>0</v>
      </c>
      <c r="AE59" s="109"/>
      <c r="AF59" s="139"/>
      <c r="AG59" s="112">
        <v>0</v>
      </c>
      <c r="AH59" s="110">
        <v>262000</v>
      </c>
      <c r="AI59" s="110">
        <v>262000</v>
      </c>
      <c r="AJ59" s="110">
        <v>262000</v>
      </c>
      <c r="AK59" s="109"/>
      <c r="AL59" s="139"/>
      <c r="AM59" s="110">
        <v>330824.19</v>
      </c>
      <c r="AN59" s="110">
        <v>262000</v>
      </c>
      <c r="AO59" s="110">
        <v>262000</v>
      </c>
      <c r="AP59" s="110">
        <v>262000</v>
      </c>
      <c r="AQ59" s="109">
        <f>AM59/AI59-1</f>
        <v>0.262687748091603</v>
      </c>
      <c r="AR59" s="139">
        <f>AN59/AM59-1</f>
        <v>-0.20803856574091517</v>
      </c>
      <c r="AS59" s="112">
        <v>330872.36</v>
      </c>
      <c r="AT59" s="110">
        <v>330872.36</v>
      </c>
      <c r="AU59" s="110">
        <v>330872.36</v>
      </c>
      <c r="AV59" s="109">
        <f>AS59/AO59-1</f>
        <v>0.26287160305343504</v>
      </c>
      <c r="AW59" s="139">
        <f>AP59/AS59-1</f>
        <v>-0.20815386332058683</v>
      </c>
      <c r="AX59" s="110">
        <v>330872.36</v>
      </c>
      <c r="AY59" s="110">
        <v>330872.36</v>
      </c>
      <c r="AZ59" s="110">
        <v>330872.36</v>
      </c>
      <c r="BA59" s="110">
        <v>330872.36</v>
      </c>
      <c r="BB59" s="109">
        <v>0</v>
      </c>
      <c r="BC59" s="139">
        <v>0</v>
      </c>
      <c r="BD59" s="110">
        <v>330872.36</v>
      </c>
      <c r="BE59" s="110"/>
      <c r="BF59" s="110"/>
      <c r="BG59" s="109">
        <v>0</v>
      </c>
      <c r="BH59" s="139">
        <v>-1</v>
      </c>
      <c r="BJ59" s="108" t="s">
        <v>431</v>
      </c>
      <c r="BK59" s="124"/>
      <c r="BL59" s="146"/>
    </row>
    <row r="60" spans="1:64" ht="14.5">
      <c r="A60" s="91" t="s">
        <v>45</v>
      </c>
      <c r="B60" s="95" t="s">
        <v>429</v>
      </c>
      <c r="C60" s="124">
        <v>30619</v>
      </c>
      <c r="D60" s="124">
        <v>50802</v>
      </c>
      <c r="E60" s="143"/>
      <c r="F60" s="89" t="s">
        <v>430</v>
      </c>
      <c r="G60" s="93"/>
      <c r="H60" s="93"/>
      <c r="I60" s="93"/>
      <c r="J60" s="109"/>
      <c r="K60" s="93"/>
      <c r="L60" s="93"/>
      <c r="M60" s="109"/>
      <c r="N60" s="93"/>
      <c r="O60" s="93"/>
      <c r="P60" s="109"/>
      <c r="Q60" s="99"/>
      <c r="R60" s="85"/>
      <c r="S60" s="174"/>
      <c r="T60" s="168"/>
      <c r="U60" s="104"/>
      <c r="V60" s="110"/>
      <c r="W60" s="174"/>
      <c r="X60" s="174"/>
      <c r="Y60" s="110">
        <v>0</v>
      </c>
      <c r="Z60" s="110">
        <v>0</v>
      </c>
      <c r="AA60" s="109"/>
      <c r="AB60" s="109"/>
      <c r="AC60" s="112">
        <v>0</v>
      </c>
      <c r="AD60" s="110">
        <v>0</v>
      </c>
      <c r="AE60" s="109"/>
      <c r="AF60" s="139"/>
      <c r="AG60" s="112">
        <v>0</v>
      </c>
      <c r="AH60" s="110">
        <v>262000</v>
      </c>
      <c r="AI60" s="110">
        <v>262000</v>
      </c>
      <c r="AJ60" s="110">
        <v>262000</v>
      </c>
      <c r="AK60" s="109"/>
      <c r="AL60" s="139"/>
      <c r="AM60" s="110">
        <v>330824.19</v>
      </c>
      <c r="AN60" s="110">
        <v>262000</v>
      </c>
      <c r="AO60" s="110">
        <v>262000</v>
      </c>
      <c r="AP60" s="110">
        <v>262000</v>
      </c>
      <c r="AQ60" s="109"/>
      <c r="AR60" s="139"/>
      <c r="AS60" s="112">
        <v>330872.36</v>
      </c>
      <c r="AT60" s="110">
        <v>330872.36</v>
      </c>
      <c r="AU60" s="110">
        <v>330872.36</v>
      </c>
      <c r="AV60" s="109"/>
      <c r="AW60" s="139"/>
      <c r="AX60" s="110">
        <v>330872.36</v>
      </c>
      <c r="AY60" s="110">
        <v>330872.36</v>
      </c>
      <c r="AZ60" s="110">
        <v>330872.36</v>
      </c>
      <c r="BA60" s="110">
        <v>330872.36</v>
      </c>
      <c r="BB60" s="109"/>
      <c r="BC60" s="139"/>
      <c r="BD60" s="110">
        <v>330872.36</v>
      </c>
      <c r="BE60" s="110"/>
      <c r="BF60" s="110"/>
      <c r="BG60" s="109"/>
      <c r="BH60" s="139"/>
      <c r="BJ60" s="108"/>
      <c r="BK60" s="124"/>
      <c r="BL60" s="146"/>
    </row>
    <row r="61" spans="1:64" ht="30">
      <c r="A61" s="91" t="s">
        <v>41</v>
      </c>
      <c r="B61" s="95" t="s">
        <v>442</v>
      </c>
      <c r="C61" s="95" t="s">
        <v>43</v>
      </c>
      <c r="D61" s="95" t="s">
        <v>43</v>
      </c>
      <c r="E61" s="143">
        <v>43252</v>
      </c>
      <c r="F61" s="89" t="s">
        <v>443</v>
      </c>
      <c r="G61" s="93"/>
      <c r="H61" s="93"/>
      <c r="I61" s="93"/>
      <c r="J61" s="109"/>
      <c r="K61" s="93"/>
      <c r="L61" s="93"/>
      <c r="M61" s="109"/>
      <c r="N61" s="93"/>
      <c r="O61" s="93"/>
      <c r="P61" s="109"/>
      <c r="Q61" s="99"/>
      <c r="R61" s="85"/>
      <c r="S61" s="174"/>
      <c r="T61" s="168"/>
      <c r="U61" s="104"/>
      <c r="V61" s="110"/>
      <c r="W61" s="174"/>
      <c r="X61" s="174"/>
      <c r="Y61" s="110">
        <v>0</v>
      </c>
      <c r="Z61" s="110">
        <v>0</v>
      </c>
      <c r="AA61" s="109"/>
      <c r="AB61" s="109"/>
      <c r="AC61" s="112">
        <v>0</v>
      </c>
      <c r="AD61" s="110">
        <v>0</v>
      </c>
      <c r="AE61" s="109"/>
      <c r="AF61" s="139"/>
      <c r="AG61" s="112">
        <v>0</v>
      </c>
      <c r="AH61" s="110">
        <v>0</v>
      </c>
      <c r="AI61" s="110">
        <v>244000</v>
      </c>
      <c r="AJ61" s="110">
        <v>244000</v>
      </c>
      <c r="AK61" s="109"/>
      <c r="AL61" s="139"/>
      <c r="AM61" s="110">
        <v>244000</v>
      </c>
      <c r="AN61" s="110">
        <v>244000</v>
      </c>
      <c r="AO61" s="110">
        <v>244000</v>
      </c>
      <c r="AP61" s="110">
        <v>244000</v>
      </c>
      <c r="AQ61" s="109">
        <f>AM61/AI61-1</f>
        <v>0</v>
      </c>
      <c r="AR61" s="139">
        <f>AN61/AM61-1</f>
        <v>0</v>
      </c>
      <c r="AS61" s="112">
        <v>244000</v>
      </c>
      <c r="AT61" s="110">
        <v>244000</v>
      </c>
      <c r="AU61" s="110">
        <v>244000</v>
      </c>
      <c r="AV61" s="109">
        <f>AS61/AO61-1</f>
        <v>0</v>
      </c>
      <c r="AW61" s="139">
        <f>AP61/AS61-1</f>
        <v>0</v>
      </c>
      <c r="AX61" s="110">
        <v>244000</v>
      </c>
      <c r="AY61" s="110">
        <v>244000</v>
      </c>
      <c r="AZ61" s="110">
        <v>244000</v>
      </c>
      <c r="BA61" s="110">
        <v>244000</v>
      </c>
      <c r="BB61" s="109">
        <v>0</v>
      </c>
      <c r="BC61" s="139">
        <v>0</v>
      </c>
      <c r="BD61" s="110">
        <v>244000</v>
      </c>
      <c r="BE61" s="110"/>
      <c r="BF61" s="110"/>
      <c r="BG61" s="109">
        <v>0</v>
      </c>
      <c r="BH61" s="139">
        <v>-1</v>
      </c>
      <c r="BJ61" s="108" t="s">
        <v>457</v>
      </c>
      <c r="BK61" s="124"/>
      <c r="BL61" s="146"/>
    </row>
    <row r="62" spans="1:64" ht="25">
      <c r="A62" s="91" t="s">
        <v>45</v>
      </c>
      <c r="B62" s="95" t="s">
        <v>442</v>
      </c>
      <c r="C62" s="124">
        <v>31003</v>
      </c>
      <c r="D62" s="124">
        <v>51446</v>
      </c>
      <c r="E62" s="143"/>
      <c r="F62" s="89" t="s">
        <v>443</v>
      </c>
      <c r="G62" s="93"/>
      <c r="H62" s="93"/>
      <c r="I62" s="93"/>
      <c r="J62" s="109"/>
      <c r="K62" s="93"/>
      <c r="L62" s="93"/>
      <c r="M62" s="109"/>
      <c r="N62" s="93"/>
      <c r="O62" s="93"/>
      <c r="P62" s="109"/>
      <c r="Q62" s="99"/>
      <c r="R62" s="85"/>
      <c r="S62" s="174"/>
      <c r="T62" s="168"/>
      <c r="U62" s="104"/>
      <c r="V62" s="110"/>
      <c r="W62" s="174"/>
      <c r="X62" s="174"/>
      <c r="Y62" s="110">
        <v>0</v>
      </c>
      <c r="Z62" s="110">
        <v>0</v>
      </c>
      <c r="AA62" s="109"/>
      <c r="AB62" s="109"/>
      <c r="AC62" s="112">
        <v>0</v>
      </c>
      <c r="AD62" s="110">
        <v>0</v>
      </c>
      <c r="AE62" s="109"/>
      <c r="AF62" s="139"/>
      <c r="AG62" s="112">
        <v>0</v>
      </c>
      <c r="AH62" s="110">
        <v>0</v>
      </c>
      <c r="AI62" s="110">
        <v>244000</v>
      </c>
      <c r="AJ62" s="110">
        <v>244000</v>
      </c>
      <c r="AK62" s="109"/>
      <c r="AL62" s="139"/>
      <c r="AM62" s="110">
        <v>244000</v>
      </c>
      <c r="AN62" s="110">
        <v>244000</v>
      </c>
      <c r="AO62" s="110">
        <v>244000</v>
      </c>
      <c r="AP62" s="110">
        <v>244000</v>
      </c>
      <c r="AQ62" s="109"/>
      <c r="AR62" s="139"/>
      <c r="AS62" s="112">
        <v>244000</v>
      </c>
      <c r="AT62" s="110">
        <v>244000</v>
      </c>
      <c r="AU62" s="110">
        <v>244000</v>
      </c>
      <c r="AV62" s="109"/>
      <c r="AW62" s="139"/>
      <c r="AX62" s="110">
        <v>244000</v>
      </c>
      <c r="AY62" s="110">
        <v>244000</v>
      </c>
      <c r="AZ62" s="110">
        <v>244000</v>
      </c>
      <c r="BA62" s="110">
        <v>244000</v>
      </c>
      <c r="BB62" s="109"/>
      <c r="BC62" s="139"/>
      <c r="BD62" s="110">
        <v>244000</v>
      </c>
      <c r="BE62" s="110"/>
      <c r="BF62" s="110"/>
      <c r="BG62" s="109"/>
      <c r="BH62" s="139"/>
      <c r="BJ62" s="108"/>
      <c r="BK62" s="124"/>
      <c r="BL62" s="146"/>
    </row>
    <row r="63" spans="1:64" ht="30">
      <c r="A63" s="91" t="s">
        <v>41</v>
      </c>
      <c r="B63" s="95" t="s">
        <v>459</v>
      </c>
      <c r="C63" s="95" t="s">
        <v>43</v>
      </c>
      <c r="D63" s="95" t="s">
        <v>43</v>
      </c>
      <c r="E63" s="143">
        <v>43245</v>
      </c>
      <c r="F63" s="89" t="s">
        <v>448</v>
      </c>
      <c r="G63" s="93"/>
      <c r="H63" s="93"/>
      <c r="I63" s="93"/>
      <c r="J63" s="109"/>
      <c r="K63" s="93"/>
      <c r="L63" s="93"/>
      <c r="M63" s="109"/>
      <c r="N63" s="93"/>
      <c r="O63" s="93"/>
      <c r="P63" s="109"/>
      <c r="Q63" s="99"/>
      <c r="R63" s="85"/>
      <c r="S63" s="174"/>
      <c r="T63" s="168"/>
      <c r="U63" s="104"/>
      <c r="V63" s="110"/>
      <c r="W63" s="174"/>
      <c r="X63" s="174"/>
      <c r="Y63" s="110">
        <v>0</v>
      </c>
      <c r="Z63" s="110">
        <v>0</v>
      </c>
      <c r="AA63" s="109"/>
      <c r="AB63" s="109"/>
      <c r="AC63" s="112">
        <v>0</v>
      </c>
      <c r="AD63" s="110">
        <v>0</v>
      </c>
      <c r="AE63" s="109"/>
      <c r="AF63" s="139"/>
      <c r="AG63" s="112">
        <v>0</v>
      </c>
      <c r="AH63" s="110">
        <v>0</v>
      </c>
      <c r="AI63" s="110">
        <v>0</v>
      </c>
      <c r="AJ63" s="110">
        <v>1778000</v>
      </c>
      <c r="AK63" s="109"/>
      <c r="AL63" s="139"/>
      <c r="AM63" s="110">
        <v>0</v>
      </c>
      <c r="AN63" s="110">
        <v>1778000</v>
      </c>
      <c r="AO63" s="110">
        <v>2037000</v>
      </c>
      <c r="AP63" s="110">
        <v>2037000</v>
      </c>
      <c r="AQ63" s="109">
        <v>0</v>
      </c>
      <c r="AR63" s="139">
        <v>0</v>
      </c>
      <c r="AS63" s="112">
        <v>1200324.3199999998</v>
      </c>
      <c r="AT63" s="110">
        <v>1200324.3199999998</v>
      </c>
      <c r="AU63" s="110">
        <v>1200324.3199999998</v>
      </c>
      <c r="AV63" s="109">
        <f>AS63/AO63-1</f>
        <v>-0.41073916543937172</v>
      </c>
      <c r="AW63" s="139">
        <f>AP63/AS63-1</f>
        <v>0.69704134629214232</v>
      </c>
      <c r="AX63" s="110">
        <v>1176180.4599999997</v>
      </c>
      <c r="AY63" s="110">
        <v>1176180.4599999997</v>
      </c>
      <c r="AZ63" s="110">
        <v>1176180.4599999997</v>
      </c>
      <c r="BA63" s="110">
        <v>1176180.4599999997</v>
      </c>
      <c r="BB63" s="109">
        <v>-2.0114447068772301E-2</v>
      </c>
      <c r="BC63" s="139">
        <v>0</v>
      </c>
      <c r="BD63" s="110">
        <v>1165593.0099999998</v>
      </c>
      <c r="BE63" s="110"/>
      <c r="BF63" s="110"/>
      <c r="BG63" s="109">
        <v>-9.0015523638268258E-3</v>
      </c>
      <c r="BH63" s="139">
        <v>-1</v>
      </c>
      <c r="BJ63" s="108" t="s">
        <v>453</v>
      </c>
      <c r="BK63" s="124"/>
      <c r="BL63" s="146"/>
    </row>
    <row r="64" spans="1:64" ht="14.5">
      <c r="A64" s="91" t="s">
        <v>45</v>
      </c>
      <c r="B64" s="95" t="s">
        <v>459</v>
      </c>
      <c r="C64" s="124">
        <v>31005</v>
      </c>
      <c r="D64" s="124">
        <v>51448</v>
      </c>
      <c r="E64" s="143"/>
      <c r="F64" s="89" t="s">
        <v>448</v>
      </c>
      <c r="G64" s="93"/>
      <c r="H64" s="93"/>
      <c r="I64" s="93"/>
      <c r="J64" s="109"/>
      <c r="K64" s="93"/>
      <c r="L64" s="93"/>
      <c r="M64" s="109"/>
      <c r="N64" s="93"/>
      <c r="O64" s="93"/>
      <c r="P64" s="109"/>
      <c r="Q64" s="99"/>
      <c r="R64" s="85"/>
      <c r="S64" s="174"/>
      <c r="T64" s="168"/>
      <c r="U64" s="104"/>
      <c r="V64" s="110"/>
      <c r="W64" s="174"/>
      <c r="X64" s="174"/>
      <c r="Y64" s="110">
        <v>0</v>
      </c>
      <c r="Z64" s="110">
        <v>0</v>
      </c>
      <c r="AA64" s="109"/>
      <c r="AB64" s="109"/>
      <c r="AC64" s="112">
        <v>0</v>
      </c>
      <c r="AD64" s="110">
        <v>0</v>
      </c>
      <c r="AE64" s="109"/>
      <c r="AF64" s="139"/>
      <c r="AG64" s="112">
        <v>0</v>
      </c>
      <c r="AH64" s="110">
        <v>0</v>
      </c>
      <c r="AI64" s="110">
        <v>0</v>
      </c>
      <c r="AJ64" s="110">
        <v>1778000</v>
      </c>
      <c r="AK64" s="109"/>
      <c r="AL64" s="139"/>
      <c r="AM64" s="110">
        <v>0</v>
      </c>
      <c r="AN64" s="110">
        <v>1778000</v>
      </c>
      <c r="AO64" s="110">
        <v>2037000</v>
      </c>
      <c r="AP64" s="110">
        <v>2037000</v>
      </c>
      <c r="AQ64" s="109"/>
      <c r="AR64" s="139"/>
      <c r="AS64" s="112">
        <v>1200324.3199999998</v>
      </c>
      <c r="AT64" s="110">
        <v>1200324.3199999998</v>
      </c>
      <c r="AU64" s="110">
        <v>1200324.3199999998</v>
      </c>
      <c r="AV64" s="109"/>
      <c r="AW64" s="139"/>
      <c r="AX64" s="110">
        <v>1176180.4599999997</v>
      </c>
      <c r="AY64" s="110">
        <v>1176180.4599999997</v>
      </c>
      <c r="AZ64" s="110">
        <v>1176180.4599999997</v>
      </c>
      <c r="BA64" s="110">
        <v>1176180.4599999997</v>
      </c>
      <c r="BB64" s="109"/>
      <c r="BC64" s="139"/>
      <c r="BD64" s="110">
        <v>1165593.0099999998</v>
      </c>
      <c r="BE64" s="110"/>
      <c r="BF64" s="110"/>
      <c r="BG64" s="109"/>
      <c r="BH64" s="139"/>
      <c r="BJ64" s="108"/>
      <c r="BK64" s="124"/>
      <c r="BL64" s="146"/>
    </row>
    <row r="65" spans="1:64" ht="20">
      <c r="A65" s="91" t="s">
        <v>41</v>
      </c>
      <c r="B65" s="95" t="s">
        <v>460</v>
      </c>
      <c r="C65" s="95" t="s">
        <v>43</v>
      </c>
      <c r="D65" s="95" t="s">
        <v>43</v>
      </c>
      <c r="E65" s="143">
        <v>43455</v>
      </c>
      <c r="F65" s="89" t="s">
        <v>455</v>
      </c>
      <c r="G65" s="93"/>
      <c r="H65" s="93"/>
      <c r="I65" s="93"/>
      <c r="J65" s="109"/>
      <c r="K65" s="93"/>
      <c r="L65" s="93"/>
      <c r="M65" s="109"/>
      <c r="N65" s="93"/>
      <c r="O65" s="93"/>
      <c r="P65" s="109"/>
      <c r="Q65" s="99"/>
      <c r="R65" s="85"/>
      <c r="S65" s="174"/>
      <c r="T65" s="168"/>
      <c r="U65" s="104"/>
      <c r="V65" s="110"/>
      <c r="W65" s="174"/>
      <c r="X65" s="174"/>
      <c r="Y65" s="110">
        <v>0</v>
      </c>
      <c r="Z65" s="110">
        <v>0</v>
      </c>
      <c r="AA65" s="109"/>
      <c r="AB65" s="109"/>
      <c r="AC65" s="112">
        <v>0</v>
      </c>
      <c r="AD65" s="110">
        <v>0</v>
      </c>
      <c r="AE65" s="109"/>
      <c r="AF65" s="139"/>
      <c r="AG65" s="112">
        <v>0</v>
      </c>
      <c r="AH65" s="110">
        <v>0</v>
      </c>
      <c r="AI65" s="110">
        <v>0</v>
      </c>
      <c r="AJ65" s="110">
        <v>1044000</v>
      </c>
      <c r="AK65" s="109"/>
      <c r="AL65" s="139"/>
      <c r="AM65" s="110">
        <v>27999.49</v>
      </c>
      <c r="AN65" s="110">
        <v>1044000</v>
      </c>
      <c r="AO65" s="110">
        <v>557000</v>
      </c>
      <c r="AP65" s="110">
        <v>557000</v>
      </c>
      <c r="AQ65" s="109">
        <v>0</v>
      </c>
      <c r="AR65" s="139">
        <f>AN65/AM65-1</f>
        <v>36.286393430737483</v>
      </c>
      <c r="AS65" s="112">
        <v>302079.67000000004</v>
      </c>
      <c r="AT65" s="110">
        <v>302079.67000000004</v>
      </c>
      <c r="AU65" s="110">
        <v>302079.67000000004</v>
      </c>
      <c r="AV65" s="109">
        <f>AS65/AO65-1</f>
        <v>-0.45766666068222617</v>
      </c>
      <c r="AW65" s="139">
        <f>AP65/AS65-1</f>
        <v>0.84388442956124754</v>
      </c>
      <c r="AX65" s="110">
        <v>288859.60000000003</v>
      </c>
      <c r="AY65" s="110">
        <v>288859.60000000003</v>
      </c>
      <c r="AZ65" s="110">
        <v>288859.60000000003</v>
      </c>
      <c r="BA65" s="110">
        <v>288859.60000000003</v>
      </c>
      <c r="BB65" s="109">
        <v>-4.3763521060520283E-2</v>
      </c>
      <c r="BC65" s="139">
        <v>0</v>
      </c>
      <c r="BD65" s="110">
        <v>288859.60000000003</v>
      </c>
      <c r="BE65" s="110"/>
      <c r="BF65" s="110"/>
      <c r="BG65" s="109">
        <v>0</v>
      </c>
      <c r="BH65" s="139">
        <v>-1</v>
      </c>
      <c r="BJ65" s="108" t="s">
        <v>890</v>
      </c>
      <c r="BK65" s="124"/>
      <c r="BL65" s="146"/>
    </row>
    <row r="66" spans="1:64" ht="14.5">
      <c r="A66" s="91" t="s">
        <v>45</v>
      </c>
      <c r="B66" s="95" t="s">
        <v>460</v>
      </c>
      <c r="C66" s="124">
        <v>31058</v>
      </c>
      <c r="D66" s="124">
        <v>51562</v>
      </c>
      <c r="E66" s="143"/>
      <c r="F66" s="89" t="s">
        <v>455</v>
      </c>
      <c r="G66" s="93"/>
      <c r="H66" s="93"/>
      <c r="I66" s="93"/>
      <c r="J66" s="109"/>
      <c r="K66" s="93"/>
      <c r="L66" s="93"/>
      <c r="M66" s="109"/>
      <c r="N66" s="93"/>
      <c r="O66" s="93"/>
      <c r="P66" s="109"/>
      <c r="Q66" s="99"/>
      <c r="R66" s="85"/>
      <c r="S66" s="174"/>
      <c r="T66" s="168"/>
      <c r="U66" s="104"/>
      <c r="V66" s="110"/>
      <c r="W66" s="174"/>
      <c r="X66" s="174"/>
      <c r="Y66" s="110">
        <v>0</v>
      </c>
      <c r="Z66" s="110">
        <v>0</v>
      </c>
      <c r="AA66" s="109"/>
      <c r="AB66" s="109"/>
      <c r="AC66" s="112">
        <v>0</v>
      </c>
      <c r="AD66" s="110">
        <v>0</v>
      </c>
      <c r="AE66" s="109"/>
      <c r="AF66" s="139"/>
      <c r="AG66" s="112">
        <v>0</v>
      </c>
      <c r="AH66" s="110">
        <v>0</v>
      </c>
      <c r="AI66" s="110">
        <v>0</v>
      </c>
      <c r="AJ66" s="110">
        <v>1044000</v>
      </c>
      <c r="AK66" s="109"/>
      <c r="AL66" s="139"/>
      <c r="AM66" s="110">
        <v>27999.49</v>
      </c>
      <c r="AN66" s="110">
        <v>1044000</v>
      </c>
      <c r="AO66" s="110">
        <v>557000</v>
      </c>
      <c r="AP66" s="110">
        <v>557000</v>
      </c>
      <c r="AQ66" s="109"/>
      <c r="AR66" s="139"/>
      <c r="AS66" s="112">
        <v>302079.67000000004</v>
      </c>
      <c r="AT66" s="110">
        <v>302079.67000000004</v>
      </c>
      <c r="AU66" s="110">
        <v>302079.67000000004</v>
      </c>
      <c r="AV66" s="109"/>
      <c r="AW66" s="139"/>
      <c r="AX66" s="110">
        <v>288859.60000000003</v>
      </c>
      <c r="AY66" s="110">
        <v>288859.60000000003</v>
      </c>
      <c r="AZ66" s="110">
        <v>288859.60000000003</v>
      </c>
      <c r="BA66" s="110">
        <v>288859.60000000003</v>
      </c>
      <c r="BB66" s="109"/>
      <c r="BC66" s="139"/>
      <c r="BD66" s="110">
        <v>288859.60000000003</v>
      </c>
      <c r="BE66" s="110"/>
      <c r="BF66" s="110"/>
      <c r="BG66" s="109"/>
      <c r="BH66" s="139"/>
      <c r="BJ66" s="108"/>
      <c r="BK66" s="124"/>
      <c r="BL66" s="146"/>
    </row>
    <row r="67" spans="1:64" ht="14.5">
      <c r="A67" s="91" t="s">
        <v>45</v>
      </c>
      <c r="B67" s="95" t="s">
        <v>460</v>
      </c>
      <c r="C67" s="124">
        <v>31058</v>
      </c>
      <c r="D67" s="124">
        <v>51561</v>
      </c>
      <c r="E67" s="143"/>
      <c r="F67" s="89" t="s">
        <v>456</v>
      </c>
      <c r="G67" s="93"/>
      <c r="H67" s="93"/>
      <c r="I67" s="93"/>
      <c r="J67" s="109"/>
      <c r="K67" s="93"/>
      <c r="L67" s="93"/>
      <c r="M67" s="109"/>
      <c r="N67" s="93"/>
      <c r="O67" s="93"/>
      <c r="P67" s="109"/>
      <c r="Q67" s="99"/>
      <c r="R67" s="85"/>
      <c r="S67" s="174"/>
      <c r="T67" s="168"/>
      <c r="U67" s="104"/>
      <c r="V67" s="110"/>
      <c r="W67" s="174"/>
      <c r="X67" s="174"/>
      <c r="Y67" s="110">
        <v>0</v>
      </c>
      <c r="Z67" s="110">
        <v>0</v>
      </c>
      <c r="AA67" s="109"/>
      <c r="AB67" s="109"/>
      <c r="AC67" s="112">
        <v>0</v>
      </c>
      <c r="AD67" s="110">
        <v>0</v>
      </c>
      <c r="AE67" s="109"/>
      <c r="AF67" s="139"/>
      <c r="AG67" s="112">
        <v>0</v>
      </c>
      <c r="AH67" s="110">
        <v>0</v>
      </c>
      <c r="AI67" s="110">
        <v>0</v>
      </c>
      <c r="AJ67" s="110">
        <v>0</v>
      </c>
      <c r="AK67" s="109"/>
      <c r="AL67" s="139"/>
      <c r="AM67" s="110">
        <v>0</v>
      </c>
      <c r="AN67" s="110">
        <v>0</v>
      </c>
      <c r="AO67" s="110">
        <v>0</v>
      </c>
      <c r="AP67" s="110">
        <v>0</v>
      </c>
      <c r="AQ67" s="109"/>
      <c r="AR67" s="139"/>
      <c r="AS67" s="112">
        <v>0</v>
      </c>
      <c r="AT67" s="110">
        <v>0</v>
      </c>
      <c r="AU67" s="110">
        <v>0</v>
      </c>
      <c r="AV67" s="109"/>
      <c r="AW67" s="139"/>
      <c r="AX67" s="110">
        <v>0</v>
      </c>
      <c r="AY67" s="110">
        <v>0</v>
      </c>
      <c r="AZ67" s="110">
        <v>0</v>
      </c>
      <c r="BA67" s="110">
        <v>0</v>
      </c>
      <c r="BB67" s="109"/>
      <c r="BC67" s="139"/>
      <c r="BD67" s="110">
        <v>0</v>
      </c>
      <c r="BE67" s="110"/>
      <c r="BF67" s="110"/>
      <c r="BG67" s="109"/>
      <c r="BH67" s="139"/>
      <c r="BJ67" s="108"/>
      <c r="BK67" s="124"/>
      <c r="BL67" s="146"/>
    </row>
    <row r="68" spans="1:64" ht="25">
      <c r="A68" s="91" t="s">
        <v>41</v>
      </c>
      <c r="B68" s="95" t="s">
        <v>461</v>
      </c>
      <c r="C68" s="95" t="s">
        <v>43</v>
      </c>
      <c r="D68" s="95" t="s">
        <v>43</v>
      </c>
      <c r="E68" s="143">
        <v>43224</v>
      </c>
      <c r="F68" s="89" t="s">
        <v>465</v>
      </c>
      <c r="G68" s="93"/>
      <c r="H68" s="93"/>
      <c r="I68" s="93"/>
      <c r="J68" s="109"/>
      <c r="K68" s="93"/>
      <c r="L68" s="93"/>
      <c r="M68" s="109"/>
      <c r="N68" s="93"/>
      <c r="O68" s="93"/>
      <c r="P68" s="109"/>
      <c r="Q68" s="99"/>
      <c r="R68" s="85"/>
      <c r="S68" s="174"/>
      <c r="T68" s="168"/>
      <c r="U68" s="104"/>
      <c r="V68" s="110"/>
      <c r="W68" s="174"/>
      <c r="X68" s="174"/>
      <c r="Y68" s="110">
        <v>0</v>
      </c>
      <c r="Z68" s="110">
        <v>0</v>
      </c>
      <c r="AA68" s="109"/>
      <c r="AB68" s="109"/>
      <c r="AC68" s="112">
        <v>0</v>
      </c>
      <c r="AD68" s="110">
        <v>0</v>
      </c>
      <c r="AE68" s="109"/>
      <c r="AF68" s="139"/>
      <c r="AG68" s="112">
        <v>0</v>
      </c>
      <c r="AH68" s="110">
        <v>0</v>
      </c>
      <c r="AI68" s="110">
        <v>0</v>
      </c>
      <c r="AJ68" s="110">
        <v>1216000</v>
      </c>
      <c r="AK68" s="109"/>
      <c r="AL68" s="139"/>
      <c r="AM68" s="110">
        <v>0</v>
      </c>
      <c r="AN68" s="110">
        <v>1216000</v>
      </c>
      <c r="AO68" s="110">
        <v>1216000</v>
      </c>
      <c r="AP68" s="110">
        <v>1216000</v>
      </c>
      <c r="AQ68" s="109">
        <v>0</v>
      </c>
      <c r="AR68" s="139">
        <v>0</v>
      </c>
      <c r="AS68" s="112">
        <v>1344938.51</v>
      </c>
      <c r="AT68" s="110">
        <v>1344938.51</v>
      </c>
      <c r="AU68" s="110">
        <v>1344938.51</v>
      </c>
      <c r="AV68" s="109">
        <f>AS68/AO68-1</f>
        <v>0.10603495888157899</v>
      </c>
      <c r="AW68" s="139">
        <f>AP68/AS68-1</f>
        <v>-9.5869446105755429E-2</v>
      </c>
      <c r="AX68" s="110">
        <v>1345382.62</v>
      </c>
      <c r="AY68" s="110">
        <v>1345382.62</v>
      </c>
      <c r="AZ68" s="110">
        <v>1345382.62</v>
      </c>
      <c r="BA68" s="110">
        <v>1345382.62</v>
      </c>
      <c r="BB68" s="109">
        <v>3.3020840484376812E-4</v>
      </c>
      <c r="BC68" s="139">
        <v>0</v>
      </c>
      <c r="BD68" s="110">
        <v>1345382.62</v>
      </c>
      <c r="BE68" s="110"/>
      <c r="BF68" s="110"/>
      <c r="BG68" s="109">
        <v>0</v>
      </c>
      <c r="BH68" s="139">
        <v>-1</v>
      </c>
      <c r="BJ68" s="108" t="s">
        <v>468</v>
      </c>
      <c r="BK68" s="124"/>
      <c r="BL68" s="146"/>
    </row>
    <row r="69" spans="1:64" ht="30">
      <c r="A69" s="91" t="s">
        <v>45</v>
      </c>
      <c r="B69" s="95" t="s">
        <v>461</v>
      </c>
      <c r="C69" s="124">
        <v>31009</v>
      </c>
      <c r="D69" s="124">
        <v>51454</v>
      </c>
      <c r="E69" s="143"/>
      <c r="F69" s="89" t="s">
        <v>466</v>
      </c>
      <c r="G69" s="93"/>
      <c r="H69" s="93"/>
      <c r="I69" s="93"/>
      <c r="J69" s="109"/>
      <c r="K69" s="93"/>
      <c r="L69" s="93"/>
      <c r="M69" s="109"/>
      <c r="N69" s="93"/>
      <c r="O69" s="93"/>
      <c r="P69" s="109"/>
      <c r="Q69" s="99"/>
      <c r="R69" s="85"/>
      <c r="S69" s="174"/>
      <c r="T69" s="168"/>
      <c r="U69" s="104"/>
      <c r="V69" s="110"/>
      <c r="W69" s="174"/>
      <c r="X69" s="174"/>
      <c r="Y69" s="110">
        <v>0</v>
      </c>
      <c r="Z69" s="110">
        <v>0</v>
      </c>
      <c r="AA69" s="109"/>
      <c r="AB69" s="109"/>
      <c r="AC69" s="112">
        <v>0</v>
      </c>
      <c r="AD69" s="110">
        <v>0</v>
      </c>
      <c r="AE69" s="109"/>
      <c r="AF69" s="139"/>
      <c r="AG69" s="112">
        <v>0</v>
      </c>
      <c r="AH69" s="110">
        <v>0</v>
      </c>
      <c r="AI69" s="110">
        <v>0</v>
      </c>
      <c r="AJ69" s="110">
        <v>1216000</v>
      </c>
      <c r="AK69" s="109"/>
      <c r="AL69" s="139"/>
      <c r="AM69" s="110">
        <v>0</v>
      </c>
      <c r="AN69" s="110">
        <v>1216000</v>
      </c>
      <c r="AO69" s="110">
        <v>1216000</v>
      </c>
      <c r="AP69" s="110">
        <v>1216000</v>
      </c>
      <c r="AQ69" s="109"/>
      <c r="AR69" s="139"/>
      <c r="AS69" s="112">
        <v>1344938.51</v>
      </c>
      <c r="AT69" s="110">
        <v>1344938.51</v>
      </c>
      <c r="AU69" s="110">
        <v>1344938.51</v>
      </c>
      <c r="AV69" s="109"/>
      <c r="AW69" s="139"/>
      <c r="AX69" s="110">
        <v>1345382.62</v>
      </c>
      <c r="AY69" s="110">
        <v>1345382.62</v>
      </c>
      <c r="AZ69" s="110">
        <v>1345382.62</v>
      </c>
      <c r="BA69" s="110">
        <v>1345382.62</v>
      </c>
      <c r="BB69" s="109"/>
      <c r="BC69" s="139"/>
      <c r="BD69" s="110">
        <v>1345382.62</v>
      </c>
      <c r="BE69" s="110"/>
      <c r="BF69" s="110"/>
      <c r="BG69" s="109"/>
      <c r="BH69" s="139"/>
      <c r="BJ69" s="108" t="s">
        <v>458</v>
      </c>
      <c r="BK69" s="124"/>
      <c r="BL69" s="146"/>
    </row>
    <row r="70" spans="1:64" ht="30">
      <c r="A70" s="91" t="s">
        <v>45</v>
      </c>
      <c r="B70" s="95" t="s">
        <v>461</v>
      </c>
      <c r="C70" s="124">
        <v>31039</v>
      </c>
      <c r="D70" s="124">
        <v>51524</v>
      </c>
      <c r="E70" s="143"/>
      <c r="F70" s="89" t="s">
        <v>467</v>
      </c>
      <c r="G70" s="93"/>
      <c r="H70" s="93"/>
      <c r="I70" s="93"/>
      <c r="J70" s="109"/>
      <c r="K70" s="93"/>
      <c r="L70" s="93"/>
      <c r="M70" s="109"/>
      <c r="N70" s="93"/>
      <c r="O70" s="93"/>
      <c r="P70" s="109"/>
      <c r="Q70" s="99"/>
      <c r="R70" s="85"/>
      <c r="S70" s="174"/>
      <c r="T70" s="168"/>
      <c r="U70" s="104"/>
      <c r="V70" s="110"/>
      <c r="W70" s="174"/>
      <c r="X70" s="174"/>
      <c r="Y70" s="110"/>
      <c r="Z70" s="110"/>
      <c r="AA70" s="109"/>
      <c r="AB70" s="109"/>
      <c r="AC70" s="112">
        <v>0</v>
      </c>
      <c r="AD70" s="110">
        <v>0</v>
      </c>
      <c r="AE70" s="109"/>
      <c r="AF70" s="139"/>
      <c r="AG70" s="112">
        <v>0</v>
      </c>
      <c r="AH70" s="110">
        <v>0</v>
      </c>
      <c r="AI70" s="110">
        <v>0</v>
      </c>
      <c r="AJ70" s="110">
        <v>0</v>
      </c>
      <c r="AK70" s="109"/>
      <c r="AL70" s="139"/>
      <c r="AM70" s="112">
        <v>0</v>
      </c>
      <c r="AN70" s="110">
        <v>0</v>
      </c>
      <c r="AO70" s="110">
        <v>0</v>
      </c>
      <c r="AP70" s="110">
        <v>0</v>
      </c>
      <c r="AQ70" s="109"/>
      <c r="AR70" s="139"/>
      <c r="AS70" s="112">
        <v>0</v>
      </c>
      <c r="AT70" s="110">
        <v>0</v>
      </c>
      <c r="AU70" s="110">
        <v>0</v>
      </c>
      <c r="AV70" s="109"/>
      <c r="AW70" s="139"/>
      <c r="AX70" s="112">
        <v>0</v>
      </c>
      <c r="AY70" s="110">
        <v>0</v>
      </c>
      <c r="AZ70" s="110">
        <v>0</v>
      </c>
      <c r="BA70" s="110">
        <v>0</v>
      </c>
      <c r="BB70" s="109"/>
      <c r="BC70" s="139"/>
      <c r="BD70" s="112">
        <v>0</v>
      </c>
      <c r="BE70" s="110"/>
      <c r="BF70" s="110"/>
      <c r="BG70" s="109"/>
      <c r="BH70" s="139"/>
      <c r="BJ70" s="108" t="s">
        <v>463</v>
      </c>
      <c r="BK70" s="124"/>
      <c r="BL70" s="146"/>
    </row>
    <row r="71" spans="1:64" ht="14.5">
      <c r="A71" s="91" t="s">
        <v>41</v>
      </c>
      <c r="B71" s="95" t="s">
        <v>853</v>
      </c>
      <c r="C71" s="95" t="s">
        <v>43</v>
      </c>
      <c r="D71" s="95" t="s">
        <v>43</v>
      </c>
      <c r="E71" s="143">
        <v>43800</v>
      </c>
      <c r="F71" s="89" t="s">
        <v>856</v>
      </c>
      <c r="G71" s="93"/>
      <c r="H71" s="93"/>
      <c r="I71" s="93"/>
      <c r="J71" s="109"/>
      <c r="K71" s="93"/>
      <c r="L71" s="93"/>
      <c r="M71" s="109"/>
      <c r="N71" s="93"/>
      <c r="O71" s="93"/>
      <c r="P71" s="109"/>
      <c r="Q71" s="99"/>
      <c r="R71" s="85"/>
      <c r="S71" s="174"/>
      <c r="T71" s="168"/>
      <c r="U71" s="104"/>
      <c r="V71" s="110"/>
      <c r="W71" s="174"/>
      <c r="X71" s="174"/>
      <c r="Y71" s="110"/>
      <c r="Z71" s="110"/>
      <c r="AA71" s="109"/>
      <c r="AB71" s="109"/>
      <c r="AC71" s="112"/>
      <c r="AD71" s="110"/>
      <c r="AE71" s="109"/>
      <c r="AF71" s="139"/>
      <c r="AG71" s="104" t="s">
        <v>86</v>
      </c>
      <c r="AH71" s="104" t="s">
        <v>86</v>
      </c>
      <c r="AI71" s="104" t="s">
        <v>86</v>
      </c>
      <c r="AJ71" s="104" t="s">
        <v>86</v>
      </c>
      <c r="AK71" s="109"/>
      <c r="AL71" s="139"/>
      <c r="AM71" s="104" t="s">
        <v>86</v>
      </c>
      <c r="AN71" s="104" t="s">
        <v>86</v>
      </c>
      <c r="AO71" s="110">
        <v>1039000</v>
      </c>
      <c r="AP71" s="110">
        <v>5024000</v>
      </c>
      <c r="AQ71" s="109"/>
      <c r="AR71" s="139"/>
      <c r="AS71" s="105" t="s">
        <v>86</v>
      </c>
      <c r="AT71" s="110">
        <v>7022000</v>
      </c>
      <c r="AU71" s="110">
        <v>7156000</v>
      </c>
      <c r="AV71" s="109">
        <f>IFERROR(AS71/AO71-1,0)</f>
        <v>0</v>
      </c>
      <c r="AW71" s="139">
        <f>IFERROR(AP71/AS71-1,0)</f>
        <v>0</v>
      </c>
      <c r="AX71" s="112">
        <v>6388895.580000001</v>
      </c>
      <c r="AY71" s="110">
        <v>7661895.580000001</v>
      </c>
      <c r="AZ71" s="110">
        <v>9409645</v>
      </c>
      <c r="BA71" s="110">
        <v>9409645</v>
      </c>
      <c r="BB71" s="109">
        <v>-9.0160128168612741E-2</v>
      </c>
      <c r="BC71" s="139">
        <v>0.19925196523559396</v>
      </c>
      <c r="BD71" s="112">
        <v>8144613.6400000006</v>
      </c>
      <c r="BE71" s="104"/>
      <c r="BF71" s="104"/>
      <c r="BG71" s="109">
        <v>-0.13443986037730427</v>
      </c>
      <c r="BH71" s="139">
        <v>-1</v>
      </c>
      <c r="BJ71" s="108" t="s">
        <v>860</v>
      </c>
      <c r="BK71" s="124"/>
      <c r="BL71" s="146"/>
    </row>
    <row r="72" spans="1:64" ht="14.5">
      <c r="A72" s="91" t="s">
        <v>45</v>
      </c>
      <c r="B72" s="95" t="s">
        <v>853</v>
      </c>
      <c r="C72" s="124">
        <v>41202</v>
      </c>
      <c r="D72" s="124">
        <v>61858</v>
      </c>
      <c r="E72" s="143"/>
      <c r="F72" s="89" t="s">
        <v>856</v>
      </c>
      <c r="G72" s="93"/>
      <c r="H72" s="93"/>
      <c r="I72" s="93"/>
      <c r="J72" s="109"/>
      <c r="K72" s="93"/>
      <c r="L72" s="93"/>
      <c r="M72" s="109"/>
      <c r="N72" s="93"/>
      <c r="O72" s="93"/>
      <c r="P72" s="109"/>
      <c r="Q72" s="99"/>
      <c r="R72" s="85"/>
      <c r="S72" s="174"/>
      <c r="T72" s="168"/>
      <c r="U72" s="104"/>
      <c r="V72" s="110"/>
      <c r="W72" s="174"/>
      <c r="X72" s="174"/>
      <c r="Y72" s="110"/>
      <c r="Z72" s="110"/>
      <c r="AA72" s="109"/>
      <c r="AB72" s="109"/>
      <c r="AC72" s="112"/>
      <c r="AD72" s="110"/>
      <c r="AE72" s="109"/>
      <c r="AF72" s="139"/>
      <c r="AG72" s="104" t="s">
        <v>86</v>
      </c>
      <c r="AH72" s="104" t="s">
        <v>86</v>
      </c>
      <c r="AI72" s="104" t="s">
        <v>86</v>
      </c>
      <c r="AJ72" s="104" t="s">
        <v>86</v>
      </c>
      <c r="AK72" s="109"/>
      <c r="AL72" s="139"/>
      <c r="AM72" s="104" t="s">
        <v>86</v>
      </c>
      <c r="AN72" s="104" t="s">
        <v>86</v>
      </c>
      <c r="AO72" s="110">
        <v>1039000</v>
      </c>
      <c r="AP72" s="110">
        <v>5024000</v>
      </c>
      <c r="AQ72" s="109"/>
      <c r="AR72" s="139"/>
      <c r="AS72" s="105" t="s">
        <v>86</v>
      </c>
      <c r="AT72" s="110">
        <v>7022000</v>
      </c>
      <c r="AU72" s="110">
        <v>7156000</v>
      </c>
      <c r="AV72" s="109"/>
      <c r="AW72" s="139"/>
      <c r="AX72" s="112">
        <v>6388895.580000001</v>
      </c>
      <c r="AY72" s="110">
        <v>7661895.580000001</v>
      </c>
      <c r="AZ72" s="110">
        <v>9409645</v>
      </c>
      <c r="BA72" s="110">
        <v>9409645</v>
      </c>
      <c r="BB72" s="109"/>
      <c r="BC72" s="139"/>
      <c r="BD72" s="112">
        <v>8144613.6400000006</v>
      </c>
      <c r="BE72" s="104"/>
      <c r="BF72" s="104"/>
      <c r="BG72" s="109"/>
      <c r="BH72" s="139"/>
      <c r="BJ72" s="108"/>
      <c r="BK72" s="124"/>
      <c r="BL72" s="146"/>
    </row>
    <row r="73" spans="1:64" ht="25">
      <c r="A73" s="91" t="s">
        <v>41</v>
      </c>
      <c r="B73" s="95" t="s">
        <v>854</v>
      </c>
      <c r="C73" s="95" t="s">
        <v>43</v>
      </c>
      <c r="D73" s="95" t="s">
        <v>43</v>
      </c>
      <c r="E73" s="143">
        <v>43543</v>
      </c>
      <c r="F73" s="89" t="s">
        <v>857</v>
      </c>
      <c r="G73" s="93"/>
      <c r="H73" s="93"/>
      <c r="I73" s="93"/>
      <c r="J73" s="109"/>
      <c r="K73" s="93"/>
      <c r="L73" s="93"/>
      <c r="M73" s="109"/>
      <c r="N73" s="93"/>
      <c r="O73" s="93"/>
      <c r="P73" s="109"/>
      <c r="Q73" s="99"/>
      <c r="R73" s="85"/>
      <c r="S73" s="174"/>
      <c r="T73" s="168"/>
      <c r="U73" s="104"/>
      <c r="V73" s="110"/>
      <c r="W73" s="174"/>
      <c r="X73" s="174"/>
      <c r="Y73" s="110"/>
      <c r="Z73" s="110"/>
      <c r="AA73" s="109"/>
      <c r="AB73" s="109"/>
      <c r="AC73" s="112"/>
      <c r="AD73" s="110"/>
      <c r="AE73" s="109"/>
      <c r="AF73" s="139"/>
      <c r="AG73" s="104" t="s">
        <v>86</v>
      </c>
      <c r="AH73" s="104" t="s">
        <v>86</v>
      </c>
      <c r="AI73" s="104" t="s">
        <v>86</v>
      </c>
      <c r="AJ73" s="104" t="s">
        <v>86</v>
      </c>
      <c r="AK73" s="109"/>
      <c r="AL73" s="139"/>
      <c r="AM73" s="104" t="s">
        <v>86</v>
      </c>
      <c r="AN73" s="104" t="s">
        <v>86</v>
      </c>
      <c r="AO73" s="110">
        <v>2318000</v>
      </c>
      <c r="AP73" s="110">
        <v>4120000</v>
      </c>
      <c r="AQ73" s="109"/>
      <c r="AR73" s="139"/>
      <c r="AS73" s="105" t="s">
        <v>86</v>
      </c>
      <c r="AT73" s="110">
        <v>4236000</v>
      </c>
      <c r="AU73" s="110">
        <v>4236000</v>
      </c>
      <c r="AV73" s="109">
        <f>IFERROR(AS73/AO73-1,0)</f>
        <v>0</v>
      </c>
      <c r="AW73" s="139">
        <f>IFERROR(AP73/AS73-1,0)</f>
        <v>0</v>
      </c>
      <c r="AX73" s="112">
        <v>5058521.9600000009</v>
      </c>
      <c r="AY73" s="110">
        <v>5058521.9600000009</v>
      </c>
      <c r="AZ73" s="110">
        <v>5058521.9600000009</v>
      </c>
      <c r="BA73" s="110">
        <v>5058521.9600000009</v>
      </c>
      <c r="BB73" s="109">
        <v>0.19417421152030245</v>
      </c>
      <c r="BC73" s="139">
        <v>0</v>
      </c>
      <c r="BD73" s="112">
        <v>5058588.62</v>
      </c>
      <c r="BE73" s="110"/>
      <c r="BF73" s="110"/>
      <c r="BG73" s="109">
        <v>1.3177762304250606E-5</v>
      </c>
      <c r="BH73" s="139">
        <v>-1</v>
      </c>
      <c r="BJ73" s="108" t="s">
        <v>861</v>
      </c>
      <c r="BK73" s="124"/>
      <c r="BL73" s="146"/>
    </row>
    <row r="74" spans="1:64" ht="25">
      <c r="A74" s="91" t="s">
        <v>45</v>
      </c>
      <c r="B74" s="95" t="s">
        <v>854</v>
      </c>
      <c r="C74" s="124">
        <v>41233</v>
      </c>
      <c r="D74" s="124">
        <v>71945</v>
      </c>
      <c r="E74" s="143"/>
      <c r="F74" s="89" t="s">
        <v>857</v>
      </c>
      <c r="G74" s="93"/>
      <c r="H74" s="93"/>
      <c r="I74" s="93"/>
      <c r="J74" s="109"/>
      <c r="K74" s="93"/>
      <c r="L74" s="93"/>
      <c r="M74" s="109"/>
      <c r="N74" s="93"/>
      <c r="O74" s="93"/>
      <c r="P74" s="109"/>
      <c r="Q74" s="99"/>
      <c r="R74" s="85"/>
      <c r="S74" s="174"/>
      <c r="T74" s="168"/>
      <c r="U74" s="104"/>
      <c r="V74" s="110"/>
      <c r="W74" s="174"/>
      <c r="X74" s="174"/>
      <c r="Y74" s="110"/>
      <c r="Z74" s="110"/>
      <c r="AA74" s="109"/>
      <c r="AB74" s="109"/>
      <c r="AC74" s="112"/>
      <c r="AD74" s="110"/>
      <c r="AE74" s="109"/>
      <c r="AF74" s="139"/>
      <c r="AG74" s="104" t="s">
        <v>86</v>
      </c>
      <c r="AH74" s="104" t="s">
        <v>86</v>
      </c>
      <c r="AI74" s="104" t="s">
        <v>86</v>
      </c>
      <c r="AJ74" s="104" t="s">
        <v>86</v>
      </c>
      <c r="AK74" s="109"/>
      <c r="AL74" s="139"/>
      <c r="AM74" s="104" t="s">
        <v>86</v>
      </c>
      <c r="AN74" s="104" t="s">
        <v>86</v>
      </c>
      <c r="AO74" s="110">
        <v>2318000</v>
      </c>
      <c r="AP74" s="110">
        <v>4120000</v>
      </c>
      <c r="AQ74" s="109"/>
      <c r="AR74" s="139"/>
      <c r="AS74" s="105" t="s">
        <v>86</v>
      </c>
      <c r="AT74" s="110">
        <v>4236000</v>
      </c>
      <c r="AU74" s="110">
        <v>4236000</v>
      </c>
      <c r="AV74" s="109"/>
      <c r="AW74" s="139"/>
      <c r="AX74" s="112">
        <v>5058521.9600000009</v>
      </c>
      <c r="AY74" s="110">
        <v>5058521.9600000009</v>
      </c>
      <c r="AZ74" s="110">
        <v>5058521.9600000009</v>
      </c>
      <c r="BA74" s="110">
        <v>5058521.9600000009</v>
      </c>
      <c r="BB74" s="109"/>
      <c r="BC74" s="139"/>
      <c r="BD74" s="112">
        <v>5058588.62</v>
      </c>
      <c r="BE74" s="110"/>
      <c r="BF74" s="110"/>
      <c r="BG74" s="109"/>
      <c r="BH74" s="139"/>
      <c r="BJ74" s="108"/>
      <c r="BK74" s="124"/>
      <c r="BL74" s="146"/>
    </row>
    <row r="75" spans="1:64" ht="40">
      <c r="A75" s="91" t="s">
        <v>41</v>
      </c>
      <c r="B75" s="95" t="s">
        <v>897</v>
      </c>
      <c r="C75" s="95" t="s">
        <v>43</v>
      </c>
      <c r="D75" s="95" t="s">
        <v>43</v>
      </c>
      <c r="E75" s="143">
        <v>43983</v>
      </c>
      <c r="F75" s="89" t="s">
        <v>898</v>
      </c>
      <c r="G75" s="93"/>
      <c r="H75" s="93"/>
      <c r="I75" s="93"/>
      <c r="J75" s="109"/>
      <c r="K75" s="93"/>
      <c r="L75" s="93"/>
      <c r="M75" s="109"/>
      <c r="N75" s="93"/>
      <c r="O75" s="93"/>
      <c r="P75" s="109"/>
      <c r="Q75" s="99"/>
      <c r="R75" s="85"/>
      <c r="S75" s="174"/>
      <c r="T75" s="168"/>
      <c r="U75" s="104"/>
      <c r="V75" s="110"/>
      <c r="W75" s="174"/>
      <c r="X75" s="174"/>
      <c r="Y75" s="110"/>
      <c r="Z75" s="110"/>
      <c r="AA75" s="109"/>
      <c r="AB75" s="109"/>
      <c r="AC75" s="112"/>
      <c r="AD75" s="110"/>
      <c r="AE75" s="109"/>
      <c r="AF75" s="139"/>
      <c r="AG75" s="104" t="s">
        <v>86</v>
      </c>
      <c r="AH75" s="104" t="s">
        <v>86</v>
      </c>
      <c r="AI75" s="104" t="s">
        <v>86</v>
      </c>
      <c r="AJ75" s="104" t="s">
        <v>86</v>
      </c>
      <c r="AK75" s="109"/>
      <c r="AL75" s="139"/>
      <c r="AM75" s="104" t="s">
        <v>86</v>
      </c>
      <c r="AN75" s="104" t="s">
        <v>86</v>
      </c>
      <c r="AO75" s="104" t="s">
        <v>86</v>
      </c>
      <c r="AP75" s="104" t="s">
        <v>86</v>
      </c>
      <c r="AQ75" s="109"/>
      <c r="AR75" s="139"/>
      <c r="AS75" s="105" t="s">
        <v>86</v>
      </c>
      <c r="AT75" s="110">
        <v>971000</v>
      </c>
      <c r="AU75" s="110">
        <v>1677000</v>
      </c>
      <c r="AV75" s="109">
        <f>IFERROR(AS75/AO75-1,0)</f>
        <v>0</v>
      </c>
      <c r="AW75" s="139">
        <f>IFERROR(AP75/AS75-1,0)</f>
        <v>0</v>
      </c>
      <c r="AX75" s="104" t="s">
        <v>86</v>
      </c>
      <c r="AY75" s="110">
        <v>2842000</v>
      </c>
      <c r="AZ75" s="110">
        <v>2345950</v>
      </c>
      <c r="BA75" s="110">
        <v>2345950</v>
      </c>
      <c r="BB75" s="109">
        <v>0</v>
      </c>
      <c r="BC75" s="139" t="e">
        <v>#VALUE!</v>
      </c>
      <c r="BD75" s="104">
        <v>2529407.75</v>
      </c>
      <c r="BE75" s="104"/>
      <c r="BF75" s="104"/>
      <c r="BG75" s="109">
        <v>7.8201901148788444E-2</v>
      </c>
      <c r="BH75" s="139">
        <v>-1</v>
      </c>
      <c r="BJ75" s="108" t="s">
        <v>902</v>
      </c>
      <c r="BK75" s="124"/>
      <c r="BL75" s="146"/>
    </row>
    <row r="76" spans="1:64" ht="15" thickBot="1">
      <c r="A76" s="113" t="s">
        <v>45</v>
      </c>
      <c r="B76" s="114" t="s">
        <v>897</v>
      </c>
      <c r="C76" s="178">
        <v>30809</v>
      </c>
      <c r="D76" s="178">
        <v>51096</v>
      </c>
      <c r="E76" s="179"/>
      <c r="F76" s="170" t="s">
        <v>898</v>
      </c>
      <c r="G76" s="118"/>
      <c r="H76" s="118"/>
      <c r="I76" s="118"/>
      <c r="J76" s="116"/>
      <c r="K76" s="118"/>
      <c r="L76" s="118"/>
      <c r="M76" s="116"/>
      <c r="N76" s="118"/>
      <c r="O76" s="118"/>
      <c r="P76" s="116"/>
      <c r="Q76" s="171"/>
      <c r="R76" s="172"/>
      <c r="S76" s="180"/>
      <c r="T76" s="173"/>
      <c r="U76" s="151"/>
      <c r="V76" s="120"/>
      <c r="W76" s="180"/>
      <c r="X76" s="180"/>
      <c r="Y76" s="120"/>
      <c r="Z76" s="120"/>
      <c r="AA76" s="116"/>
      <c r="AB76" s="116"/>
      <c r="AC76" s="149"/>
      <c r="AD76" s="120"/>
      <c r="AE76" s="116"/>
      <c r="AF76" s="150"/>
      <c r="AG76" s="151" t="s">
        <v>86</v>
      </c>
      <c r="AH76" s="151" t="s">
        <v>86</v>
      </c>
      <c r="AI76" s="151" t="s">
        <v>86</v>
      </c>
      <c r="AJ76" s="151" t="s">
        <v>86</v>
      </c>
      <c r="AK76" s="116"/>
      <c r="AL76" s="150"/>
      <c r="AM76" s="151" t="s">
        <v>86</v>
      </c>
      <c r="AN76" s="151" t="s">
        <v>86</v>
      </c>
      <c r="AO76" s="151" t="s">
        <v>86</v>
      </c>
      <c r="AP76" s="151" t="s">
        <v>86</v>
      </c>
      <c r="AQ76" s="116"/>
      <c r="AR76" s="150"/>
      <c r="AS76" s="152" t="s">
        <v>86</v>
      </c>
      <c r="AT76" s="120">
        <v>971000</v>
      </c>
      <c r="AU76" s="120">
        <v>1677000</v>
      </c>
      <c r="AV76" s="116"/>
      <c r="AW76" s="150"/>
      <c r="AX76" s="151" t="s">
        <v>86</v>
      </c>
      <c r="AY76" s="120">
        <v>2842000</v>
      </c>
      <c r="AZ76" s="120">
        <v>2345950</v>
      </c>
      <c r="BA76" s="120">
        <v>2345950</v>
      </c>
      <c r="BB76" s="116"/>
      <c r="BC76" s="150"/>
      <c r="BD76" s="151">
        <v>2529407.75</v>
      </c>
      <c r="BE76" s="151"/>
      <c r="BF76" s="151"/>
      <c r="BG76" s="116"/>
      <c r="BH76" s="150"/>
      <c r="BJ76" s="121"/>
      <c r="BK76" s="124"/>
      <c r="BL76" s="146"/>
    </row>
    <row r="77" spans="1:64">
      <c r="A77" s="128"/>
      <c r="B77" s="153"/>
      <c r="C77" s="153"/>
      <c r="D77" s="153"/>
      <c r="E77" s="153"/>
      <c r="F77" s="153"/>
      <c r="G77" s="122"/>
      <c r="H77" s="122"/>
      <c r="I77" s="122"/>
      <c r="J77" s="123"/>
      <c r="K77" s="122"/>
      <c r="L77" s="122"/>
      <c r="M77" s="123"/>
      <c r="N77" s="123"/>
      <c r="O77" s="123"/>
      <c r="P77" s="123"/>
      <c r="Q77" s="122"/>
      <c r="R77" s="122"/>
      <c r="S77" s="123"/>
      <c r="T77" s="123"/>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row>
    <row r="78" spans="1:64">
      <c r="A78" s="125" t="s">
        <v>402</v>
      </c>
      <c r="B78" s="125"/>
      <c r="C78" s="125"/>
      <c r="D78" s="125"/>
      <c r="E78" s="125"/>
      <c r="F78" s="125"/>
      <c r="G78" s="122"/>
      <c r="H78" s="122"/>
      <c r="I78" s="122"/>
      <c r="J78" s="123"/>
      <c r="K78" s="122"/>
      <c r="L78" s="122"/>
      <c r="M78" s="123"/>
      <c r="N78" s="123"/>
      <c r="O78" s="123"/>
      <c r="P78" s="123"/>
      <c r="Q78" s="122"/>
      <c r="R78" s="122"/>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row>
    <row r="79" spans="1:64" ht="14.5">
      <c r="A79" s="126" t="s">
        <v>67</v>
      </c>
      <c r="B79" s="127" t="s">
        <v>403</v>
      </c>
      <c r="C79" s="154"/>
      <c r="D79" s="154"/>
      <c r="E79" s="154"/>
      <c r="F79" s="154"/>
      <c r="G79" s="122"/>
      <c r="H79" s="122"/>
      <c r="I79" s="122"/>
      <c r="J79" s="123"/>
      <c r="K79" s="122"/>
      <c r="L79" s="122"/>
      <c r="M79" s="123"/>
      <c r="N79" s="123"/>
      <c r="O79" s="123"/>
      <c r="P79" s="123"/>
      <c r="Q79" s="122"/>
      <c r="R79" s="122"/>
      <c r="S79" s="122"/>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row>
    <row r="80" spans="1:64" ht="14.5">
      <c r="A80" s="126" t="s">
        <v>404</v>
      </c>
      <c r="B80" s="127" t="s">
        <v>405</v>
      </c>
      <c r="C80" s="154"/>
      <c r="D80" s="154"/>
      <c r="E80" s="154"/>
      <c r="F80" s="154"/>
      <c r="G80" s="122"/>
      <c r="H80" s="122"/>
      <c r="I80" s="122"/>
      <c r="J80" s="123"/>
      <c r="K80" s="122"/>
      <c r="L80" s="122"/>
      <c r="M80" s="123"/>
      <c r="N80" s="123"/>
      <c r="O80" s="123"/>
      <c r="P80" s="123"/>
      <c r="Q80" s="122"/>
      <c r="R80" s="122"/>
      <c r="S80" s="122"/>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row>
    <row r="81" spans="1:62" ht="14.5">
      <c r="A81" s="128" t="s">
        <v>45</v>
      </c>
      <c r="B81" s="129" t="s">
        <v>406</v>
      </c>
      <c r="C81" s="154"/>
      <c r="D81" s="154"/>
      <c r="E81" s="154"/>
      <c r="F81" s="154"/>
      <c r="G81" s="155"/>
      <c r="I81" s="155"/>
      <c r="J81" s="156"/>
      <c r="L81" s="155"/>
      <c r="M81" s="156"/>
      <c r="N81" s="156"/>
      <c r="O81" s="156"/>
      <c r="P81" s="156"/>
    </row>
    <row r="82" spans="1:62" ht="14.5">
      <c r="A82" s="128" t="s">
        <v>41</v>
      </c>
      <c r="B82" s="129" t="s">
        <v>407</v>
      </c>
      <c r="C82" s="154"/>
      <c r="D82" s="154"/>
      <c r="E82" s="154"/>
      <c r="F82" s="154"/>
      <c r="G82" s="155"/>
      <c r="H82" s="158"/>
      <c r="I82" s="155"/>
      <c r="J82" s="156"/>
      <c r="K82" s="158"/>
      <c r="L82" s="155"/>
      <c r="M82" s="156"/>
      <c r="N82" s="156"/>
      <c r="O82" s="156"/>
      <c r="P82" s="156"/>
    </row>
    <row r="83" spans="1:62" ht="14.5">
      <c r="A83" s="128" t="s">
        <v>82</v>
      </c>
      <c r="B83" s="129" t="s">
        <v>408</v>
      </c>
      <c r="C83" s="154"/>
      <c r="D83" s="154"/>
      <c r="E83" s="154"/>
      <c r="F83" s="154"/>
      <c r="G83" s="155"/>
      <c r="H83" s="158"/>
      <c r="I83" s="155"/>
      <c r="J83" s="156"/>
      <c r="K83" s="158"/>
      <c r="L83" s="155"/>
      <c r="M83" s="156"/>
      <c r="N83" s="156"/>
      <c r="O83" s="156"/>
      <c r="P83" s="156"/>
    </row>
    <row r="84" spans="1:62">
      <c r="A84" s="128"/>
      <c r="B84" s="153"/>
      <c r="C84" s="153"/>
      <c r="D84" s="153"/>
      <c r="E84" s="153"/>
      <c r="F84" s="153"/>
      <c r="G84" s="155"/>
      <c r="H84" s="158"/>
      <c r="I84" s="155"/>
      <c r="J84" s="156"/>
      <c r="K84" s="158"/>
      <c r="L84" s="155"/>
      <c r="M84" s="181"/>
      <c r="N84" s="156"/>
      <c r="O84" s="156"/>
      <c r="P84" s="156"/>
    </row>
    <row r="85" spans="1:62">
      <c r="A85" s="159" t="s">
        <v>817</v>
      </c>
      <c r="C85" s="126"/>
      <c r="D85" s="126"/>
      <c r="E85" s="160"/>
      <c r="F85" s="153"/>
      <c r="G85" s="155"/>
      <c r="H85" s="155"/>
      <c r="I85" s="155"/>
      <c r="J85" s="156"/>
      <c r="K85" s="155"/>
      <c r="L85" s="155"/>
      <c r="M85" s="156"/>
      <c r="N85" s="156"/>
      <c r="O85" s="156"/>
      <c r="P85" s="156"/>
    </row>
    <row r="86" spans="1:62">
      <c r="A86" s="159" t="s">
        <v>819</v>
      </c>
      <c r="C86" s="126"/>
      <c r="D86" s="126"/>
      <c r="E86" s="160"/>
      <c r="F86" s="153"/>
      <c r="G86" s="155"/>
      <c r="H86" s="158"/>
      <c r="I86" s="155"/>
      <c r="J86" s="156"/>
      <c r="K86" s="158"/>
      <c r="L86" s="155"/>
      <c r="M86" s="156"/>
      <c r="N86" s="156"/>
      <c r="O86" s="156"/>
      <c r="P86" s="156"/>
    </row>
    <row r="87" spans="1:62">
      <c r="A87" s="159" t="s">
        <v>818</v>
      </c>
      <c r="C87" s="126"/>
      <c r="D87" s="126"/>
      <c r="E87" s="160"/>
      <c r="F87" s="153"/>
      <c r="G87" s="155"/>
      <c r="H87" s="155"/>
      <c r="I87" s="155"/>
      <c r="J87" s="156"/>
      <c r="K87" s="155"/>
      <c r="L87" s="155"/>
      <c r="M87" s="156"/>
      <c r="N87" s="156"/>
      <c r="O87" s="156"/>
      <c r="P87" s="156"/>
    </row>
    <row r="88" spans="1:62">
      <c r="A88" s="128"/>
      <c r="B88" s="153"/>
      <c r="C88" s="153"/>
      <c r="D88" s="153"/>
      <c r="E88" s="153"/>
      <c r="F88" s="153"/>
      <c r="G88" s="155"/>
      <c r="I88" s="155"/>
      <c r="J88" s="156"/>
      <c r="L88" s="155"/>
      <c r="M88" s="156"/>
      <c r="N88" s="156"/>
      <c r="O88" s="156"/>
      <c r="P88" s="156"/>
    </row>
    <row r="89" spans="1:62">
      <c r="A89" s="128"/>
      <c r="B89" s="153"/>
      <c r="C89" s="153"/>
      <c r="D89" s="153"/>
      <c r="E89" s="153"/>
      <c r="F89" s="153"/>
      <c r="G89" s="155"/>
      <c r="H89" s="155"/>
      <c r="I89" s="155"/>
      <c r="J89" s="156"/>
      <c r="K89" s="155"/>
      <c r="L89" s="155"/>
      <c r="M89" s="156"/>
      <c r="N89" s="156"/>
      <c r="O89" s="156"/>
      <c r="P89" s="156"/>
    </row>
    <row r="90" spans="1:62">
      <c r="A90" s="128"/>
      <c r="B90" s="153"/>
      <c r="C90" s="153"/>
      <c r="D90" s="153"/>
      <c r="E90" s="153"/>
      <c r="F90" s="153"/>
      <c r="G90" s="155"/>
      <c r="H90" s="155"/>
      <c r="I90" s="155"/>
      <c r="J90" s="156"/>
      <c r="K90" s="155"/>
      <c r="L90" s="155"/>
      <c r="M90" s="156"/>
      <c r="N90" s="156"/>
      <c r="O90" s="156"/>
      <c r="P90" s="156"/>
    </row>
    <row r="91" spans="1:62">
      <c r="F91" s="153"/>
    </row>
    <row r="92" spans="1:62">
      <c r="F92" s="153"/>
    </row>
    <row r="93" spans="1:62">
      <c r="F93" s="153"/>
    </row>
    <row r="94" spans="1:62">
      <c r="F94" s="153"/>
      <c r="BJ94" s="131"/>
    </row>
    <row r="95" spans="1:62">
      <c r="F95" s="153"/>
      <c r="BJ95" s="131"/>
    </row>
    <row r="96" spans="1:62">
      <c r="F96" s="153"/>
      <c r="BJ96" s="131"/>
    </row>
    <row r="97" spans="6:62">
      <c r="F97" s="153"/>
      <c r="BJ97" s="131"/>
    </row>
    <row r="98" spans="6:62">
      <c r="F98" s="153"/>
      <c r="BJ98" s="131"/>
    </row>
    <row r="99" spans="6:62">
      <c r="F99" s="153"/>
      <c r="BJ99" s="131"/>
    </row>
  </sheetData>
  <mergeCells count="22">
    <mergeCell ref="BD1:BH1"/>
    <mergeCell ref="BJ1:BJ3"/>
    <mergeCell ref="A78:F78"/>
    <mergeCell ref="B79:F79"/>
    <mergeCell ref="B80:F80"/>
    <mergeCell ref="F1:F3"/>
    <mergeCell ref="G1:T1"/>
    <mergeCell ref="U1:X1"/>
    <mergeCell ref="Y1:AB1"/>
    <mergeCell ref="AG1:AL1"/>
    <mergeCell ref="A1:A3"/>
    <mergeCell ref="B1:B3"/>
    <mergeCell ref="C1:C3"/>
    <mergeCell ref="D1:D3"/>
    <mergeCell ref="E1:E3"/>
    <mergeCell ref="AM1:AR1"/>
    <mergeCell ref="AX1:BC1"/>
    <mergeCell ref="B81:F81"/>
    <mergeCell ref="B82:F82"/>
    <mergeCell ref="AS1:AW1"/>
    <mergeCell ref="B83:F83"/>
    <mergeCell ref="AC1:AF1"/>
  </mergeCells>
  <pageMargins left="0.2" right="0.2" top="0.5" bottom="0.5" header="0.3" footer="0.3"/>
  <pageSetup paperSize="5"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L234"/>
  <sheetViews>
    <sheetView zoomScale="70" zoomScaleNormal="70" workbookViewId="0">
      <pane xSplit="6" ySplit="3" topLeftCell="G4" activePane="bottomRight" state="frozen"/>
      <selection pane="topRight" activeCell="I1" sqref="I1"/>
      <selection pane="bottomLeft" activeCell="A4" sqref="A4"/>
      <selection pane="bottomRight" activeCell="AX4" sqref="AX4"/>
    </sheetView>
  </sheetViews>
  <sheetFormatPr defaultColWidth="9.1796875" defaultRowHeight="12.5"/>
  <cols>
    <col min="1" max="1" width="6.26953125" style="131" bestFit="1" customWidth="1"/>
    <col min="2" max="4" width="8.453125" style="131" customWidth="1"/>
    <col min="5" max="5" width="13.7265625" style="131" customWidth="1"/>
    <col min="6" max="6" width="33.1796875" style="131" customWidth="1"/>
    <col min="7" max="7" width="12.81640625" style="131" hidden="1" customWidth="1"/>
    <col min="8" max="8" width="12.54296875" style="131" hidden="1" customWidth="1"/>
    <col min="9" max="9" width="12.7265625" style="131" hidden="1" customWidth="1"/>
    <col min="10" max="10" width="10.26953125" style="131" hidden="1" customWidth="1"/>
    <col min="11" max="11" width="12.453125" style="131" hidden="1" customWidth="1"/>
    <col min="12" max="13" width="11.81640625" style="131" hidden="1" customWidth="1"/>
    <col min="14" max="14" width="11.7265625" style="131" hidden="1" customWidth="1"/>
    <col min="15" max="15" width="12.453125" style="131" hidden="1" customWidth="1"/>
    <col min="16" max="16" width="11.81640625" style="131" hidden="1" customWidth="1"/>
    <col min="17" max="17" width="15.453125" style="131" hidden="1" customWidth="1"/>
    <col min="18" max="19" width="12.7265625" style="131" hidden="1" customWidth="1"/>
    <col min="20" max="21" width="12.54296875" style="131" hidden="1" customWidth="1"/>
    <col min="22" max="22" width="15.7265625" style="131" hidden="1" customWidth="1"/>
    <col min="23" max="49" width="12.54296875" style="131" hidden="1" customWidth="1"/>
    <col min="50" max="60" width="12.54296875" style="131" customWidth="1"/>
    <col min="61" max="61" width="1.54296875" style="131" customWidth="1"/>
    <col min="62" max="62" width="32.453125" style="133" customWidth="1"/>
    <col min="63" max="63" width="18.7265625" style="131" bestFit="1" customWidth="1"/>
    <col min="64" max="16384" width="9.1796875" style="131"/>
  </cols>
  <sheetData>
    <row r="1" spans="1:63" ht="17.25" customHeight="1">
      <c r="A1" s="58" t="s">
        <v>0</v>
      </c>
      <c r="B1" s="59" t="s">
        <v>1</v>
      </c>
      <c r="C1" s="59" t="s">
        <v>2</v>
      </c>
      <c r="D1" s="59" t="s">
        <v>3</v>
      </c>
      <c r="E1" s="59" t="s">
        <v>4</v>
      </c>
      <c r="F1" s="60" t="s">
        <v>5</v>
      </c>
      <c r="G1" s="61" t="s">
        <v>399</v>
      </c>
      <c r="H1" s="61"/>
      <c r="I1" s="61"/>
      <c r="J1" s="61"/>
      <c r="K1" s="61"/>
      <c r="L1" s="61"/>
      <c r="M1" s="61"/>
      <c r="N1" s="61"/>
      <c r="O1" s="61"/>
      <c r="P1" s="61"/>
      <c r="Q1" s="61"/>
      <c r="R1" s="61"/>
      <c r="S1" s="61"/>
      <c r="T1" s="61"/>
      <c r="U1" s="61"/>
      <c r="V1" s="61"/>
      <c r="W1" s="61"/>
      <c r="X1" s="61"/>
      <c r="Y1" s="61" t="s">
        <v>401</v>
      </c>
      <c r="Z1" s="61"/>
      <c r="AA1" s="61"/>
      <c r="AB1" s="61"/>
      <c r="AC1" s="62" t="s">
        <v>401</v>
      </c>
      <c r="AD1" s="63"/>
      <c r="AE1" s="63"/>
      <c r="AF1" s="64"/>
      <c r="AG1" s="63" t="s">
        <v>401</v>
      </c>
      <c r="AH1" s="63"/>
      <c r="AI1" s="63"/>
      <c r="AJ1" s="63"/>
      <c r="AK1" s="63"/>
      <c r="AL1" s="63"/>
      <c r="AM1" s="62" t="s">
        <v>401</v>
      </c>
      <c r="AN1" s="63"/>
      <c r="AO1" s="63"/>
      <c r="AP1" s="63"/>
      <c r="AQ1" s="63"/>
      <c r="AR1" s="64"/>
      <c r="AS1" s="62" t="s">
        <v>401</v>
      </c>
      <c r="AT1" s="63"/>
      <c r="AU1" s="63"/>
      <c r="AV1" s="63"/>
      <c r="AW1" s="63"/>
      <c r="AX1" s="62" t="s">
        <v>401</v>
      </c>
      <c r="AY1" s="63"/>
      <c r="AZ1" s="63"/>
      <c r="BA1" s="63"/>
      <c r="BB1" s="63"/>
      <c r="BC1" s="64"/>
      <c r="BD1" s="62" t="s">
        <v>7</v>
      </c>
      <c r="BE1" s="63"/>
      <c r="BF1" s="63"/>
      <c r="BG1" s="63"/>
      <c r="BH1" s="64"/>
      <c r="BI1" s="130"/>
      <c r="BJ1" s="65" t="s">
        <v>8</v>
      </c>
    </row>
    <row r="2" spans="1:63" ht="17.25" customHeight="1">
      <c r="A2" s="66"/>
      <c r="B2" s="67"/>
      <c r="C2" s="67"/>
      <c r="D2" s="67"/>
      <c r="E2" s="67"/>
      <c r="F2" s="68"/>
      <c r="G2" s="69" t="s">
        <v>9</v>
      </c>
      <c r="H2" s="70" t="s">
        <v>10</v>
      </c>
      <c r="I2" s="132"/>
      <c r="J2" s="133"/>
      <c r="K2" s="71" t="s">
        <v>11</v>
      </c>
      <c r="L2" s="132"/>
      <c r="M2" s="132"/>
      <c r="N2" s="71" t="s">
        <v>12</v>
      </c>
      <c r="O2" s="132"/>
      <c r="P2" s="132"/>
      <c r="Q2" s="70" t="s">
        <v>13</v>
      </c>
      <c r="R2" s="132"/>
      <c r="S2" s="133"/>
      <c r="T2" s="133"/>
      <c r="U2" s="70" t="s">
        <v>14</v>
      </c>
      <c r="V2" s="132"/>
      <c r="W2" s="133"/>
      <c r="X2" s="133"/>
      <c r="Y2" s="70" t="s">
        <v>15</v>
      </c>
      <c r="Z2" s="132"/>
      <c r="AA2" s="133"/>
      <c r="AB2" s="133"/>
      <c r="AC2" s="72" t="s">
        <v>16</v>
      </c>
      <c r="AD2" s="73"/>
      <c r="AE2" s="133"/>
      <c r="AF2" s="134"/>
      <c r="AG2" s="74" t="s">
        <v>411</v>
      </c>
      <c r="AH2" s="73"/>
      <c r="AI2" s="73"/>
      <c r="AJ2" s="73"/>
      <c r="AK2" s="133"/>
      <c r="AL2" s="133"/>
      <c r="AM2" s="72" t="s">
        <v>812</v>
      </c>
      <c r="AN2" s="73"/>
      <c r="AO2" s="70"/>
      <c r="AP2" s="70"/>
      <c r="AQ2" s="133"/>
      <c r="AR2" s="134"/>
      <c r="AS2" s="75" t="s">
        <v>865</v>
      </c>
      <c r="AT2" s="70"/>
      <c r="AU2" s="70"/>
      <c r="AV2" s="133"/>
      <c r="AW2" s="134"/>
      <c r="AX2" s="75" t="s">
        <v>903</v>
      </c>
      <c r="AY2" s="70"/>
      <c r="AZ2" s="70"/>
      <c r="BA2" s="70"/>
      <c r="BB2" s="133"/>
      <c r="BC2" s="134"/>
      <c r="BD2" s="75" t="s">
        <v>910</v>
      </c>
      <c r="BE2" s="70"/>
      <c r="BF2" s="70"/>
      <c r="BG2" s="133"/>
      <c r="BH2" s="134"/>
      <c r="BJ2" s="135"/>
    </row>
    <row r="3" spans="1:63" ht="66" customHeight="1">
      <c r="A3" s="76"/>
      <c r="B3" s="136"/>
      <c r="C3" s="136"/>
      <c r="D3" s="136"/>
      <c r="E3" s="136"/>
      <c r="F3" s="137"/>
      <c r="G3" s="77" t="s">
        <v>17</v>
      </c>
      <c r="H3" s="77" t="s">
        <v>18</v>
      </c>
      <c r="I3" s="77" t="s">
        <v>19</v>
      </c>
      <c r="J3" s="78" t="s">
        <v>398</v>
      </c>
      <c r="K3" s="77" t="s">
        <v>21</v>
      </c>
      <c r="L3" s="77" t="s">
        <v>22</v>
      </c>
      <c r="M3" s="77" t="s">
        <v>23</v>
      </c>
      <c r="N3" s="77" t="s">
        <v>24</v>
      </c>
      <c r="O3" s="77" t="s">
        <v>25</v>
      </c>
      <c r="P3" s="77" t="s">
        <v>26</v>
      </c>
      <c r="Q3" s="77" t="s">
        <v>27</v>
      </c>
      <c r="R3" s="77" t="s">
        <v>28</v>
      </c>
      <c r="S3" s="77" t="s">
        <v>29</v>
      </c>
      <c r="T3" s="77" t="s">
        <v>30</v>
      </c>
      <c r="U3" s="77" t="s">
        <v>31</v>
      </c>
      <c r="V3" s="77" t="s">
        <v>32</v>
      </c>
      <c r="W3" s="77" t="s">
        <v>33</v>
      </c>
      <c r="X3" s="77" t="s">
        <v>34</v>
      </c>
      <c r="Y3" s="77" t="s">
        <v>35</v>
      </c>
      <c r="Z3" s="77" t="s">
        <v>36</v>
      </c>
      <c r="AA3" s="77" t="s">
        <v>37</v>
      </c>
      <c r="AB3" s="77" t="s">
        <v>38</v>
      </c>
      <c r="AC3" s="79" t="s">
        <v>414</v>
      </c>
      <c r="AD3" s="80" t="s">
        <v>417</v>
      </c>
      <c r="AE3" s="80" t="s">
        <v>39</v>
      </c>
      <c r="AF3" s="81" t="s">
        <v>40</v>
      </c>
      <c r="AG3" s="82" t="s">
        <v>415</v>
      </c>
      <c r="AH3" s="80" t="s">
        <v>416</v>
      </c>
      <c r="AI3" s="80" t="s">
        <v>447</v>
      </c>
      <c r="AJ3" s="80" t="s">
        <v>446</v>
      </c>
      <c r="AK3" s="80" t="s">
        <v>412</v>
      </c>
      <c r="AL3" s="83" t="s">
        <v>413</v>
      </c>
      <c r="AM3" s="79" t="s">
        <v>816</v>
      </c>
      <c r="AN3" s="80" t="s">
        <v>822</v>
      </c>
      <c r="AO3" s="80" t="s">
        <v>823</v>
      </c>
      <c r="AP3" s="80" t="s">
        <v>824</v>
      </c>
      <c r="AQ3" s="80" t="s">
        <v>814</v>
      </c>
      <c r="AR3" s="81" t="s">
        <v>815</v>
      </c>
      <c r="AS3" s="80" t="s">
        <v>866</v>
      </c>
      <c r="AT3" s="80" t="s">
        <v>870</v>
      </c>
      <c r="AU3" s="80" t="s">
        <v>867</v>
      </c>
      <c r="AV3" s="80" t="s">
        <v>868</v>
      </c>
      <c r="AW3" s="81" t="s">
        <v>869</v>
      </c>
      <c r="AX3" s="80" t="s">
        <v>904</v>
      </c>
      <c r="AY3" s="80" t="s">
        <v>916</v>
      </c>
      <c r="AZ3" s="80" t="s">
        <v>905</v>
      </c>
      <c r="BA3" s="80" t="s">
        <v>906</v>
      </c>
      <c r="BB3" s="80" t="s">
        <v>907</v>
      </c>
      <c r="BC3" s="81" t="s">
        <v>908</v>
      </c>
      <c r="BD3" s="80" t="s">
        <v>911</v>
      </c>
      <c r="BE3" s="80" t="s">
        <v>912</v>
      </c>
      <c r="BF3" s="80" t="s">
        <v>913</v>
      </c>
      <c r="BG3" s="80" t="s">
        <v>914</v>
      </c>
      <c r="BH3" s="81" t="s">
        <v>915</v>
      </c>
      <c r="BJ3" s="138"/>
      <c r="BK3" s="78"/>
    </row>
    <row r="4" spans="1:63" ht="33.75" customHeight="1">
      <c r="A4" s="84" t="s">
        <v>41</v>
      </c>
      <c r="B4" s="95" t="s">
        <v>392</v>
      </c>
      <c r="C4" s="95" t="s">
        <v>43</v>
      </c>
      <c r="D4" s="95" t="s">
        <v>43</v>
      </c>
      <c r="E4" s="96">
        <v>40148</v>
      </c>
      <c r="F4" s="92" t="s">
        <v>397</v>
      </c>
      <c r="G4" s="90">
        <v>9057179</v>
      </c>
      <c r="H4" s="85">
        <v>12134740.73</v>
      </c>
      <c r="I4" s="85">
        <v>17740954.73</v>
      </c>
      <c r="J4" s="97">
        <v>0.95877267414059064</v>
      </c>
      <c r="K4" s="85">
        <v>17671482</v>
      </c>
      <c r="L4" s="85">
        <v>17671482</v>
      </c>
      <c r="M4" s="86">
        <v>3.9313471275357337E-3</v>
      </c>
      <c r="N4" s="85">
        <v>17671482</v>
      </c>
      <c r="O4" s="85">
        <v>17671482</v>
      </c>
      <c r="P4" s="86">
        <v>0</v>
      </c>
      <c r="Q4" s="85">
        <v>17671482</v>
      </c>
      <c r="R4" s="85">
        <v>17671482</v>
      </c>
      <c r="S4" s="109">
        <v>0</v>
      </c>
      <c r="T4" s="109">
        <v>0</v>
      </c>
      <c r="U4" s="110">
        <v>17671482</v>
      </c>
      <c r="V4" s="110">
        <v>17671482</v>
      </c>
      <c r="W4" s="109">
        <v>0</v>
      </c>
      <c r="X4" s="109">
        <v>0</v>
      </c>
      <c r="Y4" s="110">
        <v>17671482</v>
      </c>
      <c r="Z4" s="110">
        <v>17671482</v>
      </c>
      <c r="AA4" s="109">
        <v>0</v>
      </c>
      <c r="AB4" s="109">
        <v>0</v>
      </c>
      <c r="AC4" s="112">
        <v>17671482</v>
      </c>
      <c r="AD4" s="110">
        <v>17671482</v>
      </c>
      <c r="AE4" s="109">
        <v>0</v>
      </c>
      <c r="AF4" s="139">
        <v>0</v>
      </c>
      <c r="AG4" s="110">
        <v>17671482</v>
      </c>
      <c r="AH4" s="110">
        <v>17671482</v>
      </c>
      <c r="AI4" s="110">
        <v>17671482</v>
      </c>
      <c r="AJ4" s="110">
        <v>17671482</v>
      </c>
      <c r="AK4" s="109">
        <v>0</v>
      </c>
      <c r="AL4" s="109">
        <v>0</v>
      </c>
      <c r="AM4" s="112">
        <v>17671482</v>
      </c>
      <c r="AN4" s="110">
        <v>17671482</v>
      </c>
      <c r="AO4" s="110">
        <v>17671482</v>
      </c>
      <c r="AP4" s="110">
        <v>17671482</v>
      </c>
      <c r="AQ4" s="109">
        <f>AM4/AI4-1</f>
        <v>0</v>
      </c>
      <c r="AR4" s="139">
        <f>AN4/AM4-1</f>
        <v>0</v>
      </c>
      <c r="AS4" s="112">
        <v>17671482</v>
      </c>
      <c r="AT4" s="110">
        <v>17671482</v>
      </c>
      <c r="AU4" s="110">
        <v>17671482</v>
      </c>
      <c r="AV4" s="109">
        <f>AS4/AO4-1</f>
        <v>0</v>
      </c>
      <c r="AW4" s="139">
        <f>AP4/AS4-1</f>
        <v>0</v>
      </c>
      <c r="AX4" s="112">
        <v>17671482</v>
      </c>
      <c r="AY4" s="110">
        <v>17671482</v>
      </c>
      <c r="AZ4" s="110">
        <v>17671482</v>
      </c>
      <c r="BA4" s="110">
        <v>17671482</v>
      </c>
      <c r="BB4" s="109">
        <v>0</v>
      </c>
      <c r="BC4" s="139">
        <v>0</v>
      </c>
      <c r="BD4" s="112">
        <v>17671482</v>
      </c>
      <c r="BE4" s="110"/>
      <c r="BF4" s="110"/>
      <c r="BG4" s="109">
        <v>0</v>
      </c>
      <c r="BH4" s="139">
        <v>-1</v>
      </c>
      <c r="BJ4" s="87"/>
      <c r="BK4" s="111"/>
    </row>
    <row r="5" spans="1:63" ht="33.75" customHeight="1">
      <c r="A5" s="84" t="s">
        <v>45</v>
      </c>
      <c r="B5" s="95" t="s">
        <v>392</v>
      </c>
      <c r="C5" s="95">
        <v>108</v>
      </c>
      <c r="D5" s="95">
        <v>10441</v>
      </c>
      <c r="E5" s="96"/>
      <c r="F5" s="92" t="s">
        <v>396</v>
      </c>
      <c r="G5" s="90"/>
      <c r="H5" s="85"/>
      <c r="I5" s="85"/>
      <c r="J5" s="97"/>
      <c r="K5" s="85"/>
      <c r="L5" s="85"/>
      <c r="M5" s="86"/>
      <c r="N5" s="85"/>
      <c r="O5" s="85"/>
      <c r="P5" s="86"/>
      <c r="Q5" s="85"/>
      <c r="R5" s="85"/>
      <c r="S5" s="109"/>
      <c r="T5" s="109"/>
      <c r="U5" s="110"/>
      <c r="V5" s="110"/>
      <c r="W5" s="109"/>
      <c r="X5" s="109"/>
      <c r="Y5" s="110">
        <v>2619131</v>
      </c>
      <c r="Z5" s="110">
        <v>2619131</v>
      </c>
      <c r="AA5" s="109"/>
      <c r="AB5" s="109"/>
      <c r="AC5" s="112">
        <v>2619131</v>
      </c>
      <c r="AD5" s="110">
        <v>2619131</v>
      </c>
      <c r="AE5" s="109"/>
      <c r="AF5" s="139"/>
      <c r="AG5" s="110">
        <v>2619131</v>
      </c>
      <c r="AH5" s="110">
        <v>2619131</v>
      </c>
      <c r="AI5" s="110">
        <v>2619131</v>
      </c>
      <c r="AJ5" s="110">
        <v>2619131</v>
      </c>
      <c r="AK5" s="109"/>
      <c r="AL5" s="109"/>
      <c r="AM5" s="112">
        <v>2619131</v>
      </c>
      <c r="AN5" s="110">
        <v>2619131</v>
      </c>
      <c r="AO5" s="110">
        <v>2619131</v>
      </c>
      <c r="AP5" s="110">
        <v>2619131</v>
      </c>
      <c r="AQ5" s="109"/>
      <c r="AR5" s="139"/>
      <c r="AS5" s="112">
        <v>2619131</v>
      </c>
      <c r="AT5" s="110">
        <v>2619131</v>
      </c>
      <c r="AU5" s="110">
        <v>2619131</v>
      </c>
      <c r="AV5" s="109"/>
      <c r="AW5" s="139"/>
      <c r="AX5" s="112">
        <v>2619131</v>
      </c>
      <c r="AY5" s="110">
        <v>2619131</v>
      </c>
      <c r="AZ5" s="110">
        <v>2619131</v>
      </c>
      <c r="BA5" s="110">
        <v>2619131</v>
      </c>
      <c r="BB5" s="109"/>
      <c r="BC5" s="139"/>
      <c r="BD5" s="112">
        <v>2619131</v>
      </c>
      <c r="BE5" s="110"/>
      <c r="BF5" s="110"/>
      <c r="BG5" s="109"/>
      <c r="BH5" s="139"/>
      <c r="BJ5" s="87"/>
      <c r="BK5" s="111"/>
    </row>
    <row r="6" spans="1:63" ht="33.75" customHeight="1">
      <c r="A6" s="84" t="s">
        <v>45</v>
      </c>
      <c r="B6" s="95" t="s">
        <v>392</v>
      </c>
      <c r="C6" s="95">
        <v>507</v>
      </c>
      <c r="D6" s="95">
        <v>10652</v>
      </c>
      <c r="E6" s="96"/>
      <c r="F6" s="92" t="s">
        <v>395</v>
      </c>
      <c r="G6" s="90"/>
      <c r="H6" s="85"/>
      <c r="I6" s="85"/>
      <c r="J6" s="97"/>
      <c r="K6" s="85"/>
      <c r="L6" s="85"/>
      <c r="M6" s="86"/>
      <c r="N6" s="85"/>
      <c r="O6" s="85"/>
      <c r="P6" s="86"/>
      <c r="Q6" s="85"/>
      <c r="R6" s="85"/>
      <c r="S6" s="109"/>
      <c r="T6" s="109"/>
      <c r="U6" s="110"/>
      <c r="V6" s="110"/>
      <c r="W6" s="109"/>
      <c r="X6" s="109"/>
      <c r="Y6" s="110">
        <v>5576975</v>
      </c>
      <c r="Z6" s="110">
        <v>5576975</v>
      </c>
      <c r="AA6" s="109"/>
      <c r="AB6" s="109"/>
      <c r="AC6" s="112">
        <v>5576975</v>
      </c>
      <c r="AD6" s="110">
        <v>5576975</v>
      </c>
      <c r="AE6" s="109"/>
      <c r="AF6" s="139"/>
      <c r="AG6" s="110">
        <v>5576975</v>
      </c>
      <c r="AH6" s="110">
        <v>5576975</v>
      </c>
      <c r="AI6" s="110">
        <v>5576975</v>
      </c>
      <c r="AJ6" s="110">
        <v>5576975</v>
      </c>
      <c r="AK6" s="109"/>
      <c r="AL6" s="109"/>
      <c r="AM6" s="112">
        <v>5576975</v>
      </c>
      <c r="AN6" s="110">
        <v>5576975</v>
      </c>
      <c r="AO6" s="110">
        <v>5576975</v>
      </c>
      <c r="AP6" s="110">
        <v>5576975</v>
      </c>
      <c r="AQ6" s="109"/>
      <c r="AR6" s="139"/>
      <c r="AS6" s="112">
        <v>5576975</v>
      </c>
      <c r="AT6" s="110">
        <v>5576975</v>
      </c>
      <c r="AU6" s="110">
        <v>5576975</v>
      </c>
      <c r="AV6" s="109"/>
      <c r="AW6" s="139"/>
      <c r="AX6" s="112">
        <v>5576975</v>
      </c>
      <c r="AY6" s="110">
        <v>5576975</v>
      </c>
      <c r="AZ6" s="110">
        <v>5576975</v>
      </c>
      <c r="BA6" s="110">
        <v>5576975</v>
      </c>
      <c r="BB6" s="109"/>
      <c r="BC6" s="139"/>
      <c r="BD6" s="112">
        <v>5576975</v>
      </c>
      <c r="BE6" s="110"/>
      <c r="BF6" s="110"/>
      <c r="BG6" s="109"/>
      <c r="BH6" s="139"/>
      <c r="BJ6" s="87"/>
      <c r="BK6" s="111"/>
    </row>
    <row r="7" spans="1:63" ht="33.75" customHeight="1">
      <c r="A7" s="84" t="s">
        <v>45</v>
      </c>
      <c r="B7" s="95" t="s">
        <v>392</v>
      </c>
      <c r="C7" s="95">
        <v>30144</v>
      </c>
      <c r="D7" s="95">
        <v>50152</v>
      </c>
      <c r="E7" s="96"/>
      <c r="F7" s="92" t="s">
        <v>391</v>
      </c>
      <c r="G7" s="90"/>
      <c r="H7" s="85"/>
      <c r="I7" s="85"/>
      <c r="J7" s="97"/>
      <c r="K7" s="85"/>
      <c r="L7" s="85"/>
      <c r="M7" s="86"/>
      <c r="N7" s="85"/>
      <c r="O7" s="85"/>
      <c r="P7" s="86"/>
      <c r="Q7" s="85"/>
      <c r="R7" s="85"/>
      <c r="S7" s="109"/>
      <c r="T7" s="109"/>
      <c r="U7" s="110"/>
      <c r="V7" s="110"/>
      <c r="W7" s="109"/>
      <c r="X7" s="109"/>
      <c r="Y7" s="110">
        <v>0</v>
      </c>
      <c r="Z7" s="110">
        <v>0</v>
      </c>
      <c r="AA7" s="109"/>
      <c r="AB7" s="109"/>
      <c r="AC7" s="112">
        <v>0</v>
      </c>
      <c r="AD7" s="110">
        <v>0</v>
      </c>
      <c r="AE7" s="109"/>
      <c r="AF7" s="139"/>
      <c r="AG7" s="110">
        <v>0</v>
      </c>
      <c r="AH7" s="110">
        <v>0</v>
      </c>
      <c r="AI7" s="110">
        <v>0</v>
      </c>
      <c r="AJ7" s="110">
        <v>0</v>
      </c>
      <c r="AK7" s="109"/>
      <c r="AL7" s="109"/>
      <c r="AM7" s="112">
        <v>0</v>
      </c>
      <c r="AN7" s="110">
        <v>0</v>
      </c>
      <c r="AO7" s="110">
        <v>0</v>
      </c>
      <c r="AP7" s="110">
        <v>0</v>
      </c>
      <c r="AQ7" s="109"/>
      <c r="AR7" s="139"/>
      <c r="AS7" s="112">
        <v>0</v>
      </c>
      <c r="AT7" s="110">
        <v>0</v>
      </c>
      <c r="AU7" s="110">
        <v>0</v>
      </c>
      <c r="AV7" s="109"/>
      <c r="AW7" s="139"/>
      <c r="AX7" s="112">
        <v>0</v>
      </c>
      <c r="AY7" s="110">
        <v>0</v>
      </c>
      <c r="AZ7" s="110">
        <v>0</v>
      </c>
      <c r="BA7" s="110">
        <v>0</v>
      </c>
      <c r="BB7" s="109"/>
      <c r="BC7" s="139"/>
      <c r="BD7" s="112">
        <v>0</v>
      </c>
      <c r="BE7" s="110"/>
      <c r="BF7" s="110"/>
      <c r="BG7" s="109"/>
      <c r="BH7" s="139"/>
      <c r="BJ7" s="87"/>
      <c r="BK7" s="111"/>
    </row>
    <row r="8" spans="1:63" ht="33.75" customHeight="1">
      <c r="A8" s="84" t="s">
        <v>45</v>
      </c>
      <c r="B8" s="95" t="s">
        <v>392</v>
      </c>
      <c r="C8" s="95">
        <v>30145</v>
      </c>
      <c r="D8" s="95">
        <v>50153</v>
      </c>
      <c r="E8" s="96"/>
      <c r="F8" s="92" t="s">
        <v>394</v>
      </c>
      <c r="G8" s="90"/>
      <c r="H8" s="85"/>
      <c r="I8" s="85"/>
      <c r="J8" s="97"/>
      <c r="K8" s="85"/>
      <c r="L8" s="85"/>
      <c r="M8" s="86"/>
      <c r="N8" s="85"/>
      <c r="O8" s="85"/>
      <c r="P8" s="86"/>
      <c r="Q8" s="85"/>
      <c r="R8" s="85"/>
      <c r="S8" s="109"/>
      <c r="T8" s="109"/>
      <c r="U8" s="110"/>
      <c r="V8" s="110"/>
      <c r="W8" s="109"/>
      <c r="X8" s="109"/>
      <c r="Y8" s="110">
        <v>3024110</v>
      </c>
      <c r="Z8" s="110">
        <v>3024110</v>
      </c>
      <c r="AA8" s="109"/>
      <c r="AB8" s="109"/>
      <c r="AC8" s="112">
        <v>3024110</v>
      </c>
      <c r="AD8" s="110">
        <v>3024110</v>
      </c>
      <c r="AE8" s="109"/>
      <c r="AF8" s="139"/>
      <c r="AG8" s="110">
        <v>3024110</v>
      </c>
      <c r="AH8" s="110">
        <v>3024110</v>
      </c>
      <c r="AI8" s="110">
        <v>3024110</v>
      </c>
      <c r="AJ8" s="110">
        <v>3024110</v>
      </c>
      <c r="AK8" s="109"/>
      <c r="AL8" s="109"/>
      <c r="AM8" s="112">
        <v>3024110</v>
      </c>
      <c r="AN8" s="110">
        <v>3024110</v>
      </c>
      <c r="AO8" s="110">
        <v>3024110</v>
      </c>
      <c r="AP8" s="110">
        <v>3024110</v>
      </c>
      <c r="AQ8" s="109"/>
      <c r="AR8" s="139"/>
      <c r="AS8" s="112">
        <v>3024110</v>
      </c>
      <c r="AT8" s="110">
        <v>3024110</v>
      </c>
      <c r="AU8" s="110">
        <v>3024110</v>
      </c>
      <c r="AV8" s="109"/>
      <c r="AW8" s="139"/>
      <c r="AX8" s="112">
        <v>3024110</v>
      </c>
      <c r="AY8" s="110">
        <v>3024110</v>
      </c>
      <c r="AZ8" s="110">
        <v>3024110</v>
      </c>
      <c r="BA8" s="110">
        <v>3024110</v>
      </c>
      <c r="BB8" s="109"/>
      <c r="BC8" s="139"/>
      <c r="BD8" s="112">
        <v>3024110</v>
      </c>
      <c r="BE8" s="110"/>
      <c r="BF8" s="110"/>
      <c r="BG8" s="109"/>
      <c r="BH8" s="139"/>
      <c r="BJ8" s="87"/>
      <c r="BK8" s="111"/>
    </row>
    <row r="9" spans="1:63" ht="33.75" customHeight="1">
      <c r="A9" s="84" t="s">
        <v>45</v>
      </c>
      <c r="B9" s="95" t="s">
        <v>392</v>
      </c>
      <c r="C9" s="95">
        <v>30146</v>
      </c>
      <c r="D9" s="95">
        <v>50154</v>
      </c>
      <c r="E9" s="96"/>
      <c r="F9" s="92" t="s">
        <v>393</v>
      </c>
      <c r="G9" s="90"/>
      <c r="H9" s="85"/>
      <c r="I9" s="85"/>
      <c r="J9" s="97"/>
      <c r="K9" s="85"/>
      <c r="L9" s="85"/>
      <c r="M9" s="86"/>
      <c r="N9" s="85"/>
      <c r="O9" s="85"/>
      <c r="P9" s="86"/>
      <c r="Q9" s="85"/>
      <c r="R9" s="85"/>
      <c r="S9" s="109"/>
      <c r="T9" s="109"/>
      <c r="U9" s="110"/>
      <c r="V9" s="110"/>
      <c r="W9" s="109"/>
      <c r="X9" s="109"/>
      <c r="Y9" s="110">
        <v>6451266</v>
      </c>
      <c r="Z9" s="110">
        <v>6451266</v>
      </c>
      <c r="AA9" s="109"/>
      <c r="AB9" s="109"/>
      <c r="AC9" s="112">
        <v>6451266</v>
      </c>
      <c r="AD9" s="110">
        <v>6451266</v>
      </c>
      <c r="AE9" s="109"/>
      <c r="AF9" s="139"/>
      <c r="AG9" s="110">
        <v>6451266</v>
      </c>
      <c r="AH9" s="110">
        <v>6451266</v>
      </c>
      <c r="AI9" s="110">
        <v>6451266</v>
      </c>
      <c r="AJ9" s="110">
        <v>6451266</v>
      </c>
      <c r="AK9" s="109"/>
      <c r="AL9" s="109"/>
      <c r="AM9" s="112">
        <v>6451266</v>
      </c>
      <c r="AN9" s="110">
        <v>6451266</v>
      </c>
      <c r="AO9" s="110">
        <v>6451266</v>
      </c>
      <c r="AP9" s="110">
        <v>6451266</v>
      </c>
      <c r="AQ9" s="109"/>
      <c r="AR9" s="139"/>
      <c r="AS9" s="112">
        <v>6451266</v>
      </c>
      <c r="AT9" s="110">
        <v>6451266</v>
      </c>
      <c r="AU9" s="110">
        <v>6451266</v>
      </c>
      <c r="AV9" s="109"/>
      <c r="AW9" s="139"/>
      <c r="AX9" s="112">
        <v>6451266</v>
      </c>
      <c r="AY9" s="110">
        <v>6451266</v>
      </c>
      <c r="AZ9" s="110">
        <v>6451266</v>
      </c>
      <c r="BA9" s="110">
        <v>6451266</v>
      </c>
      <c r="BB9" s="109"/>
      <c r="BC9" s="139"/>
      <c r="BD9" s="112">
        <v>6451266</v>
      </c>
      <c r="BE9" s="110"/>
      <c r="BF9" s="110"/>
      <c r="BG9" s="109"/>
      <c r="BH9" s="139"/>
      <c r="BJ9" s="87"/>
      <c r="BK9" s="111"/>
    </row>
    <row r="10" spans="1:63" ht="33.75" customHeight="1">
      <c r="A10" s="84" t="s">
        <v>45</v>
      </c>
      <c r="B10" s="95" t="s">
        <v>392</v>
      </c>
      <c r="C10" s="95">
        <v>30147</v>
      </c>
      <c r="D10" s="95">
        <v>50155</v>
      </c>
      <c r="E10" s="96"/>
      <c r="F10" s="92" t="s">
        <v>391</v>
      </c>
      <c r="G10" s="90"/>
      <c r="H10" s="85"/>
      <c r="I10" s="85"/>
      <c r="J10" s="97"/>
      <c r="K10" s="85"/>
      <c r="L10" s="85"/>
      <c r="M10" s="86"/>
      <c r="N10" s="85"/>
      <c r="O10" s="85"/>
      <c r="P10" s="86"/>
      <c r="Q10" s="85"/>
      <c r="R10" s="85"/>
      <c r="S10" s="109"/>
      <c r="T10" s="109"/>
      <c r="U10" s="110"/>
      <c r="V10" s="110"/>
      <c r="W10" s="109"/>
      <c r="X10" s="109"/>
      <c r="Y10" s="110">
        <v>0</v>
      </c>
      <c r="Z10" s="110">
        <v>0</v>
      </c>
      <c r="AA10" s="109"/>
      <c r="AB10" s="109"/>
      <c r="AC10" s="112">
        <v>0</v>
      </c>
      <c r="AD10" s="110">
        <v>0</v>
      </c>
      <c r="AE10" s="109"/>
      <c r="AF10" s="139"/>
      <c r="AG10" s="110">
        <v>0</v>
      </c>
      <c r="AH10" s="110">
        <v>0</v>
      </c>
      <c r="AI10" s="110">
        <v>0</v>
      </c>
      <c r="AJ10" s="110">
        <v>0</v>
      </c>
      <c r="AK10" s="109"/>
      <c r="AL10" s="109"/>
      <c r="AM10" s="112">
        <v>0</v>
      </c>
      <c r="AN10" s="110">
        <v>0</v>
      </c>
      <c r="AO10" s="110">
        <v>0</v>
      </c>
      <c r="AP10" s="110">
        <v>0</v>
      </c>
      <c r="AQ10" s="109"/>
      <c r="AR10" s="139"/>
      <c r="AS10" s="112">
        <v>0</v>
      </c>
      <c r="AT10" s="110">
        <v>0</v>
      </c>
      <c r="AU10" s="110">
        <v>0</v>
      </c>
      <c r="AV10" s="109"/>
      <c r="AW10" s="139"/>
      <c r="AX10" s="112">
        <v>0</v>
      </c>
      <c r="AY10" s="110">
        <v>0</v>
      </c>
      <c r="AZ10" s="110">
        <v>0</v>
      </c>
      <c r="BA10" s="110">
        <v>0</v>
      </c>
      <c r="BB10" s="109"/>
      <c r="BC10" s="139"/>
      <c r="BD10" s="112">
        <v>0</v>
      </c>
      <c r="BE10" s="110"/>
      <c r="BF10" s="110"/>
      <c r="BG10" s="109"/>
      <c r="BH10" s="139"/>
      <c r="BJ10" s="87"/>
      <c r="BK10" s="111"/>
    </row>
    <row r="11" spans="1:63" ht="33.75" customHeight="1">
      <c r="A11" s="84" t="s">
        <v>41</v>
      </c>
      <c r="B11" s="95" t="s">
        <v>387</v>
      </c>
      <c r="C11" s="95" t="s">
        <v>43</v>
      </c>
      <c r="D11" s="95" t="s">
        <v>43</v>
      </c>
      <c r="E11" s="96">
        <v>39814</v>
      </c>
      <c r="F11" s="92" t="s">
        <v>390</v>
      </c>
      <c r="G11" s="90">
        <v>11979500</v>
      </c>
      <c r="H11" s="85">
        <v>8402687.4800000004</v>
      </c>
      <c r="I11" s="85">
        <v>8402687.4800000004</v>
      </c>
      <c r="J11" s="97">
        <v>-0.29857778037480698</v>
      </c>
      <c r="K11" s="85">
        <v>8402687.4800000004</v>
      </c>
      <c r="L11" s="85">
        <v>8402687.4800000004</v>
      </c>
      <c r="M11" s="86">
        <v>0</v>
      </c>
      <c r="N11" s="85">
        <v>8402687.4800000004</v>
      </c>
      <c r="O11" s="85">
        <v>8402687.4800000004</v>
      </c>
      <c r="P11" s="86">
        <v>0</v>
      </c>
      <c r="Q11" s="85">
        <v>8402687.4800000004</v>
      </c>
      <c r="R11" s="85">
        <v>8402687.4800000004</v>
      </c>
      <c r="S11" s="109">
        <v>0</v>
      </c>
      <c r="T11" s="109">
        <v>0</v>
      </c>
      <c r="U11" s="110">
        <v>8402687.4800000004</v>
      </c>
      <c r="V11" s="110">
        <v>8402687.4800000004</v>
      </c>
      <c r="W11" s="109">
        <v>0</v>
      </c>
      <c r="X11" s="109">
        <v>0</v>
      </c>
      <c r="Y11" s="110">
        <v>8402687.4800000004</v>
      </c>
      <c r="Z11" s="110">
        <v>8402687.4800000004</v>
      </c>
      <c r="AA11" s="109">
        <v>0</v>
      </c>
      <c r="AB11" s="109">
        <v>0</v>
      </c>
      <c r="AC11" s="112">
        <v>8402687</v>
      </c>
      <c r="AD11" s="110">
        <v>8402687</v>
      </c>
      <c r="AE11" s="109">
        <v>-5.7124580843392891E-8</v>
      </c>
      <c r="AF11" s="139">
        <v>0</v>
      </c>
      <c r="AG11" s="110">
        <v>8402687</v>
      </c>
      <c r="AH11" s="110">
        <v>8402687</v>
      </c>
      <c r="AI11" s="110">
        <v>8402687</v>
      </c>
      <c r="AJ11" s="110">
        <v>8402687</v>
      </c>
      <c r="AK11" s="109">
        <v>-5.7124580843392891E-8</v>
      </c>
      <c r="AL11" s="109">
        <v>0</v>
      </c>
      <c r="AM11" s="112">
        <v>8402687</v>
      </c>
      <c r="AN11" s="110">
        <v>8402687</v>
      </c>
      <c r="AO11" s="110">
        <v>8402687</v>
      </c>
      <c r="AP11" s="110">
        <v>8402687</v>
      </c>
      <c r="AQ11" s="109">
        <f>AM11/AI11-1</f>
        <v>0</v>
      </c>
      <c r="AR11" s="139">
        <f>AN11/AM11-1</f>
        <v>0</v>
      </c>
      <c r="AS11" s="112">
        <v>8402687</v>
      </c>
      <c r="AT11" s="110">
        <v>8402687</v>
      </c>
      <c r="AU11" s="110">
        <v>8402687</v>
      </c>
      <c r="AV11" s="109">
        <f>AS11/AO11-1</f>
        <v>0</v>
      </c>
      <c r="AW11" s="139">
        <f>AP11/AS11-1</f>
        <v>0</v>
      </c>
      <c r="AX11" s="112">
        <v>8402687</v>
      </c>
      <c r="AY11" s="110">
        <v>8402687</v>
      </c>
      <c r="AZ11" s="110">
        <v>8402687</v>
      </c>
      <c r="BA11" s="110">
        <v>8402687</v>
      </c>
      <c r="BB11" s="109">
        <v>0</v>
      </c>
      <c r="BC11" s="139">
        <v>0</v>
      </c>
      <c r="BD11" s="112">
        <v>8402687</v>
      </c>
      <c r="BE11" s="110"/>
      <c r="BF11" s="110"/>
      <c r="BG11" s="109">
        <v>0</v>
      </c>
      <c r="BH11" s="139">
        <v>-1</v>
      </c>
      <c r="BJ11" s="87"/>
      <c r="BK11" s="111"/>
    </row>
    <row r="12" spans="1:63" ht="37.5">
      <c r="A12" s="84" t="s">
        <v>45</v>
      </c>
      <c r="B12" s="95" t="s">
        <v>387</v>
      </c>
      <c r="C12" s="95">
        <v>224</v>
      </c>
      <c r="D12" s="95">
        <v>10283</v>
      </c>
      <c r="E12" s="96"/>
      <c r="F12" s="92" t="s">
        <v>389</v>
      </c>
      <c r="G12" s="90"/>
      <c r="H12" s="85"/>
      <c r="I12" s="85"/>
      <c r="J12" s="97"/>
      <c r="K12" s="85"/>
      <c r="L12" s="85"/>
      <c r="M12" s="86"/>
      <c r="N12" s="85"/>
      <c r="O12" s="85"/>
      <c r="P12" s="86"/>
      <c r="Q12" s="85"/>
      <c r="R12" s="85"/>
      <c r="S12" s="109"/>
      <c r="T12" s="109"/>
      <c r="U12" s="110"/>
      <c r="V12" s="110"/>
      <c r="W12" s="109"/>
      <c r="X12" s="109"/>
      <c r="Y12" s="110">
        <v>6631400</v>
      </c>
      <c r="Z12" s="110">
        <v>6631400</v>
      </c>
      <c r="AA12" s="109"/>
      <c r="AB12" s="109"/>
      <c r="AC12" s="112">
        <v>6631400</v>
      </c>
      <c r="AD12" s="110">
        <v>6631400</v>
      </c>
      <c r="AE12" s="109"/>
      <c r="AF12" s="139"/>
      <c r="AG12" s="110">
        <v>6631400</v>
      </c>
      <c r="AH12" s="110">
        <v>6631400</v>
      </c>
      <c r="AI12" s="110">
        <v>6631400</v>
      </c>
      <c r="AJ12" s="110">
        <v>6631400</v>
      </c>
      <c r="AK12" s="109"/>
      <c r="AL12" s="109"/>
      <c r="AM12" s="112">
        <v>6631400</v>
      </c>
      <c r="AN12" s="110">
        <v>6631400</v>
      </c>
      <c r="AO12" s="110">
        <v>6631400</v>
      </c>
      <c r="AP12" s="110">
        <v>6631400</v>
      </c>
      <c r="AQ12" s="109"/>
      <c r="AR12" s="139"/>
      <c r="AS12" s="112">
        <v>6631400</v>
      </c>
      <c r="AT12" s="110">
        <v>6631400</v>
      </c>
      <c r="AU12" s="110">
        <v>6631400</v>
      </c>
      <c r="AV12" s="109"/>
      <c r="AW12" s="139"/>
      <c r="AX12" s="112">
        <v>6631400</v>
      </c>
      <c r="AY12" s="110">
        <v>6631400</v>
      </c>
      <c r="AZ12" s="110">
        <v>6631400</v>
      </c>
      <c r="BA12" s="110">
        <v>6631400</v>
      </c>
      <c r="BB12" s="109"/>
      <c r="BC12" s="139"/>
      <c r="BD12" s="112">
        <v>6631400</v>
      </c>
      <c r="BE12" s="110"/>
      <c r="BF12" s="110"/>
      <c r="BG12" s="109"/>
      <c r="BH12" s="139"/>
      <c r="BJ12" s="87"/>
      <c r="BK12" s="111"/>
    </row>
    <row r="13" spans="1:63">
      <c r="A13" s="84" t="s">
        <v>45</v>
      </c>
      <c r="B13" s="95" t="s">
        <v>387</v>
      </c>
      <c r="C13" s="95">
        <v>224</v>
      </c>
      <c r="D13" s="95">
        <v>10284</v>
      </c>
      <c r="E13" s="96"/>
      <c r="F13" s="92" t="s">
        <v>388</v>
      </c>
      <c r="G13" s="90"/>
      <c r="H13" s="85"/>
      <c r="I13" s="85"/>
      <c r="J13" s="97"/>
      <c r="K13" s="85"/>
      <c r="L13" s="85"/>
      <c r="M13" s="86"/>
      <c r="N13" s="85"/>
      <c r="O13" s="85"/>
      <c r="P13" s="86"/>
      <c r="Q13" s="85"/>
      <c r="R13" s="85"/>
      <c r="S13" s="109"/>
      <c r="T13" s="109"/>
      <c r="U13" s="110"/>
      <c r="V13" s="110"/>
      <c r="W13" s="109"/>
      <c r="X13" s="109"/>
      <c r="Y13" s="110">
        <v>0</v>
      </c>
      <c r="Z13" s="110">
        <v>0</v>
      </c>
      <c r="AA13" s="109"/>
      <c r="AB13" s="109"/>
      <c r="AC13" s="112">
        <v>0</v>
      </c>
      <c r="AD13" s="110">
        <v>0</v>
      </c>
      <c r="AE13" s="109"/>
      <c r="AF13" s="139"/>
      <c r="AG13" s="110">
        <v>0</v>
      </c>
      <c r="AH13" s="110">
        <v>0</v>
      </c>
      <c r="AI13" s="110">
        <v>0</v>
      </c>
      <c r="AJ13" s="110">
        <v>0</v>
      </c>
      <c r="AK13" s="109"/>
      <c r="AL13" s="109"/>
      <c r="AM13" s="112">
        <v>0</v>
      </c>
      <c r="AN13" s="110">
        <v>0</v>
      </c>
      <c r="AO13" s="110">
        <v>0</v>
      </c>
      <c r="AP13" s="110">
        <v>0</v>
      </c>
      <c r="AQ13" s="109"/>
      <c r="AR13" s="139"/>
      <c r="AS13" s="112">
        <v>0</v>
      </c>
      <c r="AT13" s="110">
        <v>0</v>
      </c>
      <c r="AU13" s="110">
        <v>0</v>
      </c>
      <c r="AV13" s="109"/>
      <c r="AW13" s="139"/>
      <c r="AX13" s="112">
        <v>0</v>
      </c>
      <c r="AY13" s="110">
        <v>0</v>
      </c>
      <c r="AZ13" s="110">
        <v>0</v>
      </c>
      <c r="BA13" s="110">
        <v>0</v>
      </c>
      <c r="BB13" s="109"/>
      <c r="BC13" s="139"/>
      <c r="BD13" s="112">
        <v>0</v>
      </c>
      <c r="BE13" s="110"/>
      <c r="BF13" s="110"/>
      <c r="BG13" s="109"/>
      <c r="BH13" s="139"/>
      <c r="BJ13" s="87"/>
      <c r="BK13" s="111"/>
    </row>
    <row r="14" spans="1:63" ht="25">
      <c r="A14" s="84" t="s">
        <v>45</v>
      </c>
      <c r="B14" s="95" t="s">
        <v>387</v>
      </c>
      <c r="C14" s="95">
        <v>581</v>
      </c>
      <c r="D14" s="95">
        <v>10744</v>
      </c>
      <c r="E14" s="96"/>
      <c r="F14" s="92" t="s">
        <v>386</v>
      </c>
      <c r="G14" s="90"/>
      <c r="H14" s="85"/>
      <c r="I14" s="85"/>
      <c r="J14" s="97"/>
      <c r="K14" s="85"/>
      <c r="L14" s="85"/>
      <c r="M14" s="86"/>
      <c r="N14" s="85"/>
      <c r="O14" s="85"/>
      <c r="P14" s="86"/>
      <c r="Q14" s="85"/>
      <c r="R14" s="85"/>
      <c r="S14" s="109"/>
      <c r="T14" s="109"/>
      <c r="U14" s="110"/>
      <c r="V14" s="110"/>
      <c r="W14" s="109"/>
      <c r="X14" s="109"/>
      <c r="Y14" s="110">
        <v>1771287</v>
      </c>
      <c r="Z14" s="110">
        <v>1771287</v>
      </c>
      <c r="AA14" s="109"/>
      <c r="AB14" s="109"/>
      <c r="AC14" s="112">
        <v>1771287</v>
      </c>
      <c r="AD14" s="110">
        <v>1771287</v>
      </c>
      <c r="AE14" s="109"/>
      <c r="AF14" s="139"/>
      <c r="AG14" s="110">
        <v>1771287</v>
      </c>
      <c r="AH14" s="110">
        <v>1771287</v>
      </c>
      <c r="AI14" s="110">
        <v>1771287</v>
      </c>
      <c r="AJ14" s="110">
        <v>1771287</v>
      </c>
      <c r="AK14" s="109"/>
      <c r="AL14" s="109"/>
      <c r="AM14" s="112">
        <v>1771287</v>
      </c>
      <c r="AN14" s="110">
        <v>1771287</v>
      </c>
      <c r="AO14" s="110">
        <v>1771287</v>
      </c>
      <c r="AP14" s="110">
        <v>1771287</v>
      </c>
      <c r="AQ14" s="109"/>
      <c r="AR14" s="139"/>
      <c r="AS14" s="112">
        <v>1771287</v>
      </c>
      <c r="AT14" s="110">
        <v>1771287</v>
      </c>
      <c r="AU14" s="110">
        <v>1771287</v>
      </c>
      <c r="AV14" s="109"/>
      <c r="AW14" s="139"/>
      <c r="AX14" s="112">
        <v>1771287</v>
      </c>
      <c r="AY14" s="110">
        <v>1771287</v>
      </c>
      <c r="AZ14" s="110">
        <v>1771287</v>
      </c>
      <c r="BA14" s="110">
        <v>1771287</v>
      </c>
      <c r="BB14" s="109"/>
      <c r="BC14" s="139"/>
      <c r="BD14" s="112">
        <v>1771287</v>
      </c>
      <c r="BE14" s="110"/>
      <c r="BF14" s="110"/>
      <c r="BG14" s="109"/>
      <c r="BH14" s="139"/>
      <c r="BJ14" s="87"/>
      <c r="BK14" s="111"/>
    </row>
    <row r="15" spans="1:63" ht="33.75" customHeight="1">
      <c r="A15" s="84" t="s">
        <v>41</v>
      </c>
      <c r="B15" s="95" t="s">
        <v>381</v>
      </c>
      <c r="C15" s="95" t="s">
        <v>43</v>
      </c>
      <c r="D15" s="95" t="s">
        <v>43</v>
      </c>
      <c r="E15" s="96">
        <v>39965</v>
      </c>
      <c r="F15" s="92" t="s">
        <v>385</v>
      </c>
      <c r="G15" s="90">
        <v>13558697</v>
      </c>
      <c r="H15" s="85">
        <v>12384562</v>
      </c>
      <c r="I15" s="85">
        <v>14833730</v>
      </c>
      <c r="J15" s="140">
        <v>9.4038018550012481E-2</v>
      </c>
      <c r="K15" s="85">
        <v>13742803</v>
      </c>
      <c r="L15" s="85">
        <v>13742803</v>
      </c>
      <c r="M15" s="86">
        <v>7.9381695277157105E-2</v>
      </c>
      <c r="N15" s="85">
        <v>13742803</v>
      </c>
      <c r="O15" s="85">
        <v>13742803</v>
      </c>
      <c r="P15" s="86">
        <v>0</v>
      </c>
      <c r="Q15" s="85">
        <v>13742803</v>
      </c>
      <c r="R15" s="85">
        <v>13742803</v>
      </c>
      <c r="S15" s="109">
        <v>0</v>
      </c>
      <c r="T15" s="109">
        <v>0</v>
      </c>
      <c r="U15" s="110">
        <v>13742803</v>
      </c>
      <c r="V15" s="110">
        <v>13742803</v>
      </c>
      <c r="W15" s="109">
        <v>0</v>
      </c>
      <c r="X15" s="109">
        <v>0</v>
      </c>
      <c r="Y15" s="110">
        <v>13742803</v>
      </c>
      <c r="Z15" s="110">
        <v>13742803</v>
      </c>
      <c r="AA15" s="109">
        <v>0</v>
      </c>
      <c r="AB15" s="109">
        <v>0</v>
      </c>
      <c r="AC15" s="112">
        <v>13742804</v>
      </c>
      <c r="AD15" s="110">
        <v>13742804</v>
      </c>
      <c r="AE15" s="109">
        <v>7.2765359515614136E-8</v>
      </c>
      <c r="AF15" s="139">
        <v>0</v>
      </c>
      <c r="AG15" s="110">
        <v>13742804</v>
      </c>
      <c r="AH15" s="110">
        <v>13742804</v>
      </c>
      <c r="AI15" s="110">
        <v>13742804</v>
      </c>
      <c r="AJ15" s="110">
        <v>13742804</v>
      </c>
      <c r="AK15" s="109">
        <v>7.2765359515614136E-8</v>
      </c>
      <c r="AL15" s="109">
        <v>0</v>
      </c>
      <c r="AM15" s="112">
        <v>13742804</v>
      </c>
      <c r="AN15" s="110">
        <v>13742804</v>
      </c>
      <c r="AO15" s="110">
        <v>13742804</v>
      </c>
      <c r="AP15" s="110">
        <v>13742804</v>
      </c>
      <c r="AQ15" s="109">
        <f>AM15/AI15-1</f>
        <v>0</v>
      </c>
      <c r="AR15" s="139">
        <f>AN15/AM15-1</f>
        <v>0</v>
      </c>
      <c r="AS15" s="112">
        <v>13742804</v>
      </c>
      <c r="AT15" s="110">
        <v>13742804</v>
      </c>
      <c r="AU15" s="110">
        <v>13742804</v>
      </c>
      <c r="AV15" s="109">
        <f>AS15/AO15-1</f>
        <v>0</v>
      </c>
      <c r="AW15" s="139">
        <f>AP15/AS15-1</f>
        <v>0</v>
      </c>
      <c r="AX15" s="112">
        <v>13742804</v>
      </c>
      <c r="AY15" s="110">
        <v>13742804</v>
      </c>
      <c r="AZ15" s="110">
        <v>13742804</v>
      </c>
      <c r="BA15" s="110">
        <v>13742804</v>
      </c>
      <c r="BB15" s="109">
        <v>0</v>
      </c>
      <c r="BC15" s="139">
        <v>0</v>
      </c>
      <c r="BD15" s="112">
        <v>13742804</v>
      </c>
      <c r="BE15" s="110"/>
      <c r="BF15" s="110"/>
      <c r="BG15" s="109">
        <v>0</v>
      </c>
      <c r="BH15" s="139">
        <v>-1</v>
      </c>
      <c r="BJ15" s="87"/>
      <c r="BK15" s="111"/>
    </row>
    <row r="16" spans="1:63" ht="33.75" customHeight="1">
      <c r="A16" s="84" t="s">
        <v>45</v>
      </c>
      <c r="B16" s="95" t="s">
        <v>381</v>
      </c>
      <c r="C16" s="95">
        <v>107</v>
      </c>
      <c r="D16" s="95">
        <v>10132</v>
      </c>
      <c r="E16" s="96"/>
      <c r="F16" s="92" t="s">
        <v>384</v>
      </c>
      <c r="G16" s="90"/>
      <c r="H16" s="85"/>
      <c r="I16" s="85"/>
      <c r="J16" s="140"/>
      <c r="K16" s="85"/>
      <c r="L16" s="85"/>
      <c r="M16" s="86"/>
      <c r="N16" s="85"/>
      <c r="O16" s="85"/>
      <c r="P16" s="86"/>
      <c r="Q16" s="85"/>
      <c r="R16" s="85"/>
      <c r="S16" s="109"/>
      <c r="T16" s="109"/>
      <c r="U16" s="110"/>
      <c r="V16" s="110"/>
      <c r="W16" s="109"/>
      <c r="X16" s="109"/>
      <c r="Y16" s="110">
        <v>1265280</v>
      </c>
      <c r="Z16" s="110">
        <v>1265280</v>
      </c>
      <c r="AA16" s="109"/>
      <c r="AB16" s="109"/>
      <c r="AC16" s="112">
        <v>1265280</v>
      </c>
      <c r="AD16" s="110">
        <v>1265280</v>
      </c>
      <c r="AE16" s="109"/>
      <c r="AF16" s="139"/>
      <c r="AG16" s="110">
        <v>1265280</v>
      </c>
      <c r="AH16" s="110">
        <v>1265280</v>
      </c>
      <c r="AI16" s="110">
        <v>1265280</v>
      </c>
      <c r="AJ16" s="110">
        <v>1265280</v>
      </c>
      <c r="AK16" s="109"/>
      <c r="AL16" s="109"/>
      <c r="AM16" s="112">
        <v>1265280</v>
      </c>
      <c r="AN16" s="110">
        <v>1265280</v>
      </c>
      <c r="AO16" s="110">
        <v>1265280</v>
      </c>
      <c r="AP16" s="110">
        <v>1265280</v>
      </c>
      <c r="AQ16" s="109"/>
      <c r="AR16" s="139"/>
      <c r="AS16" s="112">
        <v>1265280</v>
      </c>
      <c r="AT16" s="110">
        <v>1265280</v>
      </c>
      <c r="AU16" s="110">
        <v>1265280</v>
      </c>
      <c r="AV16" s="109"/>
      <c r="AW16" s="139"/>
      <c r="AX16" s="112">
        <v>1265280</v>
      </c>
      <c r="AY16" s="110">
        <v>1265280</v>
      </c>
      <c r="AZ16" s="110">
        <v>1265280</v>
      </c>
      <c r="BA16" s="110">
        <v>1265280</v>
      </c>
      <c r="BB16" s="109"/>
      <c r="BC16" s="139"/>
      <c r="BD16" s="112">
        <v>1265280</v>
      </c>
      <c r="BE16" s="110"/>
      <c r="BF16" s="110"/>
      <c r="BG16" s="109"/>
      <c r="BH16" s="139"/>
      <c r="BJ16" s="87"/>
      <c r="BK16" s="111"/>
    </row>
    <row r="17" spans="1:63" ht="33.75" customHeight="1">
      <c r="A17" s="84" t="s">
        <v>45</v>
      </c>
      <c r="B17" s="95" t="s">
        <v>381</v>
      </c>
      <c r="C17" s="95">
        <v>229</v>
      </c>
      <c r="D17" s="95">
        <v>10292</v>
      </c>
      <c r="E17" s="96"/>
      <c r="F17" s="92" t="s">
        <v>383</v>
      </c>
      <c r="G17" s="90"/>
      <c r="H17" s="85"/>
      <c r="I17" s="85"/>
      <c r="J17" s="140"/>
      <c r="K17" s="85"/>
      <c r="L17" s="85"/>
      <c r="M17" s="86"/>
      <c r="N17" s="85"/>
      <c r="O17" s="85"/>
      <c r="P17" s="86"/>
      <c r="Q17" s="85"/>
      <c r="R17" s="85"/>
      <c r="S17" s="109"/>
      <c r="T17" s="109"/>
      <c r="U17" s="110"/>
      <c r="V17" s="110"/>
      <c r="W17" s="109"/>
      <c r="X17" s="109"/>
      <c r="Y17" s="110">
        <v>10652438</v>
      </c>
      <c r="Z17" s="110">
        <v>10652438</v>
      </c>
      <c r="AA17" s="109"/>
      <c r="AB17" s="109"/>
      <c r="AC17" s="112">
        <v>10652438</v>
      </c>
      <c r="AD17" s="110">
        <v>10652438</v>
      </c>
      <c r="AE17" s="109"/>
      <c r="AF17" s="139"/>
      <c r="AG17" s="110">
        <v>10652438</v>
      </c>
      <c r="AH17" s="110">
        <v>10652438</v>
      </c>
      <c r="AI17" s="110">
        <v>10652438</v>
      </c>
      <c r="AJ17" s="110">
        <v>10652438</v>
      </c>
      <c r="AK17" s="109"/>
      <c r="AL17" s="109"/>
      <c r="AM17" s="112">
        <v>10652438</v>
      </c>
      <c r="AN17" s="110">
        <v>10652438</v>
      </c>
      <c r="AO17" s="110">
        <v>10652438</v>
      </c>
      <c r="AP17" s="110">
        <v>10652438</v>
      </c>
      <c r="AQ17" s="109"/>
      <c r="AR17" s="139"/>
      <c r="AS17" s="112">
        <v>10652438</v>
      </c>
      <c r="AT17" s="110">
        <v>10652438</v>
      </c>
      <c r="AU17" s="110">
        <v>10652438</v>
      </c>
      <c r="AV17" s="109"/>
      <c r="AW17" s="139"/>
      <c r="AX17" s="112">
        <v>10652438</v>
      </c>
      <c r="AY17" s="110">
        <v>10652438</v>
      </c>
      <c r="AZ17" s="110">
        <v>10652438</v>
      </c>
      <c r="BA17" s="110">
        <v>10652438</v>
      </c>
      <c r="BB17" s="109"/>
      <c r="BC17" s="139"/>
      <c r="BD17" s="112">
        <v>10652438</v>
      </c>
      <c r="BE17" s="110"/>
      <c r="BF17" s="110"/>
      <c r="BG17" s="109"/>
      <c r="BH17" s="139"/>
      <c r="BJ17" s="87"/>
      <c r="BK17" s="111"/>
    </row>
    <row r="18" spans="1:63" ht="33.75" customHeight="1">
      <c r="A18" s="84" t="s">
        <v>45</v>
      </c>
      <c r="B18" s="95" t="s">
        <v>381</v>
      </c>
      <c r="C18" s="95">
        <v>229</v>
      </c>
      <c r="D18" s="95">
        <v>10293</v>
      </c>
      <c r="E18" s="96"/>
      <c r="F18" s="92" t="s">
        <v>382</v>
      </c>
      <c r="G18" s="90"/>
      <c r="H18" s="85"/>
      <c r="I18" s="85"/>
      <c r="J18" s="140"/>
      <c r="K18" s="85"/>
      <c r="L18" s="85"/>
      <c r="M18" s="86"/>
      <c r="N18" s="85"/>
      <c r="O18" s="85"/>
      <c r="P18" s="86"/>
      <c r="Q18" s="85"/>
      <c r="R18" s="85"/>
      <c r="S18" s="109"/>
      <c r="T18" s="109"/>
      <c r="U18" s="110"/>
      <c r="V18" s="110"/>
      <c r="W18" s="109"/>
      <c r="X18" s="109"/>
      <c r="Y18" s="110">
        <v>0</v>
      </c>
      <c r="Z18" s="110">
        <v>0</v>
      </c>
      <c r="AA18" s="109"/>
      <c r="AB18" s="109"/>
      <c r="AC18" s="112">
        <v>0</v>
      </c>
      <c r="AD18" s="110">
        <v>0</v>
      </c>
      <c r="AE18" s="109"/>
      <c r="AF18" s="139"/>
      <c r="AG18" s="110">
        <v>0</v>
      </c>
      <c r="AH18" s="110">
        <v>0</v>
      </c>
      <c r="AI18" s="110">
        <v>0</v>
      </c>
      <c r="AJ18" s="110">
        <v>0</v>
      </c>
      <c r="AK18" s="109"/>
      <c r="AL18" s="109"/>
      <c r="AM18" s="112">
        <v>0</v>
      </c>
      <c r="AN18" s="110">
        <v>0</v>
      </c>
      <c r="AO18" s="110">
        <v>0</v>
      </c>
      <c r="AP18" s="110">
        <v>0</v>
      </c>
      <c r="AQ18" s="109"/>
      <c r="AR18" s="139"/>
      <c r="AS18" s="112">
        <v>0</v>
      </c>
      <c r="AT18" s="110">
        <v>0</v>
      </c>
      <c r="AU18" s="110">
        <v>0</v>
      </c>
      <c r="AV18" s="109"/>
      <c r="AW18" s="139"/>
      <c r="AX18" s="112">
        <v>0</v>
      </c>
      <c r="AY18" s="110">
        <v>0</v>
      </c>
      <c r="AZ18" s="110">
        <v>0</v>
      </c>
      <c r="BA18" s="110">
        <v>0</v>
      </c>
      <c r="BB18" s="109"/>
      <c r="BC18" s="139"/>
      <c r="BD18" s="112">
        <v>0</v>
      </c>
      <c r="BE18" s="110"/>
      <c r="BF18" s="110"/>
      <c r="BG18" s="109"/>
      <c r="BH18" s="139"/>
      <c r="BJ18" s="87"/>
      <c r="BK18" s="111"/>
    </row>
    <row r="19" spans="1:63" ht="33.75" customHeight="1">
      <c r="A19" s="84" t="s">
        <v>45</v>
      </c>
      <c r="B19" s="95" t="s">
        <v>381</v>
      </c>
      <c r="C19" s="95">
        <v>229</v>
      </c>
      <c r="D19" s="95">
        <v>10294</v>
      </c>
      <c r="E19" s="96"/>
      <c r="F19" s="92" t="s">
        <v>380</v>
      </c>
      <c r="G19" s="90"/>
      <c r="H19" s="85"/>
      <c r="I19" s="85"/>
      <c r="J19" s="140"/>
      <c r="K19" s="85"/>
      <c r="L19" s="85"/>
      <c r="M19" s="86"/>
      <c r="N19" s="85"/>
      <c r="O19" s="85"/>
      <c r="P19" s="86"/>
      <c r="Q19" s="85"/>
      <c r="R19" s="85"/>
      <c r="S19" s="109"/>
      <c r="T19" s="109"/>
      <c r="U19" s="110"/>
      <c r="V19" s="110"/>
      <c r="W19" s="109"/>
      <c r="X19" s="109"/>
      <c r="Y19" s="110">
        <v>1825086</v>
      </c>
      <c r="Z19" s="110">
        <v>1825086</v>
      </c>
      <c r="AA19" s="109"/>
      <c r="AB19" s="109"/>
      <c r="AC19" s="112">
        <v>1825086</v>
      </c>
      <c r="AD19" s="110">
        <v>1825086</v>
      </c>
      <c r="AE19" s="109"/>
      <c r="AF19" s="139"/>
      <c r="AG19" s="110">
        <v>1825086</v>
      </c>
      <c r="AH19" s="110">
        <v>1825086</v>
      </c>
      <c r="AI19" s="110">
        <v>1825086</v>
      </c>
      <c r="AJ19" s="110">
        <v>1825086</v>
      </c>
      <c r="AK19" s="109"/>
      <c r="AL19" s="109"/>
      <c r="AM19" s="112">
        <v>1825086</v>
      </c>
      <c r="AN19" s="110">
        <v>1825086</v>
      </c>
      <c r="AO19" s="110">
        <v>1825086</v>
      </c>
      <c r="AP19" s="110">
        <v>1825086</v>
      </c>
      <c r="AQ19" s="109"/>
      <c r="AR19" s="139"/>
      <c r="AS19" s="112">
        <v>1825086</v>
      </c>
      <c r="AT19" s="110">
        <v>1825086</v>
      </c>
      <c r="AU19" s="110">
        <v>1825086</v>
      </c>
      <c r="AV19" s="109"/>
      <c r="AW19" s="139"/>
      <c r="AX19" s="112">
        <v>1825086</v>
      </c>
      <c r="AY19" s="110">
        <v>1825086</v>
      </c>
      <c r="AZ19" s="110">
        <v>1825086</v>
      </c>
      <c r="BA19" s="110">
        <v>1825086</v>
      </c>
      <c r="BB19" s="109"/>
      <c r="BC19" s="139"/>
      <c r="BD19" s="112">
        <v>1825086</v>
      </c>
      <c r="BE19" s="110"/>
      <c r="BF19" s="110"/>
      <c r="BG19" s="109"/>
      <c r="BH19" s="139"/>
      <c r="BJ19" s="87"/>
      <c r="BK19" s="111"/>
    </row>
    <row r="20" spans="1:63">
      <c r="A20" s="84" t="s">
        <v>41</v>
      </c>
      <c r="B20" s="95" t="s">
        <v>376</v>
      </c>
      <c r="C20" s="95" t="s">
        <v>43</v>
      </c>
      <c r="D20" s="95" t="s">
        <v>43</v>
      </c>
      <c r="E20" s="96">
        <v>39965</v>
      </c>
      <c r="F20" s="92" t="s">
        <v>379</v>
      </c>
      <c r="G20" s="90">
        <v>5012222</v>
      </c>
      <c r="H20" s="85">
        <v>11580312.940000001</v>
      </c>
      <c r="I20" s="85">
        <v>11580312.940000001</v>
      </c>
      <c r="J20" s="97">
        <v>1.3104150095506548</v>
      </c>
      <c r="K20" s="85">
        <v>11580312.940000001</v>
      </c>
      <c r="L20" s="85">
        <v>11580312.940000001</v>
      </c>
      <c r="M20" s="86">
        <v>0</v>
      </c>
      <c r="N20" s="85">
        <v>11580312.940000001</v>
      </c>
      <c r="O20" s="85">
        <v>11580312.940000001</v>
      </c>
      <c r="P20" s="86">
        <v>0</v>
      </c>
      <c r="Q20" s="85">
        <v>11580312.940000001</v>
      </c>
      <c r="R20" s="85">
        <v>11580312.940000001</v>
      </c>
      <c r="S20" s="109">
        <v>0</v>
      </c>
      <c r="T20" s="109">
        <v>0</v>
      </c>
      <c r="U20" s="110">
        <v>11580312.940000001</v>
      </c>
      <c r="V20" s="110">
        <v>11580312.940000001</v>
      </c>
      <c r="W20" s="109">
        <v>0</v>
      </c>
      <c r="X20" s="109">
        <v>0</v>
      </c>
      <c r="Y20" s="110">
        <v>11580312.940000001</v>
      </c>
      <c r="Z20" s="110">
        <v>11580312.940000001</v>
      </c>
      <c r="AA20" s="109">
        <v>0</v>
      </c>
      <c r="AB20" s="109">
        <v>0</v>
      </c>
      <c r="AC20" s="112">
        <v>11580311</v>
      </c>
      <c r="AD20" s="110">
        <v>11580311</v>
      </c>
      <c r="AE20" s="109">
        <v>-1.6752569742539691E-7</v>
      </c>
      <c r="AF20" s="139">
        <v>0</v>
      </c>
      <c r="AG20" s="110">
        <v>11580311</v>
      </c>
      <c r="AH20" s="110">
        <v>11580311</v>
      </c>
      <c r="AI20" s="110">
        <v>11580311</v>
      </c>
      <c r="AJ20" s="110">
        <v>11580311</v>
      </c>
      <c r="AK20" s="109">
        <v>-1.6752569742539691E-7</v>
      </c>
      <c r="AL20" s="109">
        <v>0</v>
      </c>
      <c r="AM20" s="112">
        <v>11580311</v>
      </c>
      <c r="AN20" s="110">
        <v>11580311</v>
      </c>
      <c r="AO20" s="110">
        <v>11580311</v>
      </c>
      <c r="AP20" s="110">
        <v>11580311</v>
      </c>
      <c r="AQ20" s="109">
        <f>AM20/AI20-1</f>
        <v>0</v>
      </c>
      <c r="AR20" s="139">
        <f>AN20/AM20-1</f>
        <v>0</v>
      </c>
      <c r="AS20" s="112">
        <v>11580311</v>
      </c>
      <c r="AT20" s="110">
        <v>11580311</v>
      </c>
      <c r="AU20" s="110">
        <v>11580311</v>
      </c>
      <c r="AV20" s="109">
        <f>AS20/AO20-1</f>
        <v>0</v>
      </c>
      <c r="AW20" s="139">
        <f>AP20/AS20-1</f>
        <v>0</v>
      </c>
      <c r="AX20" s="112">
        <v>11580311</v>
      </c>
      <c r="AY20" s="110">
        <v>11580311</v>
      </c>
      <c r="AZ20" s="110">
        <v>11580311</v>
      </c>
      <c r="BA20" s="110">
        <v>11580311</v>
      </c>
      <c r="BB20" s="109">
        <v>0</v>
      </c>
      <c r="BC20" s="139">
        <v>0</v>
      </c>
      <c r="BD20" s="112">
        <v>11580311</v>
      </c>
      <c r="BE20" s="110"/>
      <c r="BF20" s="110"/>
      <c r="BG20" s="109">
        <v>0</v>
      </c>
      <c r="BH20" s="139">
        <v>-1</v>
      </c>
      <c r="BJ20" s="88"/>
      <c r="BK20" s="111"/>
    </row>
    <row r="21" spans="1:63" ht="37.5">
      <c r="A21" s="84" t="s">
        <v>45</v>
      </c>
      <c r="B21" s="95" t="s">
        <v>376</v>
      </c>
      <c r="C21" s="95">
        <v>225</v>
      </c>
      <c r="D21" s="95">
        <v>10286</v>
      </c>
      <c r="E21" s="96"/>
      <c r="F21" s="92" t="s">
        <v>378</v>
      </c>
      <c r="G21" s="90"/>
      <c r="H21" s="85"/>
      <c r="I21" s="85"/>
      <c r="J21" s="97"/>
      <c r="K21" s="85"/>
      <c r="L21" s="85"/>
      <c r="M21" s="86"/>
      <c r="N21" s="85"/>
      <c r="O21" s="85"/>
      <c r="P21" s="86"/>
      <c r="Q21" s="85"/>
      <c r="R21" s="85"/>
      <c r="S21" s="109"/>
      <c r="T21" s="109"/>
      <c r="U21" s="110"/>
      <c r="V21" s="110"/>
      <c r="W21" s="109"/>
      <c r="X21" s="109"/>
      <c r="Y21" s="110">
        <v>11580311</v>
      </c>
      <c r="Z21" s="110">
        <v>11580311</v>
      </c>
      <c r="AA21" s="109"/>
      <c r="AB21" s="109"/>
      <c r="AC21" s="112">
        <v>11580311</v>
      </c>
      <c r="AD21" s="110">
        <v>11580311</v>
      </c>
      <c r="AE21" s="109"/>
      <c r="AF21" s="139"/>
      <c r="AG21" s="110">
        <v>11580311</v>
      </c>
      <c r="AH21" s="110">
        <v>11580311</v>
      </c>
      <c r="AI21" s="110">
        <v>11580311</v>
      </c>
      <c r="AJ21" s="110">
        <v>11580311</v>
      </c>
      <c r="AK21" s="109"/>
      <c r="AL21" s="109"/>
      <c r="AM21" s="112">
        <v>11580311</v>
      </c>
      <c r="AN21" s="110">
        <v>11580311</v>
      </c>
      <c r="AO21" s="110">
        <v>11580311</v>
      </c>
      <c r="AP21" s="110">
        <v>11580311</v>
      </c>
      <c r="AQ21" s="109"/>
      <c r="AR21" s="139"/>
      <c r="AS21" s="112">
        <v>11580311</v>
      </c>
      <c r="AT21" s="110">
        <v>11580311</v>
      </c>
      <c r="AU21" s="110">
        <v>11580311</v>
      </c>
      <c r="AV21" s="109"/>
      <c r="AW21" s="139"/>
      <c r="AX21" s="112">
        <v>11580311</v>
      </c>
      <c r="AY21" s="110">
        <v>11580311</v>
      </c>
      <c r="AZ21" s="110">
        <v>11580311</v>
      </c>
      <c r="BA21" s="110">
        <v>11580311</v>
      </c>
      <c r="BB21" s="109"/>
      <c r="BC21" s="139"/>
      <c r="BD21" s="112">
        <v>11580311</v>
      </c>
      <c r="BE21" s="110"/>
      <c r="BF21" s="110"/>
      <c r="BG21" s="109"/>
      <c r="BH21" s="139"/>
      <c r="BJ21" s="88"/>
      <c r="BK21" s="111"/>
    </row>
    <row r="22" spans="1:63">
      <c r="A22" s="84" t="s">
        <v>45</v>
      </c>
      <c r="B22" s="95" t="s">
        <v>376</v>
      </c>
      <c r="C22" s="95">
        <v>225</v>
      </c>
      <c r="D22" s="95">
        <v>10289</v>
      </c>
      <c r="E22" s="96"/>
      <c r="F22" s="92" t="s">
        <v>377</v>
      </c>
      <c r="G22" s="90"/>
      <c r="H22" s="85"/>
      <c r="I22" s="85"/>
      <c r="J22" s="97"/>
      <c r="K22" s="85"/>
      <c r="L22" s="85"/>
      <c r="M22" s="86"/>
      <c r="N22" s="85"/>
      <c r="O22" s="85"/>
      <c r="P22" s="86"/>
      <c r="Q22" s="85"/>
      <c r="R22" s="85"/>
      <c r="S22" s="109"/>
      <c r="T22" s="109"/>
      <c r="U22" s="110"/>
      <c r="V22" s="110"/>
      <c r="W22" s="109"/>
      <c r="X22" s="109"/>
      <c r="Y22" s="110">
        <v>0</v>
      </c>
      <c r="Z22" s="110">
        <v>0</v>
      </c>
      <c r="AA22" s="109"/>
      <c r="AB22" s="109"/>
      <c r="AC22" s="112">
        <v>0</v>
      </c>
      <c r="AD22" s="110">
        <v>0</v>
      </c>
      <c r="AE22" s="109"/>
      <c r="AF22" s="139"/>
      <c r="AG22" s="110">
        <v>0</v>
      </c>
      <c r="AH22" s="110">
        <v>0</v>
      </c>
      <c r="AI22" s="110">
        <v>0</v>
      </c>
      <c r="AJ22" s="110">
        <v>0</v>
      </c>
      <c r="AK22" s="109"/>
      <c r="AL22" s="109"/>
      <c r="AM22" s="112">
        <v>0</v>
      </c>
      <c r="AN22" s="110">
        <v>0</v>
      </c>
      <c r="AO22" s="110">
        <v>0</v>
      </c>
      <c r="AP22" s="110">
        <v>0</v>
      </c>
      <c r="AQ22" s="109"/>
      <c r="AR22" s="139"/>
      <c r="AS22" s="112">
        <v>0</v>
      </c>
      <c r="AT22" s="110">
        <v>0</v>
      </c>
      <c r="AU22" s="110">
        <v>0</v>
      </c>
      <c r="AV22" s="109"/>
      <c r="AW22" s="139"/>
      <c r="AX22" s="112">
        <v>0</v>
      </c>
      <c r="AY22" s="110">
        <v>0</v>
      </c>
      <c r="AZ22" s="110">
        <v>0</v>
      </c>
      <c r="BA22" s="110">
        <v>0</v>
      </c>
      <c r="BB22" s="109"/>
      <c r="BC22" s="139"/>
      <c r="BD22" s="112">
        <v>0</v>
      </c>
      <c r="BE22" s="110"/>
      <c r="BF22" s="110"/>
      <c r="BG22" s="109"/>
      <c r="BH22" s="139"/>
      <c r="BJ22" s="88"/>
      <c r="BK22" s="111"/>
    </row>
    <row r="23" spans="1:63">
      <c r="A23" s="84" t="s">
        <v>45</v>
      </c>
      <c r="B23" s="95" t="s">
        <v>376</v>
      </c>
      <c r="C23" s="95">
        <v>30154</v>
      </c>
      <c r="D23" s="95">
        <v>50162</v>
      </c>
      <c r="E23" s="96"/>
      <c r="F23" s="92" t="s">
        <v>375</v>
      </c>
      <c r="G23" s="90"/>
      <c r="H23" s="85"/>
      <c r="I23" s="85"/>
      <c r="J23" s="97"/>
      <c r="K23" s="85"/>
      <c r="L23" s="85"/>
      <c r="M23" s="86"/>
      <c r="N23" s="85"/>
      <c r="O23" s="85"/>
      <c r="P23" s="86"/>
      <c r="Q23" s="85"/>
      <c r="R23" s="85"/>
      <c r="S23" s="109"/>
      <c r="T23" s="109"/>
      <c r="U23" s="110"/>
      <c r="V23" s="110"/>
      <c r="W23" s="109"/>
      <c r="X23" s="109"/>
      <c r="Y23" s="110">
        <v>0</v>
      </c>
      <c r="Z23" s="110">
        <v>0</v>
      </c>
      <c r="AA23" s="109"/>
      <c r="AB23" s="109"/>
      <c r="AC23" s="112">
        <v>0</v>
      </c>
      <c r="AD23" s="110">
        <v>0</v>
      </c>
      <c r="AE23" s="109"/>
      <c r="AF23" s="139"/>
      <c r="AG23" s="110">
        <v>0</v>
      </c>
      <c r="AH23" s="110">
        <v>0</v>
      </c>
      <c r="AI23" s="110">
        <v>0</v>
      </c>
      <c r="AJ23" s="110">
        <v>0</v>
      </c>
      <c r="AK23" s="109"/>
      <c r="AL23" s="109"/>
      <c r="AM23" s="112">
        <v>0</v>
      </c>
      <c r="AN23" s="110">
        <v>0</v>
      </c>
      <c r="AO23" s="110">
        <v>0</v>
      </c>
      <c r="AP23" s="110">
        <v>0</v>
      </c>
      <c r="AQ23" s="109"/>
      <c r="AR23" s="139"/>
      <c r="AS23" s="112">
        <v>0</v>
      </c>
      <c r="AT23" s="110">
        <v>0</v>
      </c>
      <c r="AU23" s="110">
        <v>0</v>
      </c>
      <c r="AV23" s="109"/>
      <c r="AW23" s="139"/>
      <c r="AX23" s="112">
        <v>0</v>
      </c>
      <c r="AY23" s="110">
        <v>0</v>
      </c>
      <c r="AZ23" s="110">
        <v>0</v>
      </c>
      <c r="BA23" s="110">
        <v>0</v>
      </c>
      <c r="BB23" s="109"/>
      <c r="BC23" s="139"/>
      <c r="BD23" s="112">
        <v>0</v>
      </c>
      <c r="BE23" s="110"/>
      <c r="BF23" s="110"/>
      <c r="BG23" s="109"/>
      <c r="BH23" s="139"/>
      <c r="BJ23" s="88"/>
      <c r="BK23" s="111"/>
    </row>
    <row r="24" spans="1:63" ht="33.75" customHeight="1">
      <c r="A24" s="84" t="s">
        <v>41</v>
      </c>
      <c r="B24" s="95" t="s">
        <v>370</v>
      </c>
      <c r="C24" s="95" t="s">
        <v>43</v>
      </c>
      <c r="D24" s="95" t="s">
        <v>43</v>
      </c>
      <c r="E24" s="96">
        <v>40148</v>
      </c>
      <c r="F24" s="92" t="s">
        <v>374</v>
      </c>
      <c r="G24" s="90">
        <v>2111061</v>
      </c>
      <c r="H24" s="85">
        <v>2981232</v>
      </c>
      <c r="I24" s="85">
        <v>2981232</v>
      </c>
      <c r="J24" s="97">
        <v>0.41219604739038807</v>
      </c>
      <c r="K24" s="85">
        <v>2981232</v>
      </c>
      <c r="L24" s="85">
        <v>2981232</v>
      </c>
      <c r="M24" s="86">
        <v>0</v>
      </c>
      <c r="N24" s="85">
        <v>2981232</v>
      </c>
      <c r="O24" s="85">
        <v>2981232</v>
      </c>
      <c r="P24" s="86">
        <v>0</v>
      </c>
      <c r="Q24" s="85">
        <v>2981232</v>
      </c>
      <c r="R24" s="85">
        <v>2981232</v>
      </c>
      <c r="S24" s="109">
        <v>0</v>
      </c>
      <c r="T24" s="109">
        <v>0</v>
      </c>
      <c r="U24" s="110">
        <v>2981232</v>
      </c>
      <c r="V24" s="110">
        <v>2981232</v>
      </c>
      <c r="W24" s="109">
        <v>0</v>
      </c>
      <c r="X24" s="109">
        <v>0</v>
      </c>
      <c r="Y24" s="110">
        <v>2981232</v>
      </c>
      <c r="Z24" s="110">
        <v>2981232</v>
      </c>
      <c r="AA24" s="109">
        <v>0</v>
      </c>
      <c r="AB24" s="109">
        <v>0</v>
      </c>
      <c r="AC24" s="112">
        <v>2981768</v>
      </c>
      <c r="AD24" s="110">
        <v>2981768</v>
      </c>
      <c r="AE24" s="109">
        <v>1.7979144192725727E-4</v>
      </c>
      <c r="AF24" s="139">
        <v>0</v>
      </c>
      <c r="AG24" s="110">
        <v>2981768</v>
      </c>
      <c r="AH24" s="110">
        <v>2981768</v>
      </c>
      <c r="AI24" s="110">
        <v>2981768</v>
      </c>
      <c r="AJ24" s="110">
        <v>2981768</v>
      </c>
      <c r="AK24" s="109">
        <v>1.7979144192725727E-4</v>
      </c>
      <c r="AL24" s="109">
        <v>0</v>
      </c>
      <c r="AM24" s="112">
        <v>2981768</v>
      </c>
      <c r="AN24" s="110">
        <v>2981768</v>
      </c>
      <c r="AO24" s="110">
        <v>2981768</v>
      </c>
      <c r="AP24" s="110">
        <v>2981768</v>
      </c>
      <c r="AQ24" s="109">
        <f>AM24/AI24-1</f>
        <v>0</v>
      </c>
      <c r="AR24" s="139">
        <f>AN24/AM24-1</f>
        <v>0</v>
      </c>
      <c r="AS24" s="112">
        <v>2981768</v>
      </c>
      <c r="AT24" s="110">
        <v>2981768</v>
      </c>
      <c r="AU24" s="110">
        <v>2981768</v>
      </c>
      <c r="AV24" s="109">
        <f>AS24/AO24-1</f>
        <v>0</v>
      </c>
      <c r="AW24" s="139">
        <f>AP24/AS24-1</f>
        <v>0</v>
      </c>
      <c r="AX24" s="112">
        <v>2981768</v>
      </c>
      <c r="AY24" s="110">
        <v>2981768</v>
      </c>
      <c r="AZ24" s="110">
        <v>2981768</v>
      </c>
      <c r="BA24" s="110">
        <v>2981768</v>
      </c>
      <c r="BB24" s="109">
        <v>0</v>
      </c>
      <c r="BC24" s="139">
        <v>0</v>
      </c>
      <c r="BD24" s="112">
        <v>2981768</v>
      </c>
      <c r="BE24" s="110"/>
      <c r="BF24" s="110"/>
      <c r="BG24" s="109">
        <v>0</v>
      </c>
      <c r="BH24" s="139">
        <v>-1</v>
      </c>
      <c r="BJ24" s="87" t="s">
        <v>283</v>
      </c>
      <c r="BK24" s="111"/>
    </row>
    <row r="25" spans="1:63" ht="50">
      <c r="A25" s="84" t="s">
        <v>45</v>
      </c>
      <c r="B25" s="131" t="s">
        <v>370</v>
      </c>
      <c r="C25" s="95">
        <v>217</v>
      </c>
      <c r="D25" s="95">
        <v>10276</v>
      </c>
      <c r="E25" s="96"/>
      <c r="F25" s="92" t="s">
        <v>373</v>
      </c>
      <c r="G25" s="90"/>
      <c r="H25" s="85"/>
      <c r="I25" s="85"/>
      <c r="J25" s="97"/>
      <c r="K25" s="85"/>
      <c r="L25" s="85"/>
      <c r="M25" s="86"/>
      <c r="N25" s="85"/>
      <c r="O25" s="85"/>
      <c r="P25" s="86"/>
      <c r="Q25" s="85"/>
      <c r="R25" s="85"/>
      <c r="S25" s="109"/>
      <c r="T25" s="109"/>
      <c r="U25" s="110"/>
      <c r="V25" s="110"/>
      <c r="W25" s="109"/>
      <c r="X25" s="109"/>
      <c r="Y25" s="110">
        <v>462173</v>
      </c>
      <c r="Z25" s="110">
        <v>462173</v>
      </c>
      <c r="AA25" s="109"/>
      <c r="AB25" s="109"/>
      <c r="AC25" s="112">
        <v>462173</v>
      </c>
      <c r="AD25" s="110">
        <v>462173</v>
      </c>
      <c r="AE25" s="109"/>
      <c r="AF25" s="139"/>
      <c r="AG25" s="110">
        <v>462173</v>
      </c>
      <c r="AH25" s="110">
        <v>462173</v>
      </c>
      <c r="AI25" s="110">
        <v>462173</v>
      </c>
      <c r="AJ25" s="110">
        <v>462173</v>
      </c>
      <c r="AK25" s="109"/>
      <c r="AL25" s="109"/>
      <c r="AM25" s="112">
        <v>462173</v>
      </c>
      <c r="AN25" s="110">
        <v>462173</v>
      </c>
      <c r="AO25" s="110">
        <v>462173</v>
      </c>
      <c r="AP25" s="110">
        <v>462173</v>
      </c>
      <c r="AQ25" s="109"/>
      <c r="AR25" s="139"/>
      <c r="AS25" s="112">
        <v>462173</v>
      </c>
      <c r="AT25" s="110">
        <v>462173</v>
      </c>
      <c r="AU25" s="110">
        <v>462173</v>
      </c>
      <c r="AV25" s="109"/>
      <c r="AW25" s="139"/>
      <c r="AX25" s="112">
        <v>462173</v>
      </c>
      <c r="AY25" s="110">
        <v>462173</v>
      </c>
      <c r="AZ25" s="110">
        <v>462173</v>
      </c>
      <c r="BA25" s="110">
        <v>462173</v>
      </c>
      <c r="BB25" s="109"/>
      <c r="BC25" s="139"/>
      <c r="BD25" s="112">
        <v>462173</v>
      </c>
      <c r="BE25" s="110"/>
      <c r="BF25" s="110"/>
      <c r="BG25" s="109"/>
      <c r="BH25" s="139"/>
      <c r="BJ25" s="87"/>
      <c r="BK25" s="111"/>
    </row>
    <row r="26" spans="1:63" ht="40.5" customHeight="1">
      <c r="A26" s="84" t="s">
        <v>45</v>
      </c>
      <c r="B26" s="131" t="s">
        <v>370</v>
      </c>
      <c r="C26" s="95">
        <v>218</v>
      </c>
      <c r="D26" s="95">
        <v>10277</v>
      </c>
      <c r="E26" s="96"/>
      <c r="F26" s="92" t="s">
        <v>372</v>
      </c>
      <c r="G26" s="90"/>
      <c r="H26" s="85"/>
      <c r="I26" s="85"/>
      <c r="J26" s="97"/>
      <c r="K26" s="85"/>
      <c r="L26" s="85"/>
      <c r="M26" s="86"/>
      <c r="N26" s="85"/>
      <c r="O26" s="85"/>
      <c r="P26" s="86"/>
      <c r="Q26" s="85"/>
      <c r="R26" s="85"/>
      <c r="S26" s="109"/>
      <c r="T26" s="109"/>
      <c r="U26" s="110"/>
      <c r="V26" s="110"/>
      <c r="W26" s="109"/>
      <c r="X26" s="109"/>
      <c r="Y26" s="110">
        <v>689134</v>
      </c>
      <c r="Z26" s="110">
        <v>689134</v>
      </c>
      <c r="AA26" s="109"/>
      <c r="AB26" s="109"/>
      <c r="AC26" s="112">
        <v>689134</v>
      </c>
      <c r="AD26" s="110">
        <v>689134</v>
      </c>
      <c r="AE26" s="109"/>
      <c r="AF26" s="139"/>
      <c r="AG26" s="110">
        <v>689134</v>
      </c>
      <c r="AH26" s="110">
        <v>689134</v>
      </c>
      <c r="AI26" s="110">
        <v>689134</v>
      </c>
      <c r="AJ26" s="110">
        <v>689134</v>
      </c>
      <c r="AK26" s="109"/>
      <c r="AL26" s="109"/>
      <c r="AM26" s="112">
        <v>689134</v>
      </c>
      <c r="AN26" s="110">
        <v>689134</v>
      </c>
      <c r="AO26" s="110">
        <v>689134</v>
      </c>
      <c r="AP26" s="110">
        <v>689134</v>
      </c>
      <c r="AQ26" s="109"/>
      <c r="AR26" s="139"/>
      <c r="AS26" s="112">
        <v>689134</v>
      </c>
      <c r="AT26" s="110">
        <v>689134</v>
      </c>
      <c r="AU26" s="110">
        <v>689134</v>
      </c>
      <c r="AV26" s="109"/>
      <c r="AW26" s="139"/>
      <c r="AX26" s="112">
        <v>689134</v>
      </c>
      <c r="AY26" s="110">
        <v>689134</v>
      </c>
      <c r="AZ26" s="110">
        <v>689134</v>
      </c>
      <c r="BA26" s="110">
        <v>689134</v>
      </c>
      <c r="BB26" s="109"/>
      <c r="BC26" s="139"/>
      <c r="BD26" s="112">
        <v>689134</v>
      </c>
      <c r="BE26" s="110"/>
      <c r="BF26" s="110"/>
      <c r="BG26" s="109"/>
      <c r="BH26" s="139"/>
      <c r="BJ26" s="87"/>
      <c r="BK26" s="111"/>
    </row>
    <row r="27" spans="1:63" ht="88.5" customHeight="1">
      <c r="A27" s="84" t="s">
        <v>45</v>
      </c>
      <c r="B27" s="131" t="s">
        <v>370</v>
      </c>
      <c r="C27" s="95">
        <v>219</v>
      </c>
      <c r="D27" s="95">
        <v>10278</v>
      </c>
      <c r="E27" s="96"/>
      <c r="F27" s="92" t="s">
        <v>371</v>
      </c>
      <c r="G27" s="90"/>
      <c r="H27" s="85"/>
      <c r="I27" s="85"/>
      <c r="J27" s="97"/>
      <c r="K27" s="85"/>
      <c r="L27" s="85"/>
      <c r="M27" s="86"/>
      <c r="N27" s="85"/>
      <c r="O27" s="85"/>
      <c r="P27" s="86"/>
      <c r="Q27" s="85"/>
      <c r="R27" s="85"/>
      <c r="S27" s="109"/>
      <c r="T27" s="109"/>
      <c r="U27" s="110"/>
      <c r="V27" s="110"/>
      <c r="W27" s="109"/>
      <c r="X27" s="109"/>
      <c r="Y27" s="110">
        <v>636354</v>
      </c>
      <c r="Z27" s="110">
        <v>636354</v>
      </c>
      <c r="AA27" s="109"/>
      <c r="AB27" s="109"/>
      <c r="AC27" s="112">
        <v>636354</v>
      </c>
      <c r="AD27" s="110">
        <v>636354</v>
      </c>
      <c r="AE27" s="109"/>
      <c r="AF27" s="139"/>
      <c r="AG27" s="110">
        <v>636354</v>
      </c>
      <c r="AH27" s="110">
        <v>636354</v>
      </c>
      <c r="AI27" s="110">
        <v>636354</v>
      </c>
      <c r="AJ27" s="110">
        <v>636354</v>
      </c>
      <c r="AK27" s="109"/>
      <c r="AL27" s="109"/>
      <c r="AM27" s="112">
        <v>636354</v>
      </c>
      <c r="AN27" s="110">
        <v>636354</v>
      </c>
      <c r="AO27" s="110">
        <v>636354</v>
      </c>
      <c r="AP27" s="110">
        <v>636354</v>
      </c>
      <c r="AQ27" s="109"/>
      <c r="AR27" s="139"/>
      <c r="AS27" s="112">
        <v>636354</v>
      </c>
      <c r="AT27" s="110">
        <v>636354</v>
      </c>
      <c r="AU27" s="110">
        <v>636354</v>
      </c>
      <c r="AV27" s="109"/>
      <c r="AW27" s="139"/>
      <c r="AX27" s="112">
        <v>636354</v>
      </c>
      <c r="AY27" s="110">
        <v>636354</v>
      </c>
      <c r="AZ27" s="110">
        <v>636354</v>
      </c>
      <c r="BA27" s="110">
        <v>636354</v>
      </c>
      <c r="BB27" s="109"/>
      <c r="BC27" s="139"/>
      <c r="BD27" s="112">
        <v>636354</v>
      </c>
      <c r="BE27" s="110"/>
      <c r="BF27" s="110"/>
      <c r="BG27" s="109"/>
      <c r="BH27" s="139"/>
      <c r="BJ27" s="87"/>
      <c r="BK27" s="111"/>
    </row>
    <row r="28" spans="1:63" ht="37.5">
      <c r="A28" s="84" t="s">
        <v>45</v>
      </c>
      <c r="B28" s="131" t="s">
        <v>370</v>
      </c>
      <c r="C28" s="95">
        <v>222</v>
      </c>
      <c r="D28" s="95">
        <v>10281</v>
      </c>
      <c r="E28" s="96"/>
      <c r="F28" s="92" t="s">
        <v>369</v>
      </c>
      <c r="G28" s="90"/>
      <c r="H28" s="85"/>
      <c r="I28" s="85"/>
      <c r="J28" s="97"/>
      <c r="K28" s="85"/>
      <c r="L28" s="85"/>
      <c r="M28" s="86"/>
      <c r="N28" s="85"/>
      <c r="O28" s="85"/>
      <c r="P28" s="86"/>
      <c r="Q28" s="85"/>
      <c r="R28" s="85"/>
      <c r="S28" s="109"/>
      <c r="T28" s="109"/>
      <c r="U28" s="110"/>
      <c r="V28" s="110"/>
      <c r="W28" s="109"/>
      <c r="X28" s="109"/>
      <c r="Y28" s="110">
        <v>1194107</v>
      </c>
      <c r="Z28" s="110">
        <v>1194107</v>
      </c>
      <c r="AA28" s="109"/>
      <c r="AB28" s="109"/>
      <c r="AC28" s="112">
        <v>1194107</v>
      </c>
      <c r="AD28" s="110">
        <v>1194107</v>
      </c>
      <c r="AE28" s="109"/>
      <c r="AF28" s="139"/>
      <c r="AG28" s="110">
        <v>1194107</v>
      </c>
      <c r="AH28" s="110">
        <v>1194107</v>
      </c>
      <c r="AI28" s="110">
        <v>1194107</v>
      </c>
      <c r="AJ28" s="110">
        <v>1194107</v>
      </c>
      <c r="AK28" s="109"/>
      <c r="AL28" s="109"/>
      <c r="AM28" s="112">
        <v>1194107</v>
      </c>
      <c r="AN28" s="110">
        <v>1194107</v>
      </c>
      <c r="AO28" s="110">
        <v>1194107</v>
      </c>
      <c r="AP28" s="110">
        <v>1194107</v>
      </c>
      <c r="AQ28" s="109"/>
      <c r="AR28" s="139"/>
      <c r="AS28" s="112">
        <v>1194107</v>
      </c>
      <c r="AT28" s="110">
        <v>1194107</v>
      </c>
      <c r="AU28" s="110">
        <v>1194107</v>
      </c>
      <c r="AV28" s="109"/>
      <c r="AW28" s="139"/>
      <c r="AX28" s="112">
        <v>1194107</v>
      </c>
      <c r="AY28" s="110">
        <v>1194107</v>
      </c>
      <c r="AZ28" s="110">
        <v>1194107</v>
      </c>
      <c r="BA28" s="110">
        <v>1194107</v>
      </c>
      <c r="BB28" s="109"/>
      <c r="BC28" s="139"/>
      <c r="BD28" s="112">
        <v>1194107</v>
      </c>
      <c r="BE28" s="110"/>
      <c r="BF28" s="110"/>
      <c r="BG28" s="109"/>
      <c r="BH28" s="139"/>
      <c r="BJ28" s="87"/>
      <c r="BK28" s="111"/>
    </row>
    <row r="29" spans="1:63" ht="25">
      <c r="A29" s="84" t="s">
        <v>41</v>
      </c>
      <c r="B29" s="95" t="s">
        <v>362</v>
      </c>
      <c r="C29" s="95" t="s">
        <v>43</v>
      </c>
      <c r="D29" s="95" t="s">
        <v>43</v>
      </c>
      <c r="E29" s="96">
        <v>39965</v>
      </c>
      <c r="F29" s="89" t="s">
        <v>368</v>
      </c>
      <c r="G29" s="90">
        <v>17101764</v>
      </c>
      <c r="H29" s="85">
        <v>5339018.68</v>
      </c>
      <c r="I29" s="85">
        <v>6524013.6799999997</v>
      </c>
      <c r="J29" s="97">
        <v>-0.61851808503497074</v>
      </c>
      <c r="K29" s="85">
        <v>5997609</v>
      </c>
      <c r="L29" s="85">
        <v>27373809</v>
      </c>
      <c r="M29" s="86">
        <v>-0.76166949656147598</v>
      </c>
      <c r="N29" s="85">
        <v>20890772</v>
      </c>
      <c r="O29" s="85">
        <v>32463272</v>
      </c>
      <c r="P29" s="86">
        <v>-0.15677603292730324</v>
      </c>
      <c r="Q29" s="85">
        <v>29567877</v>
      </c>
      <c r="R29" s="85">
        <v>34986877</v>
      </c>
      <c r="S29" s="109">
        <v>8.0152089904623747E-2</v>
      </c>
      <c r="T29" s="109">
        <v>0.18327321910869698</v>
      </c>
      <c r="U29" s="110">
        <v>36928458</v>
      </c>
      <c r="V29" s="110">
        <v>36928458</v>
      </c>
      <c r="W29" s="109">
        <v>5.549455014232918E-2</v>
      </c>
      <c r="X29" s="109">
        <v>0</v>
      </c>
      <c r="Y29" s="110">
        <v>37028625</v>
      </c>
      <c r="Z29" s="110">
        <v>37028625</v>
      </c>
      <c r="AA29" s="109">
        <v>2.7124609427233715E-3</v>
      </c>
      <c r="AB29" s="109">
        <v>0</v>
      </c>
      <c r="AC29" s="112">
        <v>37028625</v>
      </c>
      <c r="AD29" s="110">
        <v>37028625</v>
      </c>
      <c r="AE29" s="109">
        <v>0</v>
      </c>
      <c r="AF29" s="139">
        <v>0</v>
      </c>
      <c r="AG29" s="110">
        <v>37028625</v>
      </c>
      <c r="AH29" s="110">
        <v>37028625</v>
      </c>
      <c r="AI29" s="110">
        <v>37028625</v>
      </c>
      <c r="AJ29" s="110">
        <v>37028625</v>
      </c>
      <c r="AK29" s="109">
        <v>0</v>
      </c>
      <c r="AL29" s="109">
        <v>0</v>
      </c>
      <c r="AM29" s="112">
        <v>37028625</v>
      </c>
      <c r="AN29" s="110">
        <v>37028625</v>
      </c>
      <c r="AO29" s="110">
        <v>37028625</v>
      </c>
      <c r="AP29" s="110">
        <v>37028625</v>
      </c>
      <c r="AQ29" s="109">
        <f>AM29/AI29-1</f>
        <v>0</v>
      </c>
      <c r="AR29" s="139">
        <f>AN29/AM29-1</f>
        <v>0</v>
      </c>
      <c r="AS29" s="112">
        <v>37028625</v>
      </c>
      <c r="AT29" s="110">
        <v>37028625</v>
      </c>
      <c r="AU29" s="110">
        <v>37028625</v>
      </c>
      <c r="AV29" s="109">
        <f>AS29/AO29-1</f>
        <v>0</v>
      </c>
      <c r="AW29" s="139">
        <f>AP29/AS29-1</f>
        <v>0</v>
      </c>
      <c r="AX29" s="112">
        <v>37028625</v>
      </c>
      <c r="AY29" s="110">
        <v>37028625</v>
      </c>
      <c r="AZ29" s="110">
        <v>37028625</v>
      </c>
      <c r="BA29" s="110">
        <v>37028625</v>
      </c>
      <c r="BB29" s="109">
        <v>0</v>
      </c>
      <c r="BC29" s="139">
        <v>0</v>
      </c>
      <c r="BD29" s="112">
        <v>37028625</v>
      </c>
      <c r="BE29" s="110"/>
      <c r="BF29" s="110"/>
      <c r="BG29" s="109">
        <v>0</v>
      </c>
      <c r="BH29" s="139">
        <v>-1</v>
      </c>
      <c r="BJ29" s="87" t="s">
        <v>367</v>
      </c>
      <c r="BK29" s="111"/>
    </row>
    <row r="30" spans="1:63" ht="50">
      <c r="A30" s="84" t="s">
        <v>45</v>
      </c>
      <c r="B30" s="95" t="s">
        <v>362</v>
      </c>
      <c r="C30" s="95">
        <v>113</v>
      </c>
      <c r="D30" s="95">
        <v>10140</v>
      </c>
      <c r="E30" s="96"/>
      <c r="F30" s="89" t="s">
        <v>366</v>
      </c>
      <c r="G30" s="90"/>
      <c r="H30" s="85"/>
      <c r="I30" s="85"/>
      <c r="J30" s="97"/>
      <c r="K30" s="85"/>
      <c r="L30" s="85"/>
      <c r="M30" s="86"/>
      <c r="N30" s="85"/>
      <c r="O30" s="85"/>
      <c r="P30" s="86"/>
      <c r="Q30" s="85"/>
      <c r="R30" s="85"/>
      <c r="S30" s="109"/>
      <c r="T30" s="109"/>
      <c r="U30" s="110"/>
      <c r="V30" s="110"/>
      <c r="W30" s="109"/>
      <c r="X30" s="109"/>
      <c r="Y30" s="110">
        <v>11304565</v>
      </c>
      <c r="Z30" s="110">
        <v>11304565</v>
      </c>
      <c r="AA30" s="109"/>
      <c r="AB30" s="109"/>
      <c r="AC30" s="112">
        <v>11304565</v>
      </c>
      <c r="AD30" s="110">
        <v>11304565</v>
      </c>
      <c r="AE30" s="109"/>
      <c r="AF30" s="139"/>
      <c r="AG30" s="110">
        <v>11304565</v>
      </c>
      <c r="AH30" s="110">
        <v>11304565</v>
      </c>
      <c r="AI30" s="110">
        <v>11304565</v>
      </c>
      <c r="AJ30" s="110">
        <v>11304565</v>
      </c>
      <c r="AK30" s="109"/>
      <c r="AL30" s="109"/>
      <c r="AM30" s="112">
        <v>11304565</v>
      </c>
      <c r="AN30" s="110">
        <v>11304565</v>
      </c>
      <c r="AO30" s="110">
        <v>11304565</v>
      </c>
      <c r="AP30" s="110">
        <v>11304565</v>
      </c>
      <c r="AQ30" s="109"/>
      <c r="AR30" s="139"/>
      <c r="AS30" s="112">
        <v>11304565</v>
      </c>
      <c r="AT30" s="110">
        <v>11304565</v>
      </c>
      <c r="AU30" s="110">
        <v>11304565</v>
      </c>
      <c r="AV30" s="109"/>
      <c r="AW30" s="139"/>
      <c r="AX30" s="112">
        <v>11304565</v>
      </c>
      <c r="AY30" s="110">
        <v>11304565</v>
      </c>
      <c r="AZ30" s="110">
        <v>11304565</v>
      </c>
      <c r="BA30" s="110">
        <v>11304565</v>
      </c>
      <c r="BB30" s="109"/>
      <c r="BC30" s="139"/>
      <c r="BD30" s="112">
        <v>11304565</v>
      </c>
      <c r="BE30" s="110"/>
      <c r="BF30" s="110"/>
      <c r="BG30" s="109"/>
      <c r="BH30" s="139"/>
      <c r="BJ30" s="87"/>
      <c r="BK30" s="111"/>
    </row>
    <row r="31" spans="1:63" ht="37.5">
      <c r="A31" s="84" t="s">
        <v>45</v>
      </c>
      <c r="B31" s="95" t="s">
        <v>362</v>
      </c>
      <c r="C31" s="95">
        <v>113</v>
      </c>
      <c r="D31" s="95">
        <v>10141</v>
      </c>
      <c r="E31" s="96"/>
      <c r="F31" s="89" t="s">
        <v>365</v>
      </c>
      <c r="G31" s="90"/>
      <c r="H31" s="85"/>
      <c r="I31" s="85"/>
      <c r="J31" s="97"/>
      <c r="K31" s="85"/>
      <c r="L31" s="85"/>
      <c r="M31" s="86"/>
      <c r="N31" s="85"/>
      <c r="O31" s="85"/>
      <c r="P31" s="86"/>
      <c r="Q31" s="85"/>
      <c r="R31" s="85"/>
      <c r="S31" s="109"/>
      <c r="T31" s="109"/>
      <c r="U31" s="110"/>
      <c r="V31" s="110"/>
      <c r="W31" s="109"/>
      <c r="X31" s="109"/>
      <c r="Y31" s="110">
        <v>13469723</v>
      </c>
      <c r="Z31" s="110">
        <v>13469723</v>
      </c>
      <c r="AA31" s="109"/>
      <c r="AB31" s="109"/>
      <c r="AC31" s="112">
        <v>13469723</v>
      </c>
      <c r="AD31" s="110">
        <v>13469723</v>
      </c>
      <c r="AE31" s="109"/>
      <c r="AF31" s="139"/>
      <c r="AG31" s="110">
        <v>13469723</v>
      </c>
      <c r="AH31" s="110">
        <v>13469723</v>
      </c>
      <c r="AI31" s="110">
        <v>13469723</v>
      </c>
      <c r="AJ31" s="110">
        <v>13469723</v>
      </c>
      <c r="AK31" s="109"/>
      <c r="AL31" s="109"/>
      <c r="AM31" s="112">
        <v>13469723</v>
      </c>
      <c r="AN31" s="110">
        <v>13469723</v>
      </c>
      <c r="AO31" s="110">
        <v>13469723</v>
      </c>
      <c r="AP31" s="110">
        <v>13469723</v>
      </c>
      <c r="AQ31" s="109"/>
      <c r="AR31" s="139"/>
      <c r="AS31" s="112">
        <v>13469723</v>
      </c>
      <c r="AT31" s="110">
        <v>13469723</v>
      </c>
      <c r="AU31" s="110">
        <v>13469723</v>
      </c>
      <c r="AV31" s="109"/>
      <c r="AW31" s="139"/>
      <c r="AX31" s="112">
        <v>13469723</v>
      </c>
      <c r="AY31" s="110">
        <v>13469723</v>
      </c>
      <c r="AZ31" s="110">
        <v>13469723</v>
      </c>
      <c r="BA31" s="110">
        <v>13469723</v>
      </c>
      <c r="BB31" s="109"/>
      <c r="BC31" s="139"/>
      <c r="BD31" s="112">
        <v>13469723</v>
      </c>
      <c r="BE31" s="110"/>
      <c r="BF31" s="110"/>
      <c r="BG31" s="109"/>
      <c r="BH31" s="139"/>
      <c r="BJ31" s="87"/>
      <c r="BK31" s="111"/>
    </row>
    <row r="32" spans="1:63" ht="25">
      <c r="A32" s="84" t="s">
        <v>45</v>
      </c>
      <c r="B32" s="95" t="s">
        <v>362</v>
      </c>
      <c r="C32" s="95">
        <v>113</v>
      </c>
      <c r="D32" s="95">
        <v>10745</v>
      </c>
      <c r="E32" s="96"/>
      <c r="F32" s="89" t="s">
        <v>364</v>
      </c>
      <c r="G32" s="90"/>
      <c r="H32" s="85"/>
      <c r="I32" s="85"/>
      <c r="J32" s="97"/>
      <c r="K32" s="85"/>
      <c r="L32" s="85"/>
      <c r="M32" s="86"/>
      <c r="N32" s="85"/>
      <c r="O32" s="85"/>
      <c r="P32" s="86"/>
      <c r="Q32" s="85"/>
      <c r="R32" s="85"/>
      <c r="S32" s="109"/>
      <c r="T32" s="109"/>
      <c r="U32" s="110"/>
      <c r="V32" s="110"/>
      <c r="W32" s="109"/>
      <c r="X32" s="109"/>
      <c r="Y32" s="110">
        <v>4810545</v>
      </c>
      <c r="Z32" s="110">
        <v>4810545</v>
      </c>
      <c r="AA32" s="109"/>
      <c r="AB32" s="109"/>
      <c r="AC32" s="112">
        <v>4810545</v>
      </c>
      <c r="AD32" s="110">
        <v>4810545</v>
      </c>
      <c r="AE32" s="109"/>
      <c r="AF32" s="139"/>
      <c r="AG32" s="110">
        <v>4810545</v>
      </c>
      <c r="AH32" s="110">
        <v>4810545</v>
      </c>
      <c r="AI32" s="110">
        <v>4810545</v>
      </c>
      <c r="AJ32" s="110">
        <v>4810545</v>
      </c>
      <c r="AK32" s="109"/>
      <c r="AL32" s="109"/>
      <c r="AM32" s="112">
        <v>4810545</v>
      </c>
      <c r="AN32" s="110">
        <v>4810545</v>
      </c>
      <c r="AO32" s="110">
        <v>4810545</v>
      </c>
      <c r="AP32" s="110">
        <v>4810545</v>
      </c>
      <c r="AQ32" s="109"/>
      <c r="AR32" s="139"/>
      <c r="AS32" s="112">
        <v>4810545</v>
      </c>
      <c r="AT32" s="110">
        <v>4810545</v>
      </c>
      <c r="AU32" s="110">
        <v>4810545</v>
      </c>
      <c r="AV32" s="109"/>
      <c r="AW32" s="139"/>
      <c r="AX32" s="112">
        <v>4810545</v>
      </c>
      <c r="AY32" s="110">
        <v>4810545</v>
      </c>
      <c r="AZ32" s="110">
        <v>4810545</v>
      </c>
      <c r="BA32" s="110">
        <v>4810545</v>
      </c>
      <c r="BB32" s="109"/>
      <c r="BC32" s="139"/>
      <c r="BD32" s="112">
        <v>4810545</v>
      </c>
      <c r="BE32" s="110"/>
      <c r="BF32" s="110"/>
      <c r="BG32" s="109"/>
      <c r="BH32" s="139"/>
      <c r="BJ32" s="87"/>
      <c r="BK32" s="111"/>
    </row>
    <row r="33" spans="1:63">
      <c r="A33" s="84" t="s">
        <v>45</v>
      </c>
      <c r="B33" s="95" t="s">
        <v>362</v>
      </c>
      <c r="C33" s="95">
        <v>113</v>
      </c>
      <c r="D33" s="95">
        <v>10746</v>
      </c>
      <c r="E33" s="96"/>
      <c r="F33" s="89" t="s">
        <v>363</v>
      </c>
      <c r="G33" s="90"/>
      <c r="H33" s="85"/>
      <c r="I33" s="85"/>
      <c r="J33" s="97"/>
      <c r="K33" s="85"/>
      <c r="L33" s="85"/>
      <c r="M33" s="86"/>
      <c r="N33" s="85"/>
      <c r="O33" s="85"/>
      <c r="P33" s="86"/>
      <c r="Q33" s="85"/>
      <c r="R33" s="85"/>
      <c r="S33" s="109"/>
      <c r="T33" s="109"/>
      <c r="U33" s="110"/>
      <c r="V33" s="110"/>
      <c r="W33" s="109"/>
      <c r="X33" s="109"/>
      <c r="Y33" s="110">
        <v>0</v>
      </c>
      <c r="Z33" s="110">
        <v>0</v>
      </c>
      <c r="AA33" s="109"/>
      <c r="AB33" s="109"/>
      <c r="AC33" s="112">
        <v>0</v>
      </c>
      <c r="AD33" s="110">
        <v>0</v>
      </c>
      <c r="AE33" s="109"/>
      <c r="AF33" s="139"/>
      <c r="AG33" s="110">
        <v>0</v>
      </c>
      <c r="AH33" s="110">
        <v>0</v>
      </c>
      <c r="AI33" s="110">
        <v>0</v>
      </c>
      <c r="AJ33" s="110">
        <v>0</v>
      </c>
      <c r="AK33" s="109"/>
      <c r="AL33" s="109"/>
      <c r="AM33" s="112">
        <v>0</v>
      </c>
      <c r="AN33" s="110">
        <v>0</v>
      </c>
      <c r="AO33" s="110">
        <v>0</v>
      </c>
      <c r="AP33" s="110">
        <v>0</v>
      </c>
      <c r="AQ33" s="109"/>
      <c r="AR33" s="139"/>
      <c r="AS33" s="112">
        <v>0</v>
      </c>
      <c r="AT33" s="110">
        <v>0</v>
      </c>
      <c r="AU33" s="110">
        <v>0</v>
      </c>
      <c r="AV33" s="109"/>
      <c r="AW33" s="139"/>
      <c r="AX33" s="112">
        <v>0</v>
      </c>
      <c r="AY33" s="110">
        <v>0</v>
      </c>
      <c r="AZ33" s="110">
        <v>0</v>
      </c>
      <c r="BA33" s="110">
        <v>0</v>
      </c>
      <c r="BB33" s="109"/>
      <c r="BC33" s="139"/>
      <c r="BD33" s="112">
        <v>0</v>
      </c>
      <c r="BE33" s="110"/>
      <c r="BF33" s="110"/>
      <c r="BG33" s="109"/>
      <c r="BH33" s="139"/>
      <c r="BJ33" s="87"/>
      <c r="BK33" s="111"/>
    </row>
    <row r="34" spans="1:63" ht="25">
      <c r="A34" s="84" t="s">
        <v>45</v>
      </c>
      <c r="B34" s="95" t="s">
        <v>362</v>
      </c>
      <c r="C34" s="95">
        <v>113</v>
      </c>
      <c r="D34" s="95">
        <v>10786</v>
      </c>
      <c r="E34" s="96"/>
      <c r="F34" s="89" t="s">
        <v>361</v>
      </c>
      <c r="G34" s="90"/>
      <c r="H34" s="85"/>
      <c r="I34" s="85"/>
      <c r="J34" s="97"/>
      <c r="K34" s="85"/>
      <c r="L34" s="85"/>
      <c r="M34" s="86"/>
      <c r="N34" s="85"/>
      <c r="O34" s="85"/>
      <c r="P34" s="86"/>
      <c r="Q34" s="85"/>
      <c r="R34" s="85"/>
      <c r="S34" s="109"/>
      <c r="T34" s="109"/>
      <c r="U34" s="110"/>
      <c r="V34" s="110"/>
      <c r="W34" s="109"/>
      <c r="X34" s="109"/>
      <c r="Y34" s="110">
        <v>7443792</v>
      </c>
      <c r="Z34" s="110">
        <v>7443792</v>
      </c>
      <c r="AA34" s="109"/>
      <c r="AB34" s="109"/>
      <c r="AC34" s="112">
        <v>7443792</v>
      </c>
      <c r="AD34" s="110">
        <v>7443792</v>
      </c>
      <c r="AE34" s="109"/>
      <c r="AF34" s="139"/>
      <c r="AG34" s="110">
        <v>7443792</v>
      </c>
      <c r="AH34" s="110">
        <v>7443792</v>
      </c>
      <c r="AI34" s="110">
        <v>7443792</v>
      </c>
      <c r="AJ34" s="110">
        <v>7443792</v>
      </c>
      <c r="AK34" s="109"/>
      <c r="AL34" s="109"/>
      <c r="AM34" s="112">
        <v>7443792</v>
      </c>
      <c r="AN34" s="110">
        <v>7443792</v>
      </c>
      <c r="AO34" s="110">
        <v>7443792</v>
      </c>
      <c r="AP34" s="110">
        <v>7443792</v>
      </c>
      <c r="AQ34" s="109"/>
      <c r="AR34" s="139"/>
      <c r="AS34" s="112">
        <v>7443792</v>
      </c>
      <c r="AT34" s="110">
        <v>7443792</v>
      </c>
      <c r="AU34" s="110">
        <v>7443792</v>
      </c>
      <c r="AV34" s="109"/>
      <c r="AW34" s="139"/>
      <c r="AX34" s="112">
        <v>7443792</v>
      </c>
      <c r="AY34" s="110">
        <v>7443792</v>
      </c>
      <c r="AZ34" s="110">
        <v>7443792</v>
      </c>
      <c r="BA34" s="110">
        <v>7443792</v>
      </c>
      <c r="BB34" s="109"/>
      <c r="BC34" s="139"/>
      <c r="BD34" s="112">
        <v>7443792</v>
      </c>
      <c r="BE34" s="110"/>
      <c r="BF34" s="110"/>
      <c r="BG34" s="109"/>
      <c r="BH34" s="139"/>
      <c r="BJ34" s="87"/>
      <c r="BK34" s="111"/>
    </row>
    <row r="35" spans="1:63">
      <c r="A35" s="91" t="s">
        <v>67</v>
      </c>
      <c r="B35" s="95" t="s">
        <v>359</v>
      </c>
      <c r="C35" s="95" t="s">
        <v>43</v>
      </c>
      <c r="D35" s="95" t="s">
        <v>43</v>
      </c>
      <c r="E35" s="96">
        <v>39934</v>
      </c>
      <c r="F35" s="92" t="s">
        <v>360</v>
      </c>
      <c r="G35" s="93">
        <v>64397</v>
      </c>
      <c r="H35" s="85">
        <v>64769</v>
      </c>
      <c r="I35" s="85">
        <v>82956</v>
      </c>
      <c r="J35" s="97">
        <v>0.28819665512368586</v>
      </c>
      <c r="K35" s="85">
        <v>77750</v>
      </c>
      <c r="L35" s="85">
        <v>77750</v>
      </c>
      <c r="M35" s="86">
        <v>6.6958199356913273E-2</v>
      </c>
      <c r="N35" s="85">
        <v>77750</v>
      </c>
      <c r="O35" s="85">
        <v>77750</v>
      </c>
      <c r="P35" s="86">
        <v>0</v>
      </c>
      <c r="Q35" s="85">
        <v>77750</v>
      </c>
      <c r="R35" s="85">
        <v>77750</v>
      </c>
      <c r="S35" s="109">
        <v>0</v>
      </c>
      <c r="T35" s="109">
        <v>0</v>
      </c>
      <c r="U35" s="110">
        <v>77750</v>
      </c>
      <c r="V35" s="110">
        <v>77750</v>
      </c>
      <c r="W35" s="109">
        <v>0</v>
      </c>
      <c r="X35" s="109">
        <v>0</v>
      </c>
      <c r="Y35" s="110">
        <v>77750</v>
      </c>
      <c r="Z35" s="110">
        <v>77750</v>
      </c>
      <c r="AA35" s="109">
        <v>0</v>
      </c>
      <c r="AB35" s="109">
        <v>0</v>
      </c>
      <c r="AC35" s="112">
        <v>77750</v>
      </c>
      <c r="AD35" s="110">
        <v>77750</v>
      </c>
      <c r="AE35" s="109">
        <v>0</v>
      </c>
      <c r="AF35" s="139">
        <v>0</v>
      </c>
      <c r="AG35" s="110">
        <v>77750</v>
      </c>
      <c r="AH35" s="110">
        <v>77750</v>
      </c>
      <c r="AI35" s="110">
        <v>77750</v>
      </c>
      <c r="AJ35" s="110">
        <v>77750</v>
      </c>
      <c r="AK35" s="109">
        <v>0</v>
      </c>
      <c r="AL35" s="109">
        <v>0</v>
      </c>
      <c r="AM35" s="112">
        <v>77750</v>
      </c>
      <c r="AN35" s="110">
        <v>77750</v>
      </c>
      <c r="AO35" s="110">
        <v>77750</v>
      </c>
      <c r="AP35" s="110">
        <v>77750</v>
      </c>
      <c r="AQ35" s="109">
        <f>AM35/AI35-1</f>
        <v>0</v>
      </c>
      <c r="AR35" s="139">
        <f>AN35/AM35-1</f>
        <v>0</v>
      </c>
      <c r="AS35" s="112">
        <v>77750</v>
      </c>
      <c r="AT35" s="110">
        <v>77750</v>
      </c>
      <c r="AU35" s="110">
        <v>77750</v>
      </c>
      <c r="AV35" s="109">
        <f>AS35/AO35-1</f>
        <v>0</v>
      </c>
      <c r="AW35" s="139">
        <f>AP35/AS35-1</f>
        <v>0</v>
      </c>
      <c r="AX35" s="112">
        <v>77750</v>
      </c>
      <c r="AY35" s="110">
        <v>77750</v>
      </c>
      <c r="AZ35" s="110">
        <v>77750</v>
      </c>
      <c r="BA35" s="110">
        <v>77750</v>
      </c>
      <c r="BB35" s="109">
        <v>0</v>
      </c>
      <c r="BC35" s="139">
        <v>0</v>
      </c>
      <c r="BD35" s="112">
        <v>77750</v>
      </c>
      <c r="BE35" s="110"/>
      <c r="BF35" s="110"/>
      <c r="BG35" s="109">
        <v>0</v>
      </c>
      <c r="BH35" s="139">
        <v>-1</v>
      </c>
      <c r="BJ35" s="87" t="s">
        <v>333</v>
      </c>
      <c r="BK35" s="111"/>
    </row>
    <row r="36" spans="1:63" ht="37.5">
      <c r="A36" s="91" t="s">
        <v>45</v>
      </c>
      <c r="B36" s="95" t="s">
        <v>359</v>
      </c>
      <c r="C36" s="95">
        <v>30151</v>
      </c>
      <c r="D36" s="95">
        <v>50159</v>
      </c>
      <c r="E36" s="96"/>
      <c r="F36" s="92" t="s">
        <v>358</v>
      </c>
      <c r="G36" s="93"/>
      <c r="H36" s="85"/>
      <c r="I36" s="85"/>
      <c r="J36" s="97"/>
      <c r="K36" s="85"/>
      <c r="L36" s="85"/>
      <c r="M36" s="86"/>
      <c r="N36" s="85"/>
      <c r="O36" s="85"/>
      <c r="P36" s="86"/>
      <c r="Q36" s="85"/>
      <c r="R36" s="85"/>
      <c r="S36" s="109"/>
      <c r="T36" s="109"/>
      <c r="U36" s="110"/>
      <c r="V36" s="110"/>
      <c r="W36" s="109"/>
      <c r="X36" s="109"/>
      <c r="Y36" s="110">
        <v>77750</v>
      </c>
      <c r="Z36" s="110">
        <v>77750</v>
      </c>
      <c r="AA36" s="109"/>
      <c r="AB36" s="109"/>
      <c r="AC36" s="112">
        <v>77750</v>
      </c>
      <c r="AD36" s="110">
        <v>77750</v>
      </c>
      <c r="AE36" s="109"/>
      <c r="AF36" s="139"/>
      <c r="AG36" s="110">
        <v>77750</v>
      </c>
      <c r="AH36" s="110">
        <v>77750</v>
      </c>
      <c r="AI36" s="110">
        <v>77750</v>
      </c>
      <c r="AJ36" s="110">
        <v>77750</v>
      </c>
      <c r="AK36" s="109"/>
      <c r="AL36" s="109"/>
      <c r="AM36" s="112">
        <v>77750</v>
      </c>
      <c r="AN36" s="110">
        <v>77750</v>
      </c>
      <c r="AO36" s="110">
        <v>77750</v>
      </c>
      <c r="AP36" s="110">
        <v>77750</v>
      </c>
      <c r="AQ36" s="109"/>
      <c r="AR36" s="139"/>
      <c r="AS36" s="112">
        <v>77750</v>
      </c>
      <c r="AT36" s="110">
        <v>77750</v>
      </c>
      <c r="AU36" s="110">
        <v>77750</v>
      </c>
      <c r="AV36" s="109"/>
      <c r="AW36" s="139"/>
      <c r="AX36" s="112">
        <v>77750</v>
      </c>
      <c r="AY36" s="110">
        <v>77750</v>
      </c>
      <c r="AZ36" s="110">
        <v>77750</v>
      </c>
      <c r="BA36" s="110">
        <v>77750</v>
      </c>
      <c r="BB36" s="109"/>
      <c r="BC36" s="139"/>
      <c r="BD36" s="112">
        <v>77750</v>
      </c>
      <c r="BE36" s="110"/>
      <c r="BF36" s="110"/>
      <c r="BG36" s="109"/>
      <c r="BH36" s="139"/>
      <c r="BJ36" s="87"/>
      <c r="BK36" s="111"/>
    </row>
    <row r="37" spans="1:63" ht="38.25" customHeight="1">
      <c r="A37" s="84" t="s">
        <v>41</v>
      </c>
      <c r="B37" s="95" t="s">
        <v>355</v>
      </c>
      <c r="C37" s="95" t="s">
        <v>43</v>
      </c>
      <c r="D37" s="95" t="s">
        <v>43</v>
      </c>
      <c r="E37" s="96">
        <v>39630</v>
      </c>
      <c r="F37" s="92" t="s">
        <v>357</v>
      </c>
      <c r="G37" s="90">
        <v>6374367</v>
      </c>
      <c r="H37" s="85">
        <v>6406782</v>
      </c>
      <c r="I37" s="85">
        <v>6406782</v>
      </c>
      <c r="J37" s="141">
        <v>5.0852108138736973E-3</v>
      </c>
      <c r="K37" s="85">
        <v>9655697</v>
      </c>
      <c r="L37" s="85">
        <v>9655697</v>
      </c>
      <c r="M37" s="86">
        <v>-0.33647648636861738</v>
      </c>
      <c r="N37" s="85">
        <v>9655697</v>
      </c>
      <c r="O37" s="85">
        <v>9655697</v>
      </c>
      <c r="P37" s="86">
        <v>0</v>
      </c>
      <c r="Q37" s="85">
        <v>9655697</v>
      </c>
      <c r="R37" s="85">
        <v>9655697</v>
      </c>
      <c r="S37" s="109">
        <v>0</v>
      </c>
      <c r="T37" s="109">
        <v>0</v>
      </c>
      <c r="U37" s="110">
        <v>9655697</v>
      </c>
      <c r="V37" s="110">
        <v>9655697</v>
      </c>
      <c r="W37" s="109">
        <v>0</v>
      </c>
      <c r="X37" s="109">
        <v>0</v>
      </c>
      <c r="Y37" s="110">
        <v>9655697</v>
      </c>
      <c r="Z37" s="110">
        <v>9655697</v>
      </c>
      <c r="AA37" s="109">
        <v>0</v>
      </c>
      <c r="AB37" s="109">
        <v>0</v>
      </c>
      <c r="AC37" s="112">
        <v>9655697</v>
      </c>
      <c r="AD37" s="110">
        <v>9655697</v>
      </c>
      <c r="AE37" s="109">
        <v>0</v>
      </c>
      <c r="AF37" s="139">
        <v>0</v>
      </c>
      <c r="AG37" s="110">
        <v>9655697</v>
      </c>
      <c r="AH37" s="110">
        <v>9655697</v>
      </c>
      <c r="AI37" s="110">
        <v>9655697</v>
      </c>
      <c r="AJ37" s="110">
        <v>9655697</v>
      </c>
      <c r="AK37" s="109">
        <v>0</v>
      </c>
      <c r="AL37" s="109">
        <v>0</v>
      </c>
      <c r="AM37" s="112">
        <v>9655697</v>
      </c>
      <c r="AN37" s="110">
        <v>9655697</v>
      </c>
      <c r="AO37" s="110">
        <v>9655697</v>
      </c>
      <c r="AP37" s="110">
        <v>9655697</v>
      </c>
      <c r="AQ37" s="109">
        <f>AM37/AI37-1</f>
        <v>0</v>
      </c>
      <c r="AR37" s="139">
        <f>AN37/AM37-1</f>
        <v>0</v>
      </c>
      <c r="AS37" s="112">
        <v>9655697</v>
      </c>
      <c r="AT37" s="110">
        <v>9655697</v>
      </c>
      <c r="AU37" s="110">
        <v>9655697</v>
      </c>
      <c r="AV37" s="109">
        <f>AS37/AO37-1</f>
        <v>0</v>
      </c>
      <c r="AW37" s="139">
        <f>AP37/AS37-1</f>
        <v>0</v>
      </c>
      <c r="AX37" s="112">
        <v>9655697</v>
      </c>
      <c r="AY37" s="110">
        <v>9655697</v>
      </c>
      <c r="AZ37" s="110">
        <v>9655697</v>
      </c>
      <c r="BA37" s="110">
        <v>9655697</v>
      </c>
      <c r="BB37" s="109">
        <v>0</v>
      </c>
      <c r="BC37" s="139">
        <v>0</v>
      </c>
      <c r="BD37" s="112">
        <v>9655697</v>
      </c>
      <c r="BE37" s="110"/>
      <c r="BF37" s="110"/>
      <c r="BG37" s="109">
        <v>0</v>
      </c>
      <c r="BH37" s="139">
        <v>-1</v>
      </c>
      <c r="BJ37" s="87"/>
      <c r="BK37" s="111"/>
    </row>
    <row r="38" spans="1:63" ht="38.25" customHeight="1">
      <c r="A38" s="84" t="s">
        <v>45</v>
      </c>
      <c r="B38" s="95" t="s">
        <v>355</v>
      </c>
      <c r="C38" s="95">
        <v>109</v>
      </c>
      <c r="D38" s="95">
        <v>10133</v>
      </c>
      <c r="E38" s="96"/>
      <c r="F38" s="92" t="s">
        <v>356</v>
      </c>
      <c r="G38" s="90"/>
      <c r="H38" s="85"/>
      <c r="I38" s="85"/>
      <c r="J38" s="141"/>
      <c r="K38" s="85"/>
      <c r="L38" s="85"/>
      <c r="M38" s="86"/>
      <c r="N38" s="85"/>
      <c r="O38" s="85"/>
      <c r="P38" s="86"/>
      <c r="Q38" s="85"/>
      <c r="R38" s="85"/>
      <c r="S38" s="109"/>
      <c r="T38" s="109"/>
      <c r="U38" s="110"/>
      <c r="V38" s="110"/>
      <c r="W38" s="109"/>
      <c r="X38" s="109"/>
      <c r="Y38" s="110">
        <v>9655697</v>
      </c>
      <c r="Z38" s="110">
        <v>9655697</v>
      </c>
      <c r="AA38" s="109"/>
      <c r="AB38" s="109"/>
      <c r="AC38" s="112">
        <v>9655697</v>
      </c>
      <c r="AD38" s="110">
        <v>9655697</v>
      </c>
      <c r="AE38" s="109"/>
      <c r="AF38" s="139"/>
      <c r="AG38" s="110">
        <v>9655697</v>
      </c>
      <c r="AH38" s="110">
        <v>9655697</v>
      </c>
      <c r="AI38" s="110">
        <v>9655697</v>
      </c>
      <c r="AJ38" s="110">
        <v>9655697</v>
      </c>
      <c r="AK38" s="109"/>
      <c r="AL38" s="109"/>
      <c r="AM38" s="112">
        <v>9655697</v>
      </c>
      <c r="AN38" s="110">
        <v>9655697</v>
      </c>
      <c r="AO38" s="110">
        <v>9655697</v>
      </c>
      <c r="AP38" s="110">
        <v>9655697</v>
      </c>
      <c r="AQ38" s="109"/>
      <c r="AR38" s="139"/>
      <c r="AS38" s="112">
        <v>9655697</v>
      </c>
      <c r="AT38" s="110">
        <v>9655697</v>
      </c>
      <c r="AU38" s="110">
        <v>9655697</v>
      </c>
      <c r="AV38" s="109"/>
      <c r="AW38" s="139"/>
      <c r="AX38" s="112">
        <v>9655697</v>
      </c>
      <c r="AY38" s="110">
        <v>9655697</v>
      </c>
      <c r="AZ38" s="110">
        <v>9655697</v>
      </c>
      <c r="BA38" s="110">
        <v>9655697</v>
      </c>
      <c r="BB38" s="109"/>
      <c r="BC38" s="139"/>
      <c r="BD38" s="112">
        <v>9655697</v>
      </c>
      <c r="BE38" s="110"/>
      <c r="BF38" s="110"/>
      <c r="BG38" s="109"/>
      <c r="BH38" s="139"/>
      <c r="BJ38" s="87"/>
      <c r="BK38" s="111"/>
    </row>
    <row r="39" spans="1:63" ht="38.25" customHeight="1">
      <c r="A39" s="84" t="s">
        <v>45</v>
      </c>
      <c r="B39" s="95" t="s">
        <v>355</v>
      </c>
      <c r="C39" s="95">
        <v>109</v>
      </c>
      <c r="D39" s="95">
        <v>10134</v>
      </c>
      <c r="E39" s="96"/>
      <c r="F39" s="92" t="s">
        <v>354</v>
      </c>
      <c r="G39" s="90"/>
      <c r="H39" s="85"/>
      <c r="I39" s="85"/>
      <c r="J39" s="141"/>
      <c r="K39" s="85"/>
      <c r="L39" s="85"/>
      <c r="M39" s="86"/>
      <c r="N39" s="85"/>
      <c r="O39" s="85"/>
      <c r="P39" s="86"/>
      <c r="Q39" s="85"/>
      <c r="R39" s="85"/>
      <c r="S39" s="109"/>
      <c r="T39" s="109"/>
      <c r="U39" s="110"/>
      <c r="V39" s="110"/>
      <c r="W39" s="109"/>
      <c r="X39" s="109"/>
      <c r="Y39" s="110">
        <v>0</v>
      </c>
      <c r="Z39" s="110">
        <v>0</v>
      </c>
      <c r="AA39" s="109"/>
      <c r="AB39" s="109"/>
      <c r="AC39" s="112">
        <v>0</v>
      </c>
      <c r="AD39" s="110">
        <v>0</v>
      </c>
      <c r="AE39" s="109"/>
      <c r="AF39" s="139"/>
      <c r="AG39" s="110">
        <v>0</v>
      </c>
      <c r="AH39" s="110">
        <v>0</v>
      </c>
      <c r="AI39" s="110">
        <v>0</v>
      </c>
      <c r="AJ39" s="110">
        <v>0</v>
      </c>
      <c r="AK39" s="109"/>
      <c r="AL39" s="109"/>
      <c r="AM39" s="112">
        <v>0</v>
      </c>
      <c r="AN39" s="110">
        <v>0</v>
      </c>
      <c r="AO39" s="110">
        <v>0</v>
      </c>
      <c r="AP39" s="110">
        <v>0</v>
      </c>
      <c r="AQ39" s="109"/>
      <c r="AR39" s="139"/>
      <c r="AS39" s="112">
        <v>0</v>
      </c>
      <c r="AT39" s="110">
        <v>0</v>
      </c>
      <c r="AU39" s="110">
        <v>0</v>
      </c>
      <c r="AV39" s="109"/>
      <c r="AW39" s="139"/>
      <c r="AX39" s="112">
        <v>0</v>
      </c>
      <c r="AY39" s="110">
        <v>0</v>
      </c>
      <c r="AZ39" s="110">
        <v>0</v>
      </c>
      <c r="BA39" s="110">
        <v>0</v>
      </c>
      <c r="BB39" s="109"/>
      <c r="BC39" s="139"/>
      <c r="BD39" s="112">
        <v>0</v>
      </c>
      <c r="BE39" s="110"/>
      <c r="BF39" s="110"/>
      <c r="BG39" s="109"/>
      <c r="BH39" s="139"/>
      <c r="BJ39" s="87"/>
      <c r="BK39" s="111"/>
    </row>
    <row r="40" spans="1:63" ht="38.25" customHeight="1">
      <c r="A40" s="84" t="s">
        <v>45</v>
      </c>
      <c r="B40" s="95" t="s">
        <v>355</v>
      </c>
      <c r="C40" s="95">
        <v>109</v>
      </c>
      <c r="D40" s="95">
        <v>10135</v>
      </c>
      <c r="E40" s="96"/>
      <c r="F40" s="92" t="s">
        <v>354</v>
      </c>
      <c r="G40" s="90"/>
      <c r="H40" s="85"/>
      <c r="I40" s="85"/>
      <c r="J40" s="141"/>
      <c r="K40" s="85"/>
      <c r="L40" s="85"/>
      <c r="M40" s="86"/>
      <c r="N40" s="85"/>
      <c r="O40" s="85"/>
      <c r="P40" s="86"/>
      <c r="Q40" s="85"/>
      <c r="R40" s="85"/>
      <c r="S40" s="109"/>
      <c r="T40" s="109"/>
      <c r="U40" s="110"/>
      <c r="V40" s="110"/>
      <c r="W40" s="109"/>
      <c r="X40" s="109"/>
      <c r="Y40" s="110">
        <v>0</v>
      </c>
      <c r="Z40" s="110">
        <v>0</v>
      </c>
      <c r="AA40" s="109"/>
      <c r="AB40" s="109"/>
      <c r="AC40" s="112">
        <v>0</v>
      </c>
      <c r="AD40" s="110">
        <v>0</v>
      </c>
      <c r="AE40" s="109"/>
      <c r="AF40" s="139"/>
      <c r="AG40" s="110">
        <v>0</v>
      </c>
      <c r="AH40" s="110">
        <v>0</v>
      </c>
      <c r="AI40" s="110">
        <v>0</v>
      </c>
      <c r="AJ40" s="110">
        <v>0</v>
      </c>
      <c r="AK40" s="109"/>
      <c r="AL40" s="109"/>
      <c r="AM40" s="112">
        <v>0</v>
      </c>
      <c r="AN40" s="110">
        <v>0</v>
      </c>
      <c r="AO40" s="110">
        <v>0</v>
      </c>
      <c r="AP40" s="110">
        <v>0</v>
      </c>
      <c r="AQ40" s="109"/>
      <c r="AR40" s="139"/>
      <c r="AS40" s="112">
        <v>0</v>
      </c>
      <c r="AT40" s="110">
        <v>0</v>
      </c>
      <c r="AU40" s="110">
        <v>0</v>
      </c>
      <c r="AV40" s="109"/>
      <c r="AW40" s="139"/>
      <c r="AX40" s="112">
        <v>0</v>
      </c>
      <c r="AY40" s="110">
        <v>0</v>
      </c>
      <c r="AZ40" s="110">
        <v>0</v>
      </c>
      <c r="BA40" s="110">
        <v>0</v>
      </c>
      <c r="BB40" s="109"/>
      <c r="BC40" s="139"/>
      <c r="BD40" s="112">
        <v>0</v>
      </c>
      <c r="BE40" s="110"/>
      <c r="BF40" s="110"/>
      <c r="BG40" s="109"/>
      <c r="BH40" s="139"/>
      <c r="BJ40" s="87"/>
      <c r="BK40" s="111"/>
    </row>
    <row r="41" spans="1:63" ht="38.25" customHeight="1">
      <c r="A41" s="84" t="s">
        <v>45</v>
      </c>
      <c r="B41" s="95" t="s">
        <v>355</v>
      </c>
      <c r="C41" s="95">
        <v>109</v>
      </c>
      <c r="D41" s="95">
        <v>10136</v>
      </c>
      <c r="E41" s="96"/>
      <c r="F41" s="92" t="s">
        <v>354</v>
      </c>
      <c r="G41" s="90"/>
      <c r="H41" s="85"/>
      <c r="I41" s="85"/>
      <c r="J41" s="141"/>
      <c r="K41" s="85"/>
      <c r="L41" s="85"/>
      <c r="M41" s="86"/>
      <c r="N41" s="85"/>
      <c r="O41" s="85"/>
      <c r="P41" s="86"/>
      <c r="Q41" s="85"/>
      <c r="R41" s="85"/>
      <c r="S41" s="109"/>
      <c r="T41" s="109"/>
      <c r="U41" s="110"/>
      <c r="V41" s="110"/>
      <c r="W41" s="109"/>
      <c r="X41" s="109"/>
      <c r="Y41" s="110">
        <v>0</v>
      </c>
      <c r="Z41" s="110">
        <v>0</v>
      </c>
      <c r="AA41" s="109"/>
      <c r="AB41" s="109"/>
      <c r="AC41" s="112">
        <v>0</v>
      </c>
      <c r="AD41" s="110">
        <v>0</v>
      </c>
      <c r="AE41" s="109"/>
      <c r="AF41" s="139"/>
      <c r="AG41" s="110">
        <v>0</v>
      </c>
      <c r="AH41" s="110">
        <v>0</v>
      </c>
      <c r="AI41" s="110">
        <v>0</v>
      </c>
      <c r="AJ41" s="110">
        <v>0</v>
      </c>
      <c r="AK41" s="109"/>
      <c r="AL41" s="109"/>
      <c r="AM41" s="112">
        <v>0</v>
      </c>
      <c r="AN41" s="110">
        <v>0</v>
      </c>
      <c r="AO41" s="110">
        <v>0</v>
      </c>
      <c r="AP41" s="110">
        <v>0</v>
      </c>
      <c r="AQ41" s="109"/>
      <c r="AR41" s="139"/>
      <c r="AS41" s="112">
        <v>0</v>
      </c>
      <c r="AT41" s="110">
        <v>0</v>
      </c>
      <c r="AU41" s="110">
        <v>0</v>
      </c>
      <c r="AV41" s="109"/>
      <c r="AW41" s="139"/>
      <c r="AX41" s="112">
        <v>0</v>
      </c>
      <c r="AY41" s="110">
        <v>0</v>
      </c>
      <c r="AZ41" s="110">
        <v>0</v>
      </c>
      <c r="BA41" s="110">
        <v>0</v>
      </c>
      <c r="BB41" s="109"/>
      <c r="BC41" s="139"/>
      <c r="BD41" s="112">
        <v>0</v>
      </c>
      <c r="BE41" s="110"/>
      <c r="BF41" s="110"/>
      <c r="BG41" s="109"/>
      <c r="BH41" s="139"/>
      <c r="BJ41" s="87"/>
      <c r="BK41" s="111"/>
    </row>
    <row r="42" spans="1:63" ht="25">
      <c r="A42" s="84" t="s">
        <v>41</v>
      </c>
      <c r="B42" s="95" t="s">
        <v>351</v>
      </c>
      <c r="C42" s="95" t="s">
        <v>43</v>
      </c>
      <c r="D42" s="95" t="s">
        <v>43</v>
      </c>
      <c r="E42" s="96">
        <v>39539</v>
      </c>
      <c r="F42" s="92" t="s">
        <v>353</v>
      </c>
      <c r="G42" s="90">
        <v>1864928</v>
      </c>
      <c r="H42" s="85">
        <v>1863106</v>
      </c>
      <c r="I42" s="85">
        <v>1863106</v>
      </c>
      <c r="J42" s="97">
        <v>-9.7698141697699636E-4</v>
      </c>
      <c r="K42" s="85">
        <v>2820378</v>
      </c>
      <c r="L42" s="85">
        <v>2820378</v>
      </c>
      <c r="M42" s="86">
        <v>-0.33941266028879813</v>
      </c>
      <c r="N42" s="85">
        <v>2820378</v>
      </c>
      <c r="O42" s="85">
        <v>2820378</v>
      </c>
      <c r="P42" s="86">
        <v>0</v>
      </c>
      <c r="Q42" s="85">
        <v>2820378</v>
      </c>
      <c r="R42" s="85">
        <v>2820378</v>
      </c>
      <c r="S42" s="109">
        <v>0</v>
      </c>
      <c r="T42" s="109">
        <v>0</v>
      </c>
      <c r="U42" s="110">
        <v>2820378</v>
      </c>
      <c r="V42" s="110">
        <v>2820378</v>
      </c>
      <c r="W42" s="109">
        <v>0</v>
      </c>
      <c r="X42" s="109">
        <v>0</v>
      </c>
      <c r="Y42" s="110">
        <v>2820378</v>
      </c>
      <c r="Z42" s="110">
        <v>2820378</v>
      </c>
      <c r="AA42" s="109">
        <v>0</v>
      </c>
      <c r="AB42" s="109">
        <v>0</v>
      </c>
      <c r="AC42" s="112">
        <v>2820328</v>
      </c>
      <c r="AD42" s="110">
        <v>2820328</v>
      </c>
      <c r="AE42" s="109">
        <v>-1.7728120131454972E-5</v>
      </c>
      <c r="AF42" s="139">
        <v>0</v>
      </c>
      <c r="AG42" s="110">
        <v>2820328</v>
      </c>
      <c r="AH42" s="110">
        <v>2820328</v>
      </c>
      <c r="AI42" s="110">
        <v>2820328</v>
      </c>
      <c r="AJ42" s="110">
        <v>2820328</v>
      </c>
      <c r="AK42" s="109">
        <v>-1.7728120131454972E-5</v>
      </c>
      <c r="AL42" s="109">
        <v>0</v>
      </c>
      <c r="AM42" s="112">
        <v>2820328</v>
      </c>
      <c r="AN42" s="110">
        <v>2820328</v>
      </c>
      <c r="AO42" s="110">
        <v>2820328</v>
      </c>
      <c r="AP42" s="110">
        <v>2820328</v>
      </c>
      <c r="AQ42" s="109">
        <f>AM42/AI42-1</f>
        <v>0</v>
      </c>
      <c r="AR42" s="139">
        <f>AN42/AM42-1</f>
        <v>0</v>
      </c>
      <c r="AS42" s="112">
        <v>2820328</v>
      </c>
      <c r="AT42" s="110">
        <v>2820328</v>
      </c>
      <c r="AU42" s="110">
        <v>2820328</v>
      </c>
      <c r="AV42" s="109">
        <f>AS42/AO42-1</f>
        <v>0</v>
      </c>
      <c r="AW42" s="139">
        <f>AP42/AS42-1</f>
        <v>0</v>
      </c>
      <c r="AX42" s="112">
        <v>2820328</v>
      </c>
      <c r="AY42" s="110">
        <v>2820328</v>
      </c>
      <c r="AZ42" s="110">
        <v>2820328</v>
      </c>
      <c r="BA42" s="110">
        <v>2820328</v>
      </c>
      <c r="BB42" s="109">
        <v>0</v>
      </c>
      <c r="BC42" s="139">
        <v>0</v>
      </c>
      <c r="BD42" s="112">
        <v>2820328</v>
      </c>
      <c r="BE42" s="110"/>
      <c r="BF42" s="110"/>
      <c r="BG42" s="109">
        <v>0</v>
      </c>
      <c r="BH42" s="139">
        <v>-1</v>
      </c>
      <c r="BJ42" s="87" t="s">
        <v>283</v>
      </c>
      <c r="BK42" s="111"/>
    </row>
    <row r="43" spans="1:63" ht="50">
      <c r="A43" s="84" t="s">
        <v>45</v>
      </c>
      <c r="B43" s="95" t="s">
        <v>351</v>
      </c>
      <c r="C43" s="95">
        <v>115</v>
      </c>
      <c r="D43" s="95">
        <v>10145</v>
      </c>
      <c r="E43" s="96"/>
      <c r="F43" s="92" t="s">
        <v>352</v>
      </c>
      <c r="G43" s="90"/>
      <c r="H43" s="85"/>
      <c r="I43" s="85"/>
      <c r="J43" s="97"/>
      <c r="K43" s="85"/>
      <c r="L43" s="85"/>
      <c r="M43" s="86"/>
      <c r="N43" s="85"/>
      <c r="O43" s="85"/>
      <c r="P43" s="86"/>
      <c r="Q43" s="85"/>
      <c r="R43" s="85"/>
      <c r="S43" s="109"/>
      <c r="T43" s="109"/>
      <c r="U43" s="110"/>
      <c r="V43" s="110"/>
      <c r="W43" s="109"/>
      <c r="X43" s="109"/>
      <c r="Y43" s="110">
        <v>1662449</v>
      </c>
      <c r="Z43" s="110">
        <v>1662449</v>
      </c>
      <c r="AA43" s="109"/>
      <c r="AB43" s="109"/>
      <c r="AC43" s="112">
        <v>1662449</v>
      </c>
      <c r="AD43" s="110">
        <v>1662449</v>
      </c>
      <c r="AE43" s="109"/>
      <c r="AF43" s="139"/>
      <c r="AG43" s="110">
        <v>1662449</v>
      </c>
      <c r="AH43" s="110">
        <v>1662449</v>
      </c>
      <c r="AI43" s="110">
        <v>1662449</v>
      </c>
      <c r="AJ43" s="110">
        <v>1662449</v>
      </c>
      <c r="AK43" s="109"/>
      <c r="AL43" s="109"/>
      <c r="AM43" s="112">
        <v>1662449</v>
      </c>
      <c r="AN43" s="110">
        <v>1662449</v>
      </c>
      <c r="AO43" s="110">
        <v>1662449</v>
      </c>
      <c r="AP43" s="110">
        <v>1662449</v>
      </c>
      <c r="AQ43" s="109"/>
      <c r="AR43" s="139"/>
      <c r="AS43" s="112">
        <v>1662449</v>
      </c>
      <c r="AT43" s="110">
        <v>1662449</v>
      </c>
      <c r="AU43" s="110">
        <v>1662449</v>
      </c>
      <c r="AV43" s="109"/>
      <c r="AW43" s="139"/>
      <c r="AX43" s="112">
        <v>1662449</v>
      </c>
      <c r="AY43" s="110">
        <v>1662449</v>
      </c>
      <c r="AZ43" s="110">
        <v>1662449</v>
      </c>
      <c r="BA43" s="110">
        <v>1662449</v>
      </c>
      <c r="BB43" s="109"/>
      <c r="BC43" s="139"/>
      <c r="BD43" s="112">
        <v>1662449</v>
      </c>
      <c r="BE43" s="110"/>
      <c r="BF43" s="110"/>
      <c r="BG43" s="109"/>
      <c r="BH43" s="139"/>
      <c r="BJ43" s="87"/>
      <c r="BK43" s="111"/>
    </row>
    <row r="44" spans="1:63" ht="75">
      <c r="A44" s="84" t="s">
        <v>45</v>
      </c>
      <c r="B44" s="95" t="s">
        <v>351</v>
      </c>
      <c r="C44" s="95">
        <v>116</v>
      </c>
      <c r="D44" s="95">
        <v>10146</v>
      </c>
      <c r="E44" s="96"/>
      <c r="F44" s="92" t="s">
        <v>350</v>
      </c>
      <c r="G44" s="90"/>
      <c r="H44" s="85"/>
      <c r="I44" s="85"/>
      <c r="J44" s="97"/>
      <c r="K44" s="85"/>
      <c r="L44" s="85"/>
      <c r="M44" s="86"/>
      <c r="N44" s="85"/>
      <c r="O44" s="85"/>
      <c r="P44" s="86"/>
      <c r="Q44" s="85"/>
      <c r="R44" s="85"/>
      <c r="S44" s="109"/>
      <c r="T44" s="109"/>
      <c r="U44" s="110"/>
      <c r="V44" s="110"/>
      <c r="W44" s="109"/>
      <c r="X44" s="109"/>
      <c r="Y44" s="110">
        <v>1157879</v>
      </c>
      <c r="Z44" s="110">
        <v>1157879</v>
      </c>
      <c r="AA44" s="109"/>
      <c r="AB44" s="109"/>
      <c r="AC44" s="112">
        <v>1157879</v>
      </c>
      <c r="AD44" s="110">
        <v>1157879</v>
      </c>
      <c r="AE44" s="109"/>
      <c r="AF44" s="139"/>
      <c r="AG44" s="110">
        <v>1157879</v>
      </c>
      <c r="AH44" s="110">
        <v>1157879</v>
      </c>
      <c r="AI44" s="110">
        <v>1157879</v>
      </c>
      <c r="AJ44" s="110">
        <v>1157879</v>
      </c>
      <c r="AK44" s="109"/>
      <c r="AL44" s="109"/>
      <c r="AM44" s="112">
        <v>1157879</v>
      </c>
      <c r="AN44" s="110">
        <v>1157879</v>
      </c>
      <c r="AO44" s="110">
        <v>1157879</v>
      </c>
      <c r="AP44" s="110">
        <v>1157879</v>
      </c>
      <c r="AQ44" s="109"/>
      <c r="AR44" s="139"/>
      <c r="AS44" s="112">
        <v>1157879</v>
      </c>
      <c r="AT44" s="110">
        <v>1157879</v>
      </c>
      <c r="AU44" s="110">
        <v>1157879</v>
      </c>
      <c r="AV44" s="109"/>
      <c r="AW44" s="139"/>
      <c r="AX44" s="112">
        <v>1157879</v>
      </c>
      <c r="AY44" s="110">
        <v>1157879</v>
      </c>
      <c r="AZ44" s="110">
        <v>1157879</v>
      </c>
      <c r="BA44" s="110">
        <v>1157879</v>
      </c>
      <c r="BB44" s="109"/>
      <c r="BC44" s="139"/>
      <c r="BD44" s="112">
        <v>1157879</v>
      </c>
      <c r="BE44" s="110"/>
      <c r="BF44" s="110"/>
      <c r="BG44" s="109"/>
      <c r="BH44" s="139"/>
      <c r="BJ44" s="87"/>
      <c r="BK44" s="111"/>
    </row>
    <row r="45" spans="1:63" ht="21">
      <c r="A45" s="91" t="s">
        <v>82</v>
      </c>
      <c r="B45" s="95" t="s">
        <v>348</v>
      </c>
      <c r="C45" s="95">
        <v>6</v>
      </c>
      <c r="D45" s="95">
        <v>10006</v>
      </c>
      <c r="E45" s="96">
        <v>39753</v>
      </c>
      <c r="F45" s="92" t="s">
        <v>349</v>
      </c>
      <c r="G45" s="90"/>
      <c r="H45" s="85"/>
      <c r="I45" s="85"/>
      <c r="J45" s="97"/>
      <c r="K45" s="85"/>
      <c r="L45" s="85"/>
      <c r="M45" s="86"/>
      <c r="N45" s="85"/>
      <c r="O45" s="85"/>
      <c r="P45" s="85"/>
      <c r="Q45" s="109"/>
      <c r="R45" s="109"/>
      <c r="S45" s="109"/>
      <c r="T45" s="109"/>
      <c r="U45" s="109"/>
      <c r="V45" s="109"/>
      <c r="W45" s="109"/>
      <c r="X45" s="109"/>
      <c r="Y45" s="109"/>
      <c r="Z45" s="109"/>
      <c r="AA45" s="109"/>
      <c r="AB45" s="109"/>
      <c r="AC45" s="142">
        <v>0</v>
      </c>
      <c r="AD45" s="109"/>
      <c r="AE45" s="109"/>
      <c r="AF45" s="139"/>
      <c r="AG45" s="109">
        <v>0</v>
      </c>
      <c r="AH45" s="109"/>
      <c r="AI45" s="109"/>
      <c r="AJ45" s="109"/>
      <c r="AK45" s="109"/>
      <c r="AL45" s="109"/>
      <c r="AM45" s="142"/>
      <c r="AN45" s="109"/>
      <c r="AO45" s="109"/>
      <c r="AP45" s="109"/>
      <c r="AQ45" s="109"/>
      <c r="AR45" s="139"/>
      <c r="AS45" s="142"/>
      <c r="AT45" s="109"/>
      <c r="AU45" s="109"/>
      <c r="AV45" s="109"/>
      <c r="AW45" s="139"/>
      <c r="AX45" s="142"/>
      <c r="AY45" s="109"/>
      <c r="AZ45" s="109"/>
      <c r="BA45" s="109"/>
      <c r="BB45" s="109"/>
      <c r="BC45" s="139"/>
      <c r="BD45" s="142"/>
      <c r="BE45" s="109"/>
      <c r="BF45" s="109"/>
      <c r="BG45" s="109"/>
      <c r="BH45" s="139"/>
      <c r="BJ45" s="94" t="s">
        <v>344</v>
      </c>
      <c r="BK45" s="111"/>
    </row>
    <row r="46" spans="1:63" ht="25">
      <c r="A46" s="91" t="s">
        <v>82</v>
      </c>
      <c r="B46" s="95" t="s">
        <v>348</v>
      </c>
      <c r="C46" s="95">
        <v>42</v>
      </c>
      <c r="D46" s="95">
        <v>10046</v>
      </c>
      <c r="E46" s="96">
        <v>39753</v>
      </c>
      <c r="F46" s="92" t="s">
        <v>347</v>
      </c>
      <c r="G46" s="90"/>
      <c r="H46" s="85"/>
      <c r="I46" s="85"/>
      <c r="J46" s="97"/>
      <c r="K46" s="85"/>
      <c r="L46" s="85"/>
      <c r="M46" s="86"/>
      <c r="N46" s="85"/>
      <c r="O46" s="85"/>
      <c r="P46" s="85"/>
      <c r="Q46" s="109"/>
      <c r="R46" s="109"/>
      <c r="S46" s="109"/>
      <c r="T46" s="109"/>
      <c r="U46" s="109"/>
      <c r="V46" s="109"/>
      <c r="W46" s="109"/>
      <c r="X46" s="109"/>
      <c r="Y46" s="109"/>
      <c r="Z46" s="109"/>
      <c r="AA46" s="109"/>
      <c r="AB46" s="109"/>
      <c r="AC46" s="142">
        <v>0</v>
      </c>
      <c r="AD46" s="109"/>
      <c r="AE46" s="109"/>
      <c r="AF46" s="139"/>
      <c r="AG46" s="109">
        <v>0</v>
      </c>
      <c r="AH46" s="109"/>
      <c r="AI46" s="109"/>
      <c r="AJ46" s="109"/>
      <c r="AK46" s="109"/>
      <c r="AL46" s="109"/>
      <c r="AM46" s="142"/>
      <c r="AN46" s="109"/>
      <c r="AO46" s="109"/>
      <c r="AP46" s="109"/>
      <c r="AQ46" s="109"/>
      <c r="AR46" s="139"/>
      <c r="AS46" s="142"/>
      <c r="AT46" s="109"/>
      <c r="AU46" s="109"/>
      <c r="AV46" s="109"/>
      <c r="AW46" s="139"/>
      <c r="AX46" s="142"/>
      <c r="AY46" s="109"/>
      <c r="AZ46" s="109"/>
      <c r="BA46" s="109"/>
      <c r="BB46" s="109"/>
      <c r="BC46" s="139"/>
      <c r="BD46" s="142"/>
      <c r="BE46" s="109"/>
      <c r="BF46" s="109"/>
      <c r="BG46" s="109"/>
      <c r="BH46" s="139"/>
      <c r="BJ46" s="94" t="s">
        <v>344</v>
      </c>
      <c r="BK46" s="111"/>
    </row>
    <row r="47" spans="1:63" ht="25">
      <c r="A47" s="91" t="s">
        <v>82</v>
      </c>
      <c r="B47" s="95" t="s">
        <v>346</v>
      </c>
      <c r="C47" s="95">
        <v>43</v>
      </c>
      <c r="D47" s="95">
        <v>10047</v>
      </c>
      <c r="E47" s="96">
        <v>39203</v>
      </c>
      <c r="F47" s="92" t="s">
        <v>345</v>
      </c>
      <c r="G47" s="90"/>
      <c r="H47" s="85"/>
      <c r="I47" s="85"/>
      <c r="J47" s="97"/>
      <c r="K47" s="85"/>
      <c r="L47" s="85"/>
      <c r="M47" s="86"/>
      <c r="N47" s="85"/>
      <c r="O47" s="85"/>
      <c r="P47" s="85"/>
      <c r="Q47" s="109"/>
      <c r="R47" s="109"/>
      <c r="S47" s="109"/>
      <c r="T47" s="109"/>
      <c r="U47" s="109"/>
      <c r="V47" s="109"/>
      <c r="W47" s="109"/>
      <c r="X47" s="109"/>
      <c r="Y47" s="109"/>
      <c r="Z47" s="109"/>
      <c r="AA47" s="109"/>
      <c r="AB47" s="109"/>
      <c r="AC47" s="142">
        <v>0</v>
      </c>
      <c r="AD47" s="109"/>
      <c r="AE47" s="109"/>
      <c r="AF47" s="139"/>
      <c r="AG47" s="109">
        <v>0</v>
      </c>
      <c r="AH47" s="109"/>
      <c r="AI47" s="109"/>
      <c r="AJ47" s="109"/>
      <c r="AK47" s="109"/>
      <c r="AL47" s="109"/>
      <c r="AM47" s="142"/>
      <c r="AN47" s="109"/>
      <c r="AO47" s="109"/>
      <c r="AP47" s="109"/>
      <c r="AQ47" s="109"/>
      <c r="AR47" s="139"/>
      <c r="AS47" s="142"/>
      <c r="AT47" s="109"/>
      <c r="AU47" s="109"/>
      <c r="AV47" s="109"/>
      <c r="AW47" s="139"/>
      <c r="AX47" s="142"/>
      <c r="AY47" s="109"/>
      <c r="AZ47" s="109"/>
      <c r="BA47" s="109"/>
      <c r="BB47" s="109"/>
      <c r="BC47" s="139"/>
      <c r="BD47" s="142"/>
      <c r="BE47" s="109"/>
      <c r="BF47" s="109"/>
      <c r="BG47" s="109"/>
      <c r="BH47" s="139"/>
      <c r="BJ47" s="94" t="s">
        <v>344</v>
      </c>
      <c r="BK47" s="111"/>
    </row>
    <row r="48" spans="1:63" ht="48.75" customHeight="1">
      <c r="A48" s="84" t="s">
        <v>41</v>
      </c>
      <c r="B48" s="95" t="s">
        <v>341</v>
      </c>
      <c r="C48" s="95" t="s">
        <v>43</v>
      </c>
      <c r="D48" s="95" t="s">
        <v>43</v>
      </c>
      <c r="E48" s="96">
        <v>39264</v>
      </c>
      <c r="F48" s="92" t="s">
        <v>343</v>
      </c>
      <c r="G48" s="90">
        <v>124047</v>
      </c>
      <c r="H48" s="85">
        <v>124047</v>
      </c>
      <c r="I48" s="85">
        <v>124047</v>
      </c>
      <c r="J48" s="141">
        <v>0</v>
      </c>
      <c r="K48" s="85">
        <v>185247</v>
      </c>
      <c r="L48" s="85">
        <v>185247</v>
      </c>
      <c r="M48" s="86">
        <v>-0.33036972258660058</v>
      </c>
      <c r="N48" s="85">
        <v>185247</v>
      </c>
      <c r="O48" s="85">
        <v>185247</v>
      </c>
      <c r="P48" s="86">
        <v>0</v>
      </c>
      <c r="Q48" s="85">
        <v>185247</v>
      </c>
      <c r="R48" s="85">
        <v>185247</v>
      </c>
      <c r="S48" s="109">
        <v>0</v>
      </c>
      <c r="T48" s="109">
        <v>0</v>
      </c>
      <c r="U48" s="110">
        <v>185247</v>
      </c>
      <c r="V48" s="110">
        <v>185247</v>
      </c>
      <c r="W48" s="109">
        <v>0</v>
      </c>
      <c r="X48" s="109">
        <v>0</v>
      </c>
      <c r="Y48" s="110">
        <v>185247</v>
      </c>
      <c r="Z48" s="110">
        <v>185247</v>
      </c>
      <c r="AA48" s="109">
        <v>0</v>
      </c>
      <c r="AB48" s="109">
        <v>0</v>
      </c>
      <c r="AC48" s="112">
        <v>185247</v>
      </c>
      <c r="AD48" s="110">
        <v>185247</v>
      </c>
      <c r="AE48" s="109">
        <v>0</v>
      </c>
      <c r="AF48" s="139">
        <v>0</v>
      </c>
      <c r="AG48" s="110">
        <v>185247</v>
      </c>
      <c r="AH48" s="110">
        <v>185247</v>
      </c>
      <c r="AI48" s="110">
        <v>185247</v>
      </c>
      <c r="AJ48" s="110">
        <v>185247</v>
      </c>
      <c r="AK48" s="109">
        <v>0</v>
      </c>
      <c r="AL48" s="109">
        <v>0</v>
      </c>
      <c r="AM48" s="112">
        <v>185247</v>
      </c>
      <c r="AN48" s="110">
        <v>185247</v>
      </c>
      <c r="AO48" s="110">
        <v>185247</v>
      </c>
      <c r="AP48" s="110">
        <v>185247</v>
      </c>
      <c r="AQ48" s="109">
        <f>AM48/AI48-1</f>
        <v>0</v>
      </c>
      <c r="AR48" s="139">
        <f>AN48/AM48-1</f>
        <v>0</v>
      </c>
      <c r="AS48" s="112">
        <v>185247</v>
      </c>
      <c r="AT48" s="110">
        <v>185247</v>
      </c>
      <c r="AU48" s="110">
        <v>185247</v>
      </c>
      <c r="AV48" s="109">
        <f>AS48/AO48-1</f>
        <v>0</v>
      </c>
      <c r="AW48" s="139">
        <f>AP48/AS48-1</f>
        <v>0</v>
      </c>
      <c r="AX48" s="112">
        <v>185247</v>
      </c>
      <c r="AY48" s="110">
        <v>185247</v>
      </c>
      <c r="AZ48" s="110">
        <v>185247</v>
      </c>
      <c r="BA48" s="110">
        <v>185247</v>
      </c>
      <c r="BB48" s="109">
        <v>0</v>
      </c>
      <c r="BC48" s="139">
        <v>0</v>
      </c>
      <c r="BD48" s="112">
        <v>185247</v>
      </c>
      <c r="BE48" s="110"/>
      <c r="BF48" s="110"/>
      <c r="BG48" s="109">
        <v>0</v>
      </c>
      <c r="BH48" s="139">
        <v>-1</v>
      </c>
      <c r="BJ48" s="87"/>
      <c r="BK48" s="111"/>
    </row>
    <row r="49" spans="1:63">
      <c r="A49" s="84" t="s">
        <v>45</v>
      </c>
      <c r="B49" s="95" t="s">
        <v>341</v>
      </c>
      <c r="C49" s="95">
        <v>41</v>
      </c>
      <c r="D49" s="95">
        <v>10045</v>
      </c>
      <c r="E49" s="96"/>
      <c r="F49" s="92" t="s">
        <v>342</v>
      </c>
      <c r="G49" s="90"/>
      <c r="H49" s="85"/>
      <c r="I49" s="85"/>
      <c r="J49" s="141"/>
      <c r="K49" s="85"/>
      <c r="L49" s="85"/>
      <c r="M49" s="86"/>
      <c r="N49" s="85"/>
      <c r="O49" s="85"/>
      <c r="P49" s="86"/>
      <c r="Q49" s="85"/>
      <c r="R49" s="85"/>
      <c r="S49" s="109"/>
      <c r="T49" s="109"/>
      <c r="U49" s="110"/>
      <c r="V49" s="110"/>
      <c r="W49" s="109"/>
      <c r="X49" s="109"/>
      <c r="Y49" s="110">
        <v>108157</v>
      </c>
      <c r="Z49" s="110">
        <v>108157</v>
      </c>
      <c r="AA49" s="109"/>
      <c r="AB49" s="109"/>
      <c r="AC49" s="112">
        <v>108157</v>
      </c>
      <c r="AD49" s="110">
        <v>108157</v>
      </c>
      <c r="AE49" s="109"/>
      <c r="AF49" s="139"/>
      <c r="AG49" s="110">
        <v>108157</v>
      </c>
      <c r="AH49" s="110">
        <v>108157</v>
      </c>
      <c r="AI49" s="110">
        <v>108157</v>
      </c>
      <c r="AJ49" s="110">
        <v>108157</v>
      </c>
      <c r="AK49" s="109"/>
      <c r="AL49" s="109"/>
      <c r="AM49" s="112">
        <v>108157</v>
      </c>
      <c r="AN49" s="110">
        <v>108157</v>
      </c>
      <c r="AO49" s="110">
        <v>108157</v>
      </c>
      <c r="AP49" s="110">
        <v>108157</v>
      </c>
      <c r="AQ49" s="109"/>
      <c r="AR49" s="139"/>
      <c r="AS49" s="112">
        <v>108157</v>
      </c>
      <c r="AT49" s="110">
        <v>108157</v>
      </c>
      <c r="AU49" s="110">
        <v>108157</v>
      </c>
      <c r="AV49" s="109"/>
      <c r="AW49" s="139"/>
      <c r="AX49" s="112">
        <v>108157</v>
      </c>
      <c r="AY49" s="110">
        <v>108157</v>
      </c>
      <c r="AZ49" s="110">
        <v>108157</v>
      </c>
      <c r="BA49" s="110">
        <v>108157</v>
      </c>
      <c r="BB49" s="109"/>
      <c r="BC49" s="139"/>
      <c r="BD49" s="112">
        <v>108157</v>
      </c>
      <c r="BE49" s="110"/>
      <c r="BF49" s="110"/>
      <c r="BG49" s="109"/>
      <c r="BH49" s="139"/>
      <c r="BJ49" s="87"/>
      <c r="BK49" s="111"/>
    </row>
    <row r="50" spans="1:63" ht="24.75" customHeight="1">
      <c r="A50" s="84" t="s">
        <v>45</v>
      </c>
      <c r="B50" s="95" t="s">
        <v>341</v>
      </c>
      <c r="C50" s="95">
        <v>44</v>
      </c>
      <c r="D50" s="95">
        <v>10048</v>
      </c>
      <c r="E50" s="96"/>
      <c r="F50" s="92" t="s">
        <v>340</v>
      </c>
      <c r="G50" s="90"/>
      <c r="H50" s="85"/>
      <c r="I50" s="85"/>
      <c r="J50" s="141"/>
      <c r="K50" s="85"/>
      <c r="L50" s="85"/>
      <c r="M50" s="86"/>
      <c r="N50" s="85"/>
      <c r="O50" s="85"/>
      <c r="P50" s="86"/>
      <c r="Q50" s="85"/>
      <c r="R50" s="85"/>
      <c r="S50" s="109"/>
      <c r="T50" s="109"/>
      <c r="U50" s="110"/>
      <c r="V50" s="110"/>
      <c r="W50" s="109"/>
      <c r="X50" s="109"/>
      <c r="Y50" s="110">
        <v>77090</v>
      </c>
      <c r="Z50" s="110">
        <v>77090</v>
      </c>
      <c r="AA50" s="109"/>
      <c r="AB50" s="109"/>
      <c r="AC50" s="112">
        <v>77090</v>
      </c>
      <c r="AD50" s="110">
        <v>77090</v>
      </c>
      <c r="AE50" s="109"/>
      <c r="AF50" s="139"/>
      <c r="AG50" s="110">
        <v>77090</v>
      </c>
      <c r="AH50" s="110">
        <v>77090</v>
      </c>
      <c r="AI50" s="110">
        <v>77090</v>
      </c>
      <c r="AJ50" s="110">
        <v>77090</v>
      </c>
      <c r="AK50" s="109"/>
      <c r="AL50" s="109"/>
      <c r="AM50" s="112">
        <v>77090</v>
      </c>
      <c r="AN50" s="110">
        <v>77090</v>
      </c>
      <c r="AO50" s="110">
        <v>77090</v>
      </c>
      <c r="AP50" s="110">
        <v>77090</v>
      </c>
      <c r="AQ50" s="109"/>
      <c r="AR50" s="139"/>
      <c r="AS50" s="112">
        <v>77090</v>
      </c>
      <c r="AT50" s="110">
        <v>77090</v>
      </c>
      <c r="AU50" s="110">
        <v>77090</v>
      </c>
      <c r="AV50" s="109"/>
      <c r="AW50" s="139"/>
      <c r="AX50" s="112">
        <v>77090</v>
      </c>
      <c r="AY50" s="110">
        <v>77090</v>
      </c>
      <c r="AZ50" s="110">
        <v>77090</v>
      </c>
      <c r="BA50" s="110">
        <v>77090</v>
      </c>
      <c r="BB50" s="109"/>
      <c r="BC50" s="139"/>
      <c r="BD50" s="112">
        <v>77090</v>
      </c>
      <c r="BE50" s="110"/>
      <c r="BF50" s="110"/>
      <c r="BG50" s="109"/>
      <c r="BH50" s="139"/>
      <c r="BJ50" s="87"/>
      <c r="BK50" s="111"/>
    </row>
    <row r="51" spans="1:63" ht="51.75" customHeight="1">
      <c r="A51" s="84" t="s">
        <v>41</v>
      </c>
      <c r="B51" s="95" t="s">
        <v>336</v>
      </c>
      <c r="C51" s="95" t="s">
        <v>43</v>
      </c>
      <c r="D51" s="95" t="s">
        <v>43</v>
      </c>
      <c r="E51" s="96">
        <v>38808</v>
      </c>
      <c r="F51" s="92" t="s">
        <v>339</v>
      </c>
      <c r="G51" s="90">
        <v>3884542</v>
      </c>
      <c r="H51" s="85">
        <v>3884542</v>
      </c>
      <c r="I51" s="85">
        <v>3884542</v>
      </c>
      <c r="J51" s="141">
        <v>0</v>
      </c>
      <c r="K51" s="85">
        <v>3884542</v>
      </c>
      <c r="L51" s="85">
        <v>3884542</v>
      </c>
      <c r="M51" s="86">
        <v>0</v>
      </c>
      <c r="N51" s="85">
        <v>3884542</v>
      </c>
      <c r="O51" s="85">
        <v>3884542</v>
      </c>
      <c r="P51" s="86">
        <v>0</v>
      </c>
      <c r="Q51" s="85">
        <v>3884542</v>
      </c>
      <c r="R51" s="85">
        <v>3884542</v>
      </c>
      <c r="S51" s="109">
        <v>0</v>
      </c>
      <c r="T51" s="109">
        <v>0</v>
      </c>
      <c r="U51" s="110">
        <v>3884542</v>
      </c>
      <c r="V51" s="110">
        <v>3884542</v>
      </c>
      <c r="W51" s="109">
        <v>0</v>
      </c>
      <c r="X51" s="109">
        <v>0</v>
      </c>
      <c r="Y51" s="110">
        <v>5731607</v>
      </c>
      <c r="Z51" s="110">
        <v>5731607</v>
      </c>
      <c r="AA51" s="109">
        <v>0.47549106175193878</v>
      </c>
      <c r="AB51" s="109">
        <v>0</v>
      </c>
      <c r="AC51" s="112">
        <v>5731607</v>
      </c>
      <c r="AD51" s="110">
        <v>5731607</v>
      </c>
      <c r="AE51" s="109">
        <v>0</v>
      </c>
      <c r="AF51" s="139">
        <v>0</v>
      </c>
      <c r="AG51" s="110">
        <v>5731607</v>
      </c>
      <c r="AH51" s="110">
        <v>5731607</v>
      </c>
      <c r="AI51" s="110">
        <v>5731607</v>
      </c>
      <c r="AJ51" s="110">
        <v>5731607</v>
      </c>
      <c r="AK51" s="109">
        <v>0</v>
      </c>
      <c r="AL51" s="109">
        <v>0</v>
      </c>
      <c r="AM51" s="112">
        <v>5731607</v>
      </c>
      <c r="AN51" s="110">
        <v>5731607</v>
      </c>
      <c r="AO51" s="110">
        <v>5731607</v>
      </c>
      <c r="AP51" s="110">
        <v>5731607</v>
      </c>
      <c r="AQ51" s="109">
        <f>AM51/AI51-1</f>
        <v>0</v>
      </c>
      <c r="AR51" s="139">
        <f>AN51/AM51-1</f>
        <v>0</v>
      </c>
      <c r="AS51" s="112">
        <v>5731607</v>
      </c>
      <c r="AT51" s="110">
        <v>5731607</v>
      </c>
      <c r="AU51" s="110">
        <v>5731607</v>
      </c>
      <c r="AV51" s="109">
        <f>AS51/AO51-1</f>
        <v>0</v>
      </c>
      <c r="AW51" s="139">
        <f>AP51/AS51-1</f>
        <v>0</v>
      </c>
      <c r="AX51" s="112">
        <v>5731607</v>
      </c>
      <c r="AY51" s="110">
        <v>5731607</v>
      </c>
      <c r="AZ51" s="110">
        <v>5731607</v>
      </c>
      <c r="BA51" s="110">
        <v>5731607</v>
      </c>
      <c r="BB51" s="109">
        <v>0</v>
      </c>
      <c r="BC51" s="139">
        <v>0</v>
      </c>
      <c r="BD51" s="112">
        <v>5731607</v>
      </c>
      <c r="BE51" s="110"/>
      <c r="BF51" s="110"/>
      <c r="BG51" s="109">
        <v>0</v>
      </c>
      <c r="BH51" s="139">
        <v>-1</v>
      </c>
      <c r="BJ51" s="87" t="s">
        <v>338</v>
      </c>
      <c r="BK51" s="111"/>
    </row>
    <row r="52" spans="1:63" ht="42.75" customHeight="1">
      <c r="A52" s="84" t="s">
        <v>45</v>
      </c>
      <c r="B52" s="95" t="s">
        <v>336</v>
      </c>
      <c r="C52" s="95">
        <v>5</v>
      </c>
      <c r="D52" s="95">
        <v>10005</v>
      </c>
      <c r="E52" s="96"/>
      <c r="F52" s="92" t="s">
        <v>337</v>
      </c>
      <c r="G52" s="90"/>
      <c r="H52" s="85"/>
      <c r="I52" s="85"/>
      <c r="J52" s="141"/>
      <c r="K52" s="85"/>
      <c r="L52" s="85"/>
      <c r="M52" s="86"/>
      <c r="N52" s="85"/>
      <c r="O52" s="85"/>
      <c r="P52" s="86"/>
      <c r="Q52" s="85"/>
      <c r="R52" s="85"/>
      <c r="S52" s="109"/>
      <c r="T52" s="109"/>
      <c r="U52" s="110"/>
      <c r="V52" s="110"/>
      <c r="W52" s="109"/>
      <c r="X52" s="109"/>
      <c r="Y52" s="110">
        <v>0</v>
      </c>
      <c r="Z52" s="110">
        <v>0</v>
      </c>
      <c r="AA52" s="109"/>
      <c r="AB52" s="109"/>
      <c r="AC52" s="112">
        <v>0</v>
      </c>
      <c r="AD52" s="110">
        <v>0</v>
      </c>
      <c r="AE52" s="109"/>
      <c r="AF52" s="139"/>
      <c r="AG52" s="110">
        <v>0</v>
      </c>
      <c r="AH52" s="110">
        <v>0</v>
      </c>
      <c r="AI52" s="110">
        <v>0</v>
      </c>
      <c r="AJ52" s="110">
        <v>0</v>
      </c>
      <c r="AK52" s="109"/>
      <c r="AL52" s="109"/>
      <c r="AM52" s="112">
        <v>0</v>
      </c>
      <c r="AN52" s="110">
        <v>0</v>
      </c>
      <c r="AO52" s="110">
        <v>0</v>
      </c>
      <c r="AP52" s="110">
        <v>0</v>
      </c>
      <c r="AQ52" s="109"/>
      <c r="AR52" s="139"/>
      <c r="AS52" s="112">
        <v>0</v>
      </c>
      <c r="AT52" s="110">
        <v>0</v>
      </c>
      <c r="AU52" s="110">
        <v>0</v>
      </c>
      <c r="AV52" s="109"/>
      <c r="AW52" s="139"/>
      <c r="AX52" s="112">
        <v>0</v>
      </c>
      <c r="AY52" s="110">
        <v>0</v>
      </c>
      <c r="AZ52" s="110">
        <v>0</v>
      </c>
      <c r="BA52" s="110">
        <v>0</v>
      </c>
      <c r="BB52" s="109"/>
      <c r="BC52" s="139"/>
      <c r="BD52" s="112">
        <v>0</v>
      </c>
      <c r="BE52" s="110"/>
      <c r="BF52" s="110"/>
      <c r="BG52" s="109"/>
      <c r="BH52" s="139"/>
      <c r="BJ52" s="87"/>
      <c r="BK52" s="111"/>
    </row>
    <row r="53" spans="1:63" ht="42.75" customHeight="1">
      <c r="A53" s="84" t="s">
        <v>45</v>
      </c>
      <c r="B53" s="95" t="s">
        <v>336</v>
      </c>
      <c r="C53" s="95">
        <v>7</v>
      </c>
      <c r="D53" s="95">
        <v>10007</v>
      </c>
      <c r="E53" s="96"/>
      <c r="F53" s="92" t="s">
        <v>335</v>
      </c>
      <c r="G53" s="90"/>
      <c r="H53" s="85"/>
      <c r="I53" s="85"/>
      <c r="J53" s="141"/>
      <c r="K53" s="85"/>
      <c r="L53" s="85"/>
      <c r="M53" s="86"/>
      <c r="N53" s="85"/>
      <c r="O53" s="85"/>
      <c r="P53" s="86"/>
      <c r="Q53" s="85"/>
      <c r="R53" s="85"/>
      <c r="S53" s="109"/>
      <c r="T53" s="109"/>
      <c r="U53" s="110"/>
      <c r="V53" s="110"/>
      <c r="W53" s="109"/>
      <c r="X53" s="109"/>
      <c r="Y53" s="110">
        <v>5731607</v>
      </c>
      <c r="Z53" s="110">
        <v>5731607</v>
      </c>
      <c r="AA53" s="109"/>
      <c r="AB53" s="109"/>
      <c r="AC53" s="112">
        <v>5731607</v>
      </c>
      <c r="AD53" s="110">
        <v>5731607</v>
      </c>
      <c r="AE53" s="109"/>
      <c r="AF53" s="139"/>
      <c r="AG53" s="110">
        <v>5731607</v>
      </c>
      <c r="AH53" s="110">
        <v>5731607</v>
      </c>
      <c r="AI53" s="110">
        <v>5731607</v>
      </c>
      <c r="AJ53" s="110">
        <v>5731607</v>
      </c>
      <c r="AK53" s="109"/>
      <c r="AL53" s="109"/>
      <c r="AM53" s="112">
        <v>5731607</v>
      </c>
      <c r="AN53" s="110">
        <v>5731607</v>
      </c>
      <c r="AO53" s="110">
        <v>5731607</v>
      </c>
      <c r="AP53" s="110">
        <v>5731607</v>
      </c>
      <c r="AQ53" s="109"/>
      <c r="AR53" s="139"/>
      <c r="AS53" s="112">
        <v>5731607</v>
      </c>
      <c r="AT53" s="110">
        <v>5731607</v>
      </c>
      <c r="AU53" s="110">
        <v>5731607</v>
      </c>
      <c r="AV53" s="109"/>
      <c r="AW53" s="139"/>
      <c r="AX53" s="112">
        <v>5731607</v>
      </c>
      <c r="AY53" s="110">
        <v>5731607</v>
      </c>
      <c r="AZ53" s="110">
        <v>5731607</v>
      </c>
      <c r="BA53" s="110">
        <v>5731607</v>
      </c>
      <c r="BB53" s="109"/>
      <c r="BC53" s="139"/>
      <c r="BD53" s="112">
        <v>5731607</v>
      </c>
      <c r="BE53" s="110"/>
      <c r="BF53" s="110"/>
      <c r="BG53" s="109"/>
      <c r="BH53" s="139"/>
      <c r="BJ53" s="87"/>
      <c r="BK53" s="111"/>
    </row>
    <row r="54" spans="1:63" ht="42.75" customHeight="1">
      <c r="A54" s="91" t="s">
        <v>67</v>
      </c>
      <c r="B54" s="95" t="s">
        <v>332</v>
      </c>
      <c r="C54" s="95" t="s">
        <v>43</v>
      </c>
      <c r="D54" s="95" t="s">
        <v>43</v>
      </c>
      <c r="E54" s="96">
        <v>39234</v>
      </c>
      <c r="F54" s="92" t="s">
        <v>334</v>
      </c>
      <c r="G54" s="90">
        <v>54301</v>
      </c>
      <c r="H54" s="85">
        <v>54301</v>
      </c>
      <c r="I54" s="85">
        <v>54301</v>
      </c>
      <c r="J54" s="97">
        <v>0</v>
      </c>
      <c r="K54" s="85">
        <v>81701</v>
      </c>
      <c r="L54" s="85">
        <v>81701</v>
      </c>
      <c r="M54" s="86">
        <v>-0.33536921212714654</v>
      </c>
      <c r="N54" s="85">
        <v>81701</v>
      </c>
      <c r="O54" s="85">
        <v>81701</v>
      </c>
      <c r="P54" s="86">
        <v>0</v>
      </c>
      <c r="Q54" s="85">
        <v>81701</v>
      </c>
      <c r="R54" s="85">
        <v>81701</v>
      </c>
      <c r="S54" s="109">
        <v>0</v>
      </c>
      <c r="T54" s="109">
        <v>0</v>
      </c>
      <c r="U54" s="110">
        <v>81701</v>
      </c>
      <c r="V54" s="110">
        <v>81701</v>
      </c>
      <c r="W54" s="109">
        <v>0</v>
      </c>
      <c r="X54" s="109">
        <v>0</v>
      </c>
      <c r="Y54" s="110">
        <v>81701</v>
      </c>
      <c r="Z54" s="110">
        <v>81701</v>
      </c>
      <c r="AA54" s="109">
        <v>0</v>
      </c>
      <c r="AB54" s="109">
        <v>0</v>
      </c>
      <c r="AC54" s="112">
        <v>81701</v>
      </c>
      <c r="AD54" s="110">
        <v>81701</v>
      </c>
      <c r="AE54" s="109">
        <v>0</v>
      </c>
      <c r="AF54" s="139">
        <v>0</v>
      </c>
      <c r="AG54" s="110">
        <v>81701</v>
      </c>
      <c r="AH54" s="110">
        <v>81701</v>
      </c>
      <c r="AI54" s="110">
        <v>81701</v>
      </c>
      <c r="AJ54" s="110">
        <v>81701</v>
      </c>
      <c r="AK54" s="109">
        <v>0</v>
      </c>
      <c r="AL54" s="109">
        <v>0</v>
      </c>
      <c r="AM54" s="112">
        <v>81701</v>
      </c>
      <c r="AN54" s="110">
        <v>81701</v>
      </c>
      <c r="AO54" s="110">
        <v>81701</v>
      </c>
      <c r="AP54" s="110">
        <v>81701</v>
      </c>
      <c r="AQ54" s="109">
        <f>AM54/AI54-1</f>
        <v>0</v>
      </c>
      <c r="AR54" s="139">
        <f>AN54/AM54-1</f>
        <v>0</v>
      </c>
      <c r="AS54" s="112">
        <v>81701</v>
      </c>
      <c r="AT54" s="110">
        <v>81701</v>
      </c>
      <c r="AU54" s="110">
        <v>81701</v>
      </c>
      <c r="AV54" s="109">
        <f>AS54/AO54-1</f>
        <v>0</v>
      </c>
      <c r="AW54" s="139">
        <f>AP54/AS54-1</f>
        <v>0</v>
      </c>
      <c r="AX54" s="112">
        <v>81701</v>
      </c>
      <c r="AY54" s="110">
        <v>81701</v>
      </c>
      <c r="AZ54" s="110">
        <v>81701</v>
      </c>
      <c r="BA54" s="110">
        <v>81701</v>
      </c>
      <c r="BB54" s="109">
        <v>0</v>
      </c>
      <c r="BC54" s="139">
        <v>0</v>
      </c>
      <c r="BD54" s="112">
        <v>81701</v>
      </c>
      <c r="BE54" s="110"/>
      <c r="BF54" s="110"/>
      <c r="BG54" s="109">
        <v>0</v>
      </c>
      <c r="BH54" s="139">
        <v>-1</v>
      </c>
      <c r="BJ54" s="87" t="s">
        <v>333</v>
      </c>
      <c r="BK54" s="111"/>
    </row>
    <row r="55" spans="1:63" ht="42.75" customHeight="1">
      <c r="A55" s="91" t="s">
        <v>45</v>
      </c>
      <c r="B55" s="95" t="s">
        <v>332</v>
      </c>
      <c r="C55" s="95">
        <v>48</v>
      </c>
      <c r="D55" s="95">
        <v>10065</v>
      </c>
      <c r="E55" s="96"/>
      <c r="F55" s="92" t="s">
        <v>331</v>
      </c>
      <c r="G55" s="90"/>
      <c r="H55" s="85"/>
      <c r="I55" s="85"/>
      <c r="J55" s="97"/>
      <c r="K55" s="85"/>
      <c r="L55" s="85"/>
      <c r="M55" s="86"/>
      <c r="N55" s="85"/>
      <c r="O55" s="85"/>
      <c r="P55" s="86"/>
      <c r="Q55" s="85"/>
      <c r="R55" s="85"/>
      <c r="S55" s="109"/>
      <c r="T55" s="109"/>
      <c r="U55" s="110"/>
      <c r="V55" s="110"/>
      <c r="W55" s="109"/>
      <c r="X55" s="109"/>
      <c r="Y55" s="110">
        <v>81701</v>
      </c>
      <c r="Z55" s="110">
        <v>81701</v>
      </c>
      <c r="AA55" s="109"/>
      <c r="AB55" s="109"/>
      <c r="AC55" s="112">
        <v>81701</v>
      </c>
      <c r="AD55" s="110">
        <v>81701</v>
      </c>
      <c r="AE55" s="109"/>
      <c r="AF55" s="139"/>
      <c r="AG55" s="110">
        <v>81701</v>
      </c>
      <c r="AH55" s="110">
        <v>81701</v>
      </c>
      <c r="AI55" s="110">
        <v>81701</v>
      </c>
      <c r="AJ55" s="110">
        <v>81701</v>
      </c>
      <c r="AK55" s="109"/>
      <c r="AL55" s="109"/>
      <c r="AM55" s="112">
        <v>81701</v>
      </c>
      <c r="AN55" s="110">
        <v>81701</v>
      </c>
      <c r="AO55" s="110">
        <v>81701</v>
      </c>
      <c r="AP55" s="110">
        <v>81701</v>
      </c>
      <c r="AQ55" s="109"/>
      <c r="AR55" s="139"/>
      <c r="AS55" s="112">
        <v>81701</v>
      </c>
      <c r="AT55" s="110">
        <v>81701</v>
      </c>
      <c r="AU55" s="110">
        <v>81701</v>
      </c>
      <c r="AV55" s="109"/>
      <c r="AW55" s="139"/>
      <c r="AX55" s="112">
        <v>81701</v>
      </c>
      <c r="AY55" s="110">
        <v>81701</v>
      </c>
      <c r="AZ55" s="110">
        <v>81701</v>
      </c>
      <c r="BA55" s="110">
        <v>81701</v>
      </c>
      <c r="BB55" s="109"/>
      <c r="BC55" s="139"/>
      <c r="BD55" s="112">
        <v>81701</v>
      </c>
      <c r="BE55" s="110"/>
      <c r="BF55" s="110"/>
      <c r="BG55" s="109"/>
      <c r="BH55" s="139"/>
      <c r="BJ55" s="87"/>
      <c r="BK55" s="111"/>
    </row>
    <row r="56" spans="1:63">
      <c r="A56" s="84" t="s">
        <v>41</v>
      </c>
      <c r="B56" s="95" t="s">
        <v>329</v>
      </c>
      <c r="C56" s="95" t="s">
        <v>43</v>
      </c>
      <c r="D56" s="95" t="s">
        <v>43</v>
      </c>
      <c r="E56" s="96">
        <v>39264</v>
      </c>
      <c r="F56" s="92" t="s">
        <v>330</v>
      </c>
      <c r="G56" s="90">
        <v>247950</v>
      </c>
      <c r="H56" s="85">
        <v>247950</v>
      </c>
      <c r="I56" s="85">
        <v>247950</v>
      </c>
      <c r="J56" s="97">
        <v>0</v>
      </c>
      <c r="K56" s="85">
        <v>372149</v>
      </c>
      <c r="L56" s="85">
        <v>372149</v>
      </c>
      <c r="M56" s="86">
        <v>-0.33373460630016472</v>
      </c>
      <c r="N56" s="85">
        <v>372149</v>
      </c>
      <c r="O56" s="85">
        <v>372149</v>
      </c>
      <c r="P56" s="86">
        <v>0</v>
      </c>
      <c r="Q56" s="85">
        <v>372149</v>
      </c>
      <c r="R56" s="85">
        <v>372149</v>
      </c>
      <c r="S56" s="109">
        <v>0</v>
      </c>
      <c r="T56" s="109">
        <v>0</v>
      </c>
      <c r="U56" s="110">
        <v>372149</v>
      </c>
      <c r="V56" s="110">
        <v>372149</v>
      </c>
      <c r="W56" s="109">
        <v>0</v>
      </c>
      <c r="X56" s="109">
        <v>0</v>
      </c>
      <c r="Y56" s="110">
        <v>372149</v>
      </c>
      <c r="Z56" s="110">
        <v>372149</v>
      </c>
      <c r="AA56" s="109">
        <v>0</v>
      </c>
      <c r="AB56" s="109">
        <v>0</v>
      </c>
      <c r="AC56" s="112">
        <v>372149</v>
      </c>
      <c r="AD56" s="110">
        <v>372149</v>
      </c>
      <c r="AE56" s="109">
        <v>0</v>
      </c>
      <c r="AF56" s="139">
        <v>0</v>
      </c>
      <c r="AG56" s="110">
        <v>372149</v>
      </c>
      <c r="AH56" s="110">
        <v>372149</v>
      </c>
      <c r="AI56" s="110">
        <v>372149</v>
      </c>
      <c r="AJ56" s="110">
        <v>372149</v>
      </c>
      <c r="AK56" s="109">
        <v>0</v>
      </c>
      <c r="AL56" s="109">
        <v>0</v>
      </c>
      <c r="AM56" s="112">
        <v>372149</v>
      </c>
      <c r="AN56" s="110">
        <v>372149</v>
      </c>
      <c r="AO56" s="110">
        <v>372149</v>
      </c>
      <c r="AP56" s="110">
        <v>372149</v>
      </c>
      <c r="AQ56" s="109">
        <f>AM56/AI56-1</f>
        <v>0</v>
      </c>
      <c r="AR56" s="139">
        <f>AN56/AM56-1</f>
        <v>0</v>
      </c>
      <c r="AS56" s="112">
        <v>372149</v>
      </c>
      <c r="AT56" s="110">
        <v>372149</v>
      </c>
      <c r="AU56" s="110">
        <v>372149</v>
      </c>
      <c r="AV56" s="109">
        <f>AS56/AO56-1</f>
        <v>0</v>
      </c>
      <c r="AW56" s="139">
        <f>AP56/AS56-1</f>
        <v>0</v>
      </c>
      <c r="AX56" s="112">
        <v>372149</v>
      </c>
      <c r="AY56" s="110">
        <v>372149</v>
      </c>
      <c r="AZ56" s="110">
        <v>372149</v>
      </c>
      <c r="BA56" s="110">
        <v>372149</v>
      </c>
      <c r="BB56" s="109">
        <v>0</v>
      </c>
      <c r="BC56" s="139">
        <v>0</v>
      </c>
      <c r="BD56" s="112">
        <v>372149</v>
      </c>
      <c r="BE56" s="110"/>
      <c r="BF56" s="110"/>
      <c r="BG56" s="109">
        <v>0</v>
      </c>
      <c r="BH56" s="139">
        <v>-1</v>
      </c>
      <c r="BJ56" s="87"/>
      <c r="BK56" s="111"/>
    </row>
    <row r="57" spans="1:63">
      <c r="A57" s="84" t="s">
        <v>45</v>
      </c>
      <c r="B57" s="95" t="s">
        <v>329</v>
      </c>
      <c r="C57" s="95">
        <v>30000</v>
      </c>
      <c r="D57" s="95">
        <v>50000</v>
      </c>
      <c r="E57" s="96"/>
      <c r="F57" s="92" t="s">
        <v>62</v>
      </c>
      <c r="G57" s="90"/>
      <c r="H57" s="85"/>
      <c r="I57" s="85"/>
      <c r="J57" s="97"/>
      <c r="K57" s="85"/>
      <c r="L57" s="85"/>
      <c r="M57" s="86"/>
      <c r="N57" s="85"/>
      <c r="O57" s="85"/>
      <c r="P57" s="86"/>
      <c r="Q57" s="85"/>
      <c r="R57" s="85"/>
      <c r="S57" s="109"/>
      <c r="T57" s="109"/>
      <c r="U57" s="110"/>
      <c r="V57" s="110"/>
      <c r="W57" s="109"/>
      <c r="X57" s="109"/>
      <c r="Y57" s="110">
        <v>372149</v>
      </c>
      <c r="Z57" s="110">
        <v>372149</v>
      </c>
      <c r="AA57" s="109"/>
      <c r="AB57" s="109"/>
      <c r="AC57" s="112">
        <v>372149</v>
      </c>
      <c r="AD57" s="110">
        <v>372149</v>
      </c>
      <c r="AE57" s="109"/>
      <c r="AF57" s="139"/>
      <c r="AG57" s="110">
        <v>372149</v>
      </c>
      <c r="AH57" s="110">
        <v>372149</v>
      </c>
      <c r="AI57" s="110">
        <v>372149</v>
      </c>
      <c r="AJ57" s="110">
        <v>372149</v>
      </c>
      <c r="AK57" s="109"/>
      <c r="AL57" s="109"/>
      <c r="AM57" s="112">
        <v>372149</v>
      </c>
      <c r="AN57" s="110">
        <v>372149</v>
      </c>
      <c r="AO57" s="110">
        <v>372149</v>
      </c>
      <c r="AP57" s="110">
        <v>372149</v>
      </c>
      <c r="AQ57" s="109"/>
      <c r="AR57" s="139"/>
      <c r="AS57" s="112">
        <v>372149</v>
      </c>
      <c r="AT57" s="110">
        <v>372149</v>
      </c>
      <c r="AU57" s="110">
        <v>372149</v>
      </c>
      <c r="AV57" s="109"/>
      <c r="AW57" s="139"/>
      <c r="AX57" s="112">
        <v>372149</v>
      </c>
      <c r="AY57" s="110">
        <v>372149</v>
      </c>
      <c r="AZ57" s="110">
        <v>372149</v>
      </c>
      <c r="BA57" s="110">
        <v>372149</v>
      </c>
      <c r="BB57" s="109"/>
      <c r="BC57" s="139"/>
      <c r="BD57" s="112">
        <v>372149</v>
      </c>
      <c r="BE57" s="110"/>
      <c r="BF57" s="110"/>
      <c r="BG57" s="109"/>
      <c r="BH57" s="139"/>
      <c r="BJ57" s="87"/>
      <c r="BK57" s="111"/>
    </row>
    <row r="58" spans="1:63" ht="25">
      <c r="A58" s="84" t="s">
        <v>41</v>
      </c>
      <c r="B58" s="95" t="s">
        <v>326</v>
      </c>
      <c r="C58" s="95" t="s">
        <v>43</v>
      </c>
      <c r="D58" s="95" t="s">
        <v>43</v>
      </c>
      <c r="E58" s="96">
        <v>39783</v>
      </c>
      <c r="F58" s="89" t="s">
        <v>328</v>
      </c>
      <c r="G58" s="93" t="s">
        <v>327</v>
      </c>
      <c r="H58" s="85">
        <v>0</v>
      </c>
      <c r="I58" s="85">
        <v>310667</v>
      </c>
      <c r="J58" s="97" t="s">
        <v>82</v>
      </c>
      <c r="K58" s="85">
        <v>389326</v>
      </c>
      <c r="L58" s="85">
        <v>389326</v>
      </c>
      <c r="M58" s="86">
        <v>-0.2020389082671078</v>
      </c>
      <c r="N58" s="85">
        <v>389326</v>
      </c>
      <c r="O58" s="85">
        <v>389326</v>
      </c>
      <c r="P58" s="86">
        <v>0</v>
      </c>
      <c r="Q58" s="85">
        <v>389326</v>
      </c>
      <c r="R58" s="85">
        <v>389326</v>
      </c>
      <c r="S58" s="109">
        <v>0</v>
      </c>
      <c r="T58" s="109">
        <v>0</v>
      </c>
      <c r="U58" s="110">
        <v>389326</v>
      </c>
      <c r="V58" s="110">
        <v>389326</v>
      </c>
      <c r="W58" s="109">
        <v>0</v>
      </c>
      <c r="X58" s="109">
        <v>0</v>
      </c>
      <c r="Y58" s="110">
        <v>389326</v>
      </c>
      <c r="Z58" s="110">
        <v>389326</v>
      </c>
      <c r="AA58" s="109">
        <v>0</v>
      </c>
      <c r="AB58" s="109">
        <v>0</v>
      </c>
      <c r="AC58" s="112">
        <v>389326</v>
      </c>
      <c r="AD58" s="110">
        <v>389326</v>
      </c>
      <c r="AE58" s="109">
        <v>0</v>
      </c>
      <c r="AF58" s="139">
        <v>0</v>
      </c>
      <c r="AG58" s="110">
        <v>389326</v>
      </c>
      <c r="AH58" s="110">
        <v>389326</v>
      </c>
      <c r="AI58" s="110">
        <v>389326</v>
      </c>
      <c r="AJ58" s="110">
        <v>389326</v>
      </c>
      <c r="AK58" s="109">
        <v>0</v>
      </c>
      <c r="AL58" s="109">
        <v>0</v>
      </c>
      <c r="AM58" s="112">
        <v>389326</v>
      </c>
      <c r="AN58" s="110">
        <v>389326</v>
      </c>
      <c r="AO58" s="110">
        <v>389326</v>
      </c>
      <c r="AP58" s="110">
        <v>389326</v>
      </c>
      <c r="AQ58" s="109">
        <f>AM58/AI58-1</f>
        <v>0</v>
      </c>
      <c r="AR58" s="139">
        <f>AN58/AM58-1</f>
        <v>0</v>
      </c>
      <c r="AS58" s="112">
        <v>389326</v>
      </c>
      <c r="AT58" s="110">
        <v>389326</v>
      </c>
      <c r="AU58" s="110">
        <v>389326</v>
      </c>
      <c r="AV58" s="109">
        <f>AS58/AO58-1</f>
        <v>0</v>
      </c>
      <c r="AW58" s="139">
        <f>AP58/AS58-1</f>
        <v>0</v>
      </c>
      <c r="AX58" s="112">
        <v>389326</v>
      </c>
      <c r="AY58" s="110">
        <v>389326</v>
      </c>
      <c r="AZ58" s="110">
        <v>389326</v>
      </c>
      <c r="BA58" s="110">
        <v>389326</v>
      </c>
      <c r="BB58" s="109">
        <v>0</v>
      </c>
      <c r="BC58" s="139">
        <v>0</v>
      </c>
      <c r="BD58" s="112">
        <v>389326</v>
      </c>
      <c r="BE58" s="110"/>
      <c r="BF58" s="110"/>
      <c r="BG58" s="109">
        <v>0</v>
      </c>
      <c r="BH58" s="139">
        <v>-1</v>
      </c>
      <c r="BJ58" s="87"/>
      <c r="BK58" s="111"/>
    </row>
    <row r="59" spans="1:63" ht="25">
      <c r="A59" s="84" t="s">
        <v>45</v>
      </c>
      <c r="B59" s="95" t="s">
        <v>326</v>
      </c>
      <c r="C59" s="95">
        <v>227</v>
      </c>
      <c r="D59" s="95">
        <v>10291</v>
      </c>
      <c r="E59" s="96"/>
      <c r="F59" s="89" t="s">
        <v>325</v>
      </c>
      <c r="G59" s="93"/>
      <c r="H59" s="85"/>
      <c r="I59" s="85"/>
      <c r="J59" s="97"/>
      <c r="K59" s="85"/>
      <c r="L59" s="85"/>
      <c r="M59" s="86"/>
      <c r="N59" s="85"/>
      <c r="O59" s="85"/>
      <c r="P59" s="86"/>
      <c r="Q59" s="85"/>
      <c r="R59" s="85"/>
      <c r="S59" s="109"/>
      <c r="T59" s="109"/>
      <c r="U59" s="110"/>
      <c r="V59" s="110"/>
      <c r="W59" s="109"/>
      <c r="X59" s="109"/>
      <c r="Y59" s="110">
        <v>389326</v>
      </c>
      <c r="Z59" s="110">
        <v>389326</v>
      </c>
      <c r="AA59" s="109"/>
      <c r="AB59" s="109"/>
      <c r="AC59" s="112">
        <v>389326</v>
      </c>
      <c r="AD59" s="110">
        <v>389326</v>
      </c>
      <c r="AE59" s="109"/>
      <c r="AF59" s="139"/>
      <c r="AG59" s="110">
        <v>389326</v>
      </c>
      <c r="AH59" s="110">
        <v>389326</v>
      </c>
      <c r="AI59" s="110">
        <v>389326</v>
      </c>
      <c r="AJ59" s="110">
        <v>389326</v>
      </c>
      <c r="AK59" s="109"/>
      <c r="AL59" s="109"/>
      <c r="AM59" s="112">
        <v>389326</v>
      </c>
      <c r="AN59" s="110">
        <v>389326</v>
      </c>
      <c r="AO59" s="110">
        <v>389326</v>
      </c>
      <c r="AP59" s="110">
        <v>389326</v>
      </c>
      <c r="AQ59" s="109"/>
      <c r="AR59" s="139"/>
      <c r="AS59" s="112">
        <v>389326</v>
      </c>
      <c r="AT59" s="110">
        <v>389326</v>
      </c>
      <c r="AU59" s="110">
        <v>389326</v>
      </c>
      <c r="AV59" s="109"/>
      <c r="AW59" s="139"/>
      <c r="AX59" s="112">
        <v>389326</v>
      </c>
      <c r="AY59" s="110">
        <v>389326</v>
      </c>
      <c r="AZ59" s="110">
        <v>389326</v>
      </c>
      <c r="BA59" s="110">
        <v>389326</v>
      </c>
      <c r="BB59" s="109"/>
      <c r="BC59" s="139"/>
      <c r="BD59" s="112">
        <v>389326</v>
      </c>
      <c r="BE59" s="110"/>
      <c r="BF59" s="110"/>
      <c r="BG59" s="109"/>
      <c r="BH59" s="139"/>
      <c r="BJ59" s="87"/>
      <c r="BK59" s="111"/>
    </row>
    <row r="60" spans="1:63">
      <c r="A60" s="84" t="s">
        <v>41</v>
      </c>
      <c r="B60" s="95" t="s">
        <v>323</v>
      </c>
      <c r="C60" s="95" t="s">
        <v>43</v>
      </c>
      <c r="D60" s="95" t="s">
        <v>43</v>
      </c>
      <c r="E60" s="96">
        <v>39600</v>
      </c>
      <c r="F60" s="92" t="s">
        <v>324</v>
      </c>
      <c r="G60" s="90">
        <v>1300389</v>
      </c>
      <c r="H60" s="85">
        <v>1949836.51</v>
      </c>
      <c r="I60" s="85">
        <v>1949836.51</v>
      </c>
      <c r="J60" s="97">
        <v>0.4994255641965597</v>
      </c>
      <c r="K60" s="85">
        <v>1949836.51</v>
      </c>
      <c r="L60" s="85">
        <v>1949836.51</v>
      </c>
      <c r="M60" s="86">
        <v>0</v>
      </c>
      <c r="N60" s="85">
        <v>1949836.51</v>
      </c>
      <c r="O60" s="85">
        <v>1949836.51</v>
      </c>
      <c r="P60" s="86">
        <v>0</v>
      </c>
      <c r="Q60" s="85">
        <v>1949836.51</v>
      </c>
      <c r="R60" s="85">
        <v>1949836.51</v>
      </c>
      <c r="S60" s="109">
        <v>0</v>
      </c>
      <c r="T60" s="109">
        <v>0</v>
      </c>
      <c r="U60" s="110">
        <v>1949836.51</v>
      </c>
      <c r="V60" s="110">
        <v>1949836.51</v>
      </c>
      <c r="W60" s="109">
        <v>0</v>
      </c>
      <c r="X60" s="109">
        <v>0</v>
      </c>
      <c r="Y60" s="110">
        <v>1949836.51</v>
      </c>
      <c r="Z60" s="110">
        <v>1949836.51</v>
      </c>
      <c r="AA60" s="109">
        <v>0</v>
      </c>
      <c r="AB60" s="109">
        <v>0</v>
      </c>
      <c r="AC60" s="112">
        <v>1949836.51</v>
      </c>
      <c r="AD60" s="110">
        <v>1949836.51</v>
      </c>
      <c r="AE60" s="109">
        <v>0</v>
      </c>
      <c r="AF60" s="139">
        <v>0</v>
      </c>
      <c r="AG60" s="110">
        <v>1949836.51</v>
      </c>
      <c r="AH60" s="110">
        <v>1949836.51</v>
      </c>
      <c r="AI60" s="110">
        <v>1949836.51</v>
      </c>
      <c r="AJ60" s="110">
        <v>1949836.51</v>
      </c>
      <c r="AK60" s="109">
        <v>0</v>
      </c>
      <c r="AL60" s="109">
        <v>0</v>
      </c>
      <c r="AM60" s="112">
        <v>1949836.51</v>
      </c>
      <c r="AN60" s="110">
        <v>1949836.51</v>
      </c>
      <c r="AO60" s="110">
        <v>1949836.51</v>
      </c>
      <c r="AP60" s="110">
        <v>1949836.51</v>
      </c>
      <c r="AQ60" s="109">
        <f>AM60/AI60-1</f>
        <v>0</v>
      </c>
      <c r="AR60" s="139">
        <f>AN60/AM60-1</f>
        <v>0</v>
      </c>
      <c r="AS60" s="112">
        <v>1949836.51</v>
      </c>
      <c r="AT60" s="110">
        <v>1949836.51</v>
      </c>
      <c r="AU60" s="110">
        <v>1949836.51</v>
      </c>
      <c r="AV60" s="109">
        <f>AS60/AO60-1</f>
        <v>0</v>
      </c>
      <c r="AW60" s="139">
        <f>AP60/AS60-1</f>
        <v>0</v>
      </c>
      <c r="AX60" s="112">
        <v>1949836.51</v>
      </c>
      <c r="AY60" s="110">
        <v>1949836.51</v>
      </c>
      <c r="AZ60" s="110">
        <v>1949836.51</v>
      </c>
      <c r="BA60" s="110">
        <v>1949836.51</v>
      </c>
      <c r="BB60" s="109">
        <v>0</v>
      </c>
      <c r="BC60" s="139">
        <v>0</v>
      </c>
      <c r="BD60" s="112">
        <v>1949836.51</v>
      </c>
      <c r="BE60" s="110"/>
      <c r="BF60" s="110"/>
      <c r="BG60" s="109">
        <v>0</v>
      </c>
      <c r="BH60" s="139">
        <v>-1</v>
      </c>
      <c r="BJ60" s="87"/>
      <c r="BK60" s="111"/>
    </row>
    <row r="61" spans="1:63" ht="25">
      <c r="A61" s="84" t="s">
        <v>45</v>
      </c>
      <c r="B61" s="95" t="s">
        <v>323</v>
      </c>
      <c r="C61" s="95">
        <v>120</v>
      </c>
      <c r="D61" s="95">
        <v>10150</v>
      </c>
      <c r="E61" s="96"/>
      <c r="F61" s="92" t="s">
        <v>322</v>
      </c>
      <c r="G61" s="90"/>
      <c r="H61" s="85"/>
      <c r="I61" s="85"/>
      <c r="J61" s="97"/>
      <c r="K61" s="85"/>
      <c r="L61" s="85"/>
      <c r="M61" s="86"/>
      <c r="N61" s="85"/>
      <c r="O61" s="85"/>
      <c r="P61" s="86"/>
      <c r="Q61" s="85"/>
      <c r="R61" s="85"/>
      <c r="S61" s="109"/>
      <c r="T61" s="109"/>
      <c r="U61" s="110"/>
      <c r="V61" s="110"/>
      <c r="W61" s="109"/>
      <c r="X61" s="109"/>
      <c r="Y61" s="110">
        <v>1949836.51</v>
      </c>
      <c r="Z61" s="110">
        <v>1949836.51</v>
      </c>
      <c r="AA61" s="109"/>
      <c r="AB61" s="109"/>
      <c r="AC61" s="112">
        <v>1949836.51</v>
      </c>
      <c r="AD61" s="110">
        <v>1949836.51</v>
      </c>
      <c r="AE61" s="109"/>
      <c r="AF61" s="139"/>
      <c r="AG61" s="110">
        <v>1949836.51</v>
      </c>
      <c r="AH61" s="110">
        <v>1949836.51</v>
      </c>
      <c r="AI61" s="110">
        <v>1949836.51</v>
      </c>
      <c r="AJ61" s="110">
        <v>1949836.51</v>
      </c>
      <c r="AK61" s="109"/>
      <c r="AL61" s="109"/>
      <c r="AM61" s="112">
        <v>1949836.51</v>
      </c>
      <c r="AN61" s="110">
        <v>1949836.51</v>
      </c>
      <c r="AO61" s="110">
        <v>1949836.51</v>
      </c>
      <c r="AP61" s="110">
        <v>1949836.51</v>
      </c>
      <c r="AQ61" s="109"/>
      <c r="AR61" s="139"/>
      <c r="AS61" s="112">
        <v>1949836.51</v>
      </c>
      <c r="AT61" s="110">
        <v>1949836.51</v>
      </c>
      <c r="AU61" s="110">
        <v>1949836.51</v>
      </c>
      <c r="AV61" s="109"/>
      <c r="AW61" s="139"/>
      <c r="AX61" s="112">
        <v>1949836.51</v>
      </c>
      <c r="AY61" s="110">
        <v>1949836.51</v>
      </c>
      <c r="AZ61" s="110">
        <v>1949836.51</v>
      </c>
      <c r="BA61" s="110">
        <v>1949836.51</v>
      </c>
      <c r="BB61" s="109"/>
      <c r="BC61" s="139"/>
      <c r="BD61" s="112">
        <v>1949836.51</v>
      </c>
      <c r="BE61" s="110"/>
      <c r="BF61" s="110"/>
      <c r="BG61" s="109"/>
      <c r="BH61" s="139"/>
      <c r="BJ61" s="87"/>
      <c r="BK61" s="111"/>
    </row>
    <row r="62" spans="1:63" ht="37.5">
      <c r="A62" s="84" t="s">
        <v>82</v>
      </c>
      <c r="B62" s="95" t="s">
        <v>321</v>
      </c>
      <c r="C62" s="95"/>
      <c r="D62" s="95"/>
      <c r="E62" s="96">
        <v>39722</v>
      </c>
      <c r="F62" s="89" t="s">
        <v>320</v>
      </c>
      <c r="G62" s="93" t="s">
        <v>319</v>
      </c>
      <c r="H62" s="99" t="s">
        <v>82</v>
      </c>
      <c r="I62" s="99" t="s">
        <v>82</v>
      </c>
      <c r="J62" s="97" t="s">
        <v>82</v>
      </c>
      <c r="K62" s="98" t="s">
        <v>86</v>
      </c>
      <c r="L62" s="98" t="s">
        <v>86</v>
      </c>
      <c r="M62" s="98" t="s">
        <v>86</v>
      </c>
      <c r="N62" s="99" t="s">
        <v>86</v>
      </c>
      <c r="O62" s="99" t="s">
        <v>86</v>
      </c>
      <c r="P62" s="99"/>
      <c r="Q62" s="98" t="s">
        <v>86</v>
      </c>
      <c r="R62" s="98" t="s">
        <v>86</v>
      </c>
      <c r="S62" s="100" t="s">
        <v>82</v>
      </c>
      <c r="T62" s="100" t="s">
        <v>82</v>
      </c>
      <c r="U62" s="100"/>
      <c r="V62" s="100"/>
      <c r="W62" s="100"/>
      <c r="X62" s="100"/>
      <c r="Y62" s="100"/>
      <c r="Z62" s="100"/>
      <c r="AA62" s="100"/>
      <c r="AB62" s="100"/>
      <c r="AC62" s="101">
        <v>0</v>
      </c>
      <c r="AD62" s="100"/>
      <c r="AE62" s="100"/>
      <c r="AF62" s="102"/>
      <c r="AG62" s="100">
        <v>0</v>
      </c>
      <c r="AH62" s="100"/>
      <c r="AI62" s="100"/>
      <c r="AJ62" s="100"/>
      <c r="AK62" s="100"/>
      <c r="AL62" s="100"/>
      <c r="AM62" s="101"/>
      <c r="AN62" s="100"/>
      <c r="AO62" s="100"/>
      <c r="AP62" s="100"/>
      <c r="AQ62" s="100"/>
      <c r="AR62" s="102"/>
      <c r="AS62" s="101"/>
      <c r="AT62" s="100"/>
      <c r="AU62" s="100"/>
      <c r="AV62" s="100"/>
      <c r="AW62" s="102"/>
      <c r="AX62" s="101"/>
      <c r="AY62" s="100"/>
      <c r="AZ62" s="100"/>
      <c r="BA62" s="100"/>
      <c r="BB62" s="100"/>
      <c r="BC62" s="102"/>
      <c r="BD62" s="101"/>
      <c r="BE62" s="100"/>
      <c r="BF62" s="100"/>
      <c r="BG62" s="100"/>
      <c r="BH62" s="102"/>
      <c r="BJ62" s="103" t="s">
        <v>318</v>
      </c>
      <c r="BK62" s="111"/>
    </row>
    <row r="63" spans="1:63" ht="25">
      <c r="A63" s="84" t="s">
        <v>41</v>
      </c>
      <c r="B63" s="95" t="s">
        <v>316</v>
      </c>
      <c r="C63" s="95" t="s">
        <v>43</v>
      </c>
      <c r="D63" s="95" t="s">
        <v>43</v>
      </c>
      <c r="E63" s="96">
        <v>39569</v>
      </c>
      <c r="F63" s="89" t="s">
        <v>317</v>
      </c>
      <c r="G63" s="90">
        <v>2811966</v>
      </c>
      <c r="H63" s="85">
        <v>4480167.62</v>
      </c>
      <c r="I63" s="85">
        <v>4480167.62</v>
      </c>
      <c r="J63" s="97">
        <v>0.59325099236619505</v>
      </c>
      <c r="K63" s="85">
        <v>4480167.62</v>
      </c>
      <c r="L63" s="85">
        <v>4480167.62</v>
      </c>
      <c r="M63" s="86">
        <v>0</v>
      </c>
      <c r="N63" s="85">
        <v>4480167.62</v>
      </c>
      <c r="O63" s="85">
        <v>4480167.62</v>
      </c>
      <c r="P63" s="86">
        <v>0</v>
      </c>
      <c r="Q63" s="85">
        <v>4480167.62</v>
      </c>
      <c r="R63" s="85">
        <v>4480167.62</v>
      </c>
      <c r="S63" s="109">
        <v>0</v>
      </c>
      <c r="T63" s="109">
        <v>0</v>
      </c>
      <c r="U63" s="110">
        <v>4480167.62</v>
      </c>
      <c r="V63" s="110">
        <v>4480167.62</v>
      </c>
      <c r="W63" s="109">
        <v>0</v>
      </c>
      <c r="X63" s="109">
        <v>0</v>
      </c>
      <c r="Y63" s="110">
        <v>4480167.62</v>
      </c>
      <c r="Z63" s="110">
        <v>4480167.62</v>
      </c>
      <c r="AA63" s="109">
        <v>0</v>
      </c>
      <c r="AB63" s="109">
        <v>0</v>
      </c>
      <c r="AC63" s="112">
        <v>4480168</v>
      </c>
      <c r="AD63" s="110">
        <v>4480168</v>
      </c>
      <c r="AE63" s="109">
        <v>8.481825508610541E-8</v>
      </c>
      <c r="AF63" s="139">
        <v>0</v>
      </c>
      <c r="AG63" s="110">
        <v>4480168</v>
      </c>
      <c r="AH63" s="110">
        <v>4480168</v>
      </c>
      <c r="AI63" s="110">
        <v>4480168</v>
      </c>
      <c r="AJ63" s="110">
        <v>4480168</v>
      </c>
      <c r="AK63" s="109">
        <v>8.481825508610541E-8</v>
      </c>
      <c r="AL63" s="109">
        <v>0</v>
      </c>
      <c r="AM63" s="112">
        <v>4480168</v>
      </c>
      <c r="AN63" s="110">
        <v>4480168</v>
      </c>
      <c r="AO63" s="110">
        <v>4480168</v>
      </c>
      <c r="AP63" s="110">
        <v>4480168</v>
      </c>
      <c r="AQ63" s="109">
        <f>AM63/AI63-1</f>
        <v>0</v>
      </c>
      <c r="AR63" s="139">
        <f>AN63/AM63-1</f>
        <v>0</v>
      </c>
      <c r="AS63" s="112">
        <v>4480168</v>
      </c>
      <c r="AT63" s="110">
        <v>4480168</v>
      </c>
      <c r="AU63" s="110">
        <v>4480168</v>
      </c>
      <c r="AV63" s="109">
        <f>AS63/AO63-1</f>
        <v>0</v>
      </c>
      <c r="AW63" s="139">
        <f>AP63/AS63-1</f>
        <v>0</v>
      </c>
      <c r="AX63" s="112">
        <v>4480168</v>
      </c>
      <c r="AY63" s="110">
        <v>4480168</v>
      </c>
      <c r="AZ63" s="110">
        <v>4480168</v>
      </c>
      <c r="BA63" s="110">
        <v>4480168</v>
      </c>
      <c r="BB63" s="109">
        <v>0</v>
      </c>
      <c r="BC63" s="139">
        <v>0</v>
      </c>
      <c r="BD63" s="112">
        <v>4480168</v>
      </c>
      <c r="BE63" s="110"/>
      <c r="BF63" s="110"/>
      <c r="BG63" s="109">
        <v>0</v>
      </c>
      <c r="BH63" s="139">
        <v>-1</v>
      </c>
      <c r="BJ63" s="87"/>
      <c r="BK63" s="111"/>
    </row>
    <row r="64" spans="1:63" ht="37.5">
      <c r="A64" s="84" t="s">
        <v>45</v>
      </c>
      <c r="B64" s="95" t="s">
        <v>316</v>
      </c>
      <c r="C64" s="95">
        <v>113</v>
      </c>
      <c r="D64" s="95">
        <v>10143</v>
      </c>
      <c r="E64" s="96"/>
      <c r="F64" s="89" t="s">
        <v>315</v>
      </c>
      <c r="G64" s="90"/>
      <c r="H64" s="85"/>
      <c r="I64" s="85"/>
      <c r="J64" s="97"/>
      <c r="K64" s="85"/>
      <c r="L64" s="85"/>
      <c r="M64" s="86"/>
      <c r="N64" s="85"/>
      <c r="O64" s="85"/>
      <c r="P64" s="86"/>
      <c r="Q64" s="85"/>
      <c r="R64" s="85"/>
      <c r="S64" s="109"/>
      <c r="T64" s="109"/>
      <c r="U64" s="110"/>
      <c r="V64" s="110"/>
      <c r="W64" s="109"/>
      <c r="X64" s="109"/>
      <c r="Y64" s="110">
        <v>4480168</v>
      </c>
      <c r="Z64" s="110">
        <v>4480168</v>
      </c>
      <c r="AA64" s="109"/>
      <c r="AB64" s="109"/>
      <c r="AC64" s="112">
        <v>4480168</v>
      </c>
      <c r="AD64" s="110">
        <v>4480168</v>
      </c>
      <c r="AE64" s="109"/>
      <c r="AF64" s="139"/>
      <c r="AG64" s="110">
        <v>4480168</v>
      </c>
      <c r="AH64" s="110">
        <v>4480168</v>
      </c>
      <c r="AI64" s="110">
        <v>4480168</v>
      </c>
      <c r="AJ64" s="110">
        <v>4480168</v>
      </c>
      <c r="AK64" s="109"/>
      <c r="AL64" s="109"/>
      <c r="AM64" s="112">
        <v>4480168</v>
      </c>
      <c r="AN64" s="110">
        <v>4480168</v>
      </c>
      <c r="AO64" s="110">
        <v>4480168</v>
      </c>
      <c r="AP64" s="110">
        <v>4480168</v>
      </c>
      <c r="AQ64" s="109"/>
      <c r="AR64" s="139"/>
      <c r="AS64" s="112">
        <v>4480168</v>
      </c>
      <c r="AT64" s="110">
        <v>4480168</v>
      </c>
      <c r="AU64" s="110">
        <v>4480168</v>
      </c>
      <c r="AV64" s="109"/>
      <c r="AW64" s="139"/>
      <c r="AX64" s="112">
        <v>4480168</v>
      </c>
      <c r="AY64" s="110">
        <v>4480168</v>
      </c>
      <c r="AZ64" s="110">
        <v>4480168</v>
      </c>
      <c r="BA64" s="110">
        <v>4480168</v>
      </c>
      <c r="BB64" s="109"/>
      <c r="BC64" s="139"/>
      <c r="BD64" s="112">
        <v>4480168</v>
      </c>
      <c r="BE64" s="110"/>
      <c r="BF64" s="110"/>
      <c r="BG64" s="109"/>
      <c r="BH64" s="139"/>
      <c r="BJ64" s="87"/>
      <c r="BK64" s="111"/>
    </row>
    <row r="65" spans="1:63" ht="42">
      <c r="A65" s="84" t="s">
        <v>82</v>
      </c>
      <c r="B65" s="95" t="s">
        <v>314</v>
      </c>
      <c r="C65" s="95"/>
      <c r="D65" s="95"/>
      <c r="E65" s="96">
        <v>39753</v>
      </c>
      <c r="F65" s="92" t="s">
        <v>313</v>
      </c>
      <c r="G65" s="93">
        <v>1165466</v>
      </c>
      <c r="H65" s="93">
        <v>1165466</v>
      </c>
      <c r="I65" s="93">
        <v>1165466</v>
      </c>
      <c r="J65" s="97">
        <v>0</v>
      </c>
      <c r="K65" s="98" t="s">
        <v>86</v>
      </c>
      <c r="L65" s="98" t="s">
        <v>86</v>
      </c>
      <c r="M65" s="98" t="s">
        <v>86</v>
      </c>
      <c r="N65" s="98" t="s">
        <v>86</v>
      </c>
      <c r="O65" s="98" t="s">
        <v>86</v>
      </c>
      <c r="P65" s="98"/>
      <c r="Q65" s="98" t="s">
        <v>86</v>
      </c>
      <c r="R65" s="98" t="s">
        <v>86</v>
      </c>
      <c r="S65" s="100" t="s">
        <v>82</v>
      </c>
      <c r="T65" s="100" t="s">
        <v>82</v>
      </c>
      <c r="U65" s="104"/>
      <c r="V65" s="104"/>
      <c r="W65" s="104"/>
      <c r="X65" s="104"/>
      <c r="Y65" s="104"/>
      <c r="Z65" s="104"/>
      <c r="AA65" s="104"/>
      <c r="AB65" s="104"/>
      <c r="AC65" s="105">
        <v>0</v>
      </c>
      <c r="AD65" s="104"/>
      <c r="AE65" s="104"/>
      <c r="AF65" s="106"/>
      <c r="AG65" s="104">
        <v>0</v>
      </c>
      <c r="AH65" s="104"/>
      <c r="AI65" s="104"/>
      <c r="AJ65" s="104"/>
      <c r="AK65" s="104"/>
      <c r="AL65" s="104"/>
      <c r="AM65" s="105"/>
      <c r="AN65" s="104"/>
      <c r="AO65" s="104"/>
      <c r="AP65" s="104"/>
      <c r="AQ65" s="104"/>
      <c r="AR65" s="106"/>
      <c r="AS65" s="105"/>
      <c r="AT65" s="104"/>
      <c r="AU65" s="104"/>
      <c r="AV65" s="104"/>
      <c r="AW65" s="106"/>
      <c r="AX65" s="105"/>
      <c r="AY65" s="104"/>
      <c r="AZ65" s="104"/>
      <c r="BA65" s="104"/>
      <c r="BB65" s="104"/>
      <c r="BC65" s="106"/>
      <c r="BD65" s="105"/>
      <c r="BE65" s="104"/>
      <c r="BF65" s="104"/>
      <c r="BG65" s="104"/>
      <c r="BH65" s="106"/>
      <c r="BJ65" s="103" t="s">
        <v>312</v>
      </c>
      <c r="BK65" s="111"/>
    </row>
    <row r="66" spans="1:63">
      <c r="A66" s="91" t="s">
        <v>41</v>
      </c>
      <c r="B66" s="95" t="s">
        <v>308</v>
      </c>
      <c r="C66" s="95" t="s">
        <v>43</v>
      </c>
      <c r="D66" s="95" t="s">
        <v>43</v>
      </c>
      <c r="E66" s="96">
        <v>40330</v>
      </c>
      <c r="F66" s="92" t="s">
        <v>311</v>
      </c>
      <c r="G66" s="93" t="s">
        <v>82</v>
      </c>
      <c r="H66" s="107">
        <v>837610</v>
      </c>
      <c r="I66" s="90">
        <v>2389000</v>
      </c>
      <c r="J66" s="97" t="s">
        <v>82</v>
      </c>
      <c r="K66" s="107">
        <v>1609803</v>
      </c>
      <c r="L66" s="90">
        <v>1609803</v>
      </c>
      <c r="M66" s="86">
        <v>0.48403251826465721</v>
      </c>
      <c r="N66" s="90">
        <v>1638972</v>
      </c>
      <c r="O66" s="90">
        <v>1638972</v>
      </c>
      <c r="P66" s="86">
        <v>-1.779713137259209E-2</v>
      </c>
      <c r="Q66" s="85">
        <v>1638972</v>
      </c>
      <c r="R66" s="85">
        <v>1638972</v>
      </c>
      <c r="S66" s="109">
        <v>0</v>
      </c>
      <c r="T66" s="109">
        <v>0</v>
      </c>
      <c r="U66" s="110">
        <v>1638972</v>
      </c>
      <c r="V66" s="110">
        <v>1638972</v>
      </c>
      <c r="W66" s="109">
        <v>0</v>
      </c>
      <c r="X66" s="109">
        <v>0</v>
      </c>
      <c r="Y66" s="110">
        <v>1642817</v>
      </c>
      <c r="Z66" s="110">
        <v>1642817</v>
      </c>
      <c r="AA66" s="109">
        <v>2.3459827257572563E-3</v>
      </c>
      <c r="AB66" s="109">
        <v>0</v>
      </c>
      <c r="AC66" s="112">
        <v>1642817</v>
      </c>
      <c r="AD66" s="110">
        <v>1642817</v>
      </c>
      <c r="AE66" s="109">
        <v>0</v>
      </c>
      <c r="AF66" s="139">
        <v>0</v>
      </c>
      <c r="AG66" s="110">
        <v>1642817</v>
      </c>
      <c r="AH66" s="110">
        <v>1642817</v>
      </c>
      <c r="AI66" s="110">
        <v>1642817</v>
      </c>
      <c r="AJ66" s="110">
        <v>1642817</v>
      </c>
      <c r="AK66" s="109">
        <v>0</v>
      </c>
      <c r="AL66" s="109">
        <v>0</v>
      </c>
      <c r="AM66" s="112">
        <v>1642817</v>
      </c>
      <c r="AN66" s="110">
        <v>1642817</v>
      </c>
      <c r="AO66" s="110">
        <v>1642817</v>
      </c>
      <c r="AP66" s="110">
        <v>1642817</v>
      </c>
      <c r="AQ66" s="109">
        <f>AM66/AI66-1</f>
        <v>0</v>
      </c>
      <c r="AR66" s="139">
        <f>AN66/AM66-1</f>
        <v>0</v>
      </c>
      <c r="AS66" s="112">
        <v>1642817</v>
      </c>
      <c r="AT66" s="110">
        <v>1642817</v>
      </c>
      <c r="AU66" s="110">
        <v>1642817</v>
      </c>
      <c r="AV66" s="109">
        <f>AS66/AO66-1</f>
        <v>0</v>
      </c>
      <c r="AW66" s="139">
        <f>AP66/AS66-1</f>
        <v>0</v>
      </c>
      <c r="AX66" s="112">
        <v>1642817</v>
      </c>
      <c r="AY66" s="110">
        <v>1642817</v>
      </c>
      <c r="AZ66" s="110">
        <v>1642817</v>
      </c>
      <c r="BA66" s="110">
        <v>1642817</v>
      </c>
      <c r="BB66" s="109">
        <v>0</v>
      </c>
      <c r="BC66" s="139">
        <v>0</v>
      </c>
      <c r="BD66" s="112">
        <v>1642817</v>
      </c>
      <c r="BE66" s="110"/>
      <c r="BF66" s="110"/>
      <c r="BG66" s="109">
        <v>0</v>
      </c>
      <c r="BH66" s="139">
        <v>-1</v>
      </c>
      <c r="BJ66" s="87" t="s">
        <v>310</v>
      </c>
      <c r="BK66" s="111"/>
    </row>
    <row r="67" spans="1:63">
      <c r="A67" s="91" t="s">
        <v>45</v>
      </c>
      <c r="B67" s="95" t="s">
        <v>308</v>
      </c>
      <c r="C67" s="95">
        <v>349</v>
      </c>
      <c r="D67" s="95">
        <v>10449</v>
      </c>
      <c r="E67" s="96"/>
      <c r="F67" s="92" t="s">
        <v>309</v>
      </c>
      <c r="G67" s="93"/>
      <c r="H67" s="107"/>
      <c r="I67" s="90"/>
      <c r="J67" s="97"/>
      <c r="K67" s="107"/>
      <c r="L67" s="90"/>
      <c r="M67" s="86"/>
      <c r="N67" s="90"/>
      <c r="O67" s="90"/>
      <c r="P67" s="86"/>
      <c r="Q67" s="85"/>
      <c r="R67" s="85"/>
      <c r="S67" s="109"/>
      <c r="T67" s="109"/>
      <c r="U67" s="110"/>
      <c r="V67" s="110"/>
      <c r="W67" s="109"/>
      <c r="X67" s="109"/>
      <c r="Y67" s="110">
        <v>0</v>
      </c>
      <c r="Z67" s="110">
        <v>0</v>
      </c>
      <c r="AA67" s="109"/>
      <c r="AB67" s="109"/>
      <c r="AC67" s="112">
        <v>0</v>
      </c>
      <c r="AD67" s="110">
        <v>0</v>
      </c>
      <c r="AE67" s="109"/>
      <c r="AF67" s="139"/>
      <c r="AG67" s="110">
        <v>0</v>
      </c>
      <c r="AH67" s="110">
        <v>0</v>
      </c>
      <c r="AI67" s="110">
        <v>0</v>
      </c>
      <c r="AJ67" s="110">
        <v>0</v>
      </c>
      <c r="AK67" s="109"/>
      <c r="AL67" s="109"/>
      <c r="AM67" s="112">
        <v>0</v>
      </c>
      <c r="AN67" s="110">
        <v>0</v>
      </c>
      <c r="AO67" s="110">
        <v>0</v>
      </c>
      <c r="AP67" s="110">
        <v>0</v>
      </c>
      <c r="AQ67" s="109"/>
      <c r="AR67" s="139"/>
      <c r="AS67" s="112">
        <v>0</v>
      </c>
      <c r="AT67" s="110">
        <v>0</v>
      </c>
      <c r="AU67" s="110">
        <v>0</v>
      </c>
      <c r="AV67" s="109"/>
      <c r="AW67" s="139"/>
      <c r="AX67" s="112">
        <v>0</v>
      </c>
      <c r="AY67" s="110">
        <v>0</v>
      </c>
      <c r="AZ67" s="110">
        <v>0</v>
      </c>
      <c r="BA67" s="110">
        <v>0</v>
      </c>
      <c r="BB67" s="109"/>
      <c r="BC67" s="139"/>
      <c r="BD67" s="112">
        <v>0</v>
      </c>
      <c r="BE67" s="110"/>
      <c r="BF67" s="110"/>
      <c r="BG67" s="109"/>
      <c r="BH67" s="139"/>
      <c r="BJ67" s="87"/>
      <c r="BK67" s="111"/>
    </row>
    <row r="68" spans="1:63" ht="25">
      <c r="A68" s="91" t="s">
        <v>45</v>
      </c>
      <c r="B68" s="95" t="s">
        <v>308</v>
      </c>
      <c r="C68" s="95">
        <v>349</v>
      </c>
      <c r="D68" s="95">
        <v>10450</v>
      </c>
      <c r="E68" s="96"/>
      <c r="F68" s="92" t="s">
        <v>307</v>
      </c>
      <c r="G68" s="93"/>
      <c r="H68" s="107"/>
      <c r="I68" s="90"/>
      <c r="J68" s="97"/>
      <c r="K68" s="107"/>
      <c r="L68" s="90"/>
      <c r="M68" s="86"/>
      <c r="N68" s="90"/>
      <c r="O68" s="90"/>
      <c r="P68" s="86"/>
      <c r="Q68" s="85"/>
      <c r="R68" s="85"/>
      <c r="S68" s="109"/>
      <c r="T68" s="109"/>
      <c r="U68" s="110"/>
      <c r="V68" s="110"/>
      <c r="W68" s="109"/>
      <c r="X68" s="109"/>
      <c r="Y68" s="110">
        <v>1642817</v>
      </c>
      <c r="Z68" s="110">
        <v>1642817</v>
      </c>
      <c r="AA68" s="109"/>
      <c r="AB68" s="109"/>
      <c r="AC68" s="112">
        <v>1642817</v>
      </c>
      <c r="AD68" s="110">
        <v>1642817</v>
      </c>
      <c r="AE68" s="109"/>
      <c r="AF68" s="139"/>
      <c r="AG68" s="110">
        <v>1642817</v>
      </c>
      <c r="AH68" s="110">
        <v>1642817</v>
      </c>
      <c r="AI68" s="110">
        <v>1642817</v>
      </c>
      <c r="AJ68" s="110">
        <v>1642817</v>
      </c>
      <c r="AK68" s="109"/>
      <c r="AL68" s="109"/>
      <c r="AM68" s="112">
        <v>1642817</v>
      </c>
      <c r="AN68" s="110">
        <v>1642817</v>
      </c>
      <c r="AO68" s="110">
        <v>1642817</v>
      </c>
      <c r="AP68" s="110">
        <v>1642817</v>
      </c>
      <c r="AQ68" s="109"/>
      <c r="AR68" s="139"/>
      <c r="AS68" s="112">
        <v>1642817</v>
      </c>
      <c r="AT68" s="110">
        <v>1642817</v>
      </c>
      <c r="AU68" s="110">
        <v>1642817</v>
      </c>
      <c r="AV68" s="109"/>
      <c r="AW68" s="139"/>
      <c r="AX68" s="112">
        <v>1642817</v>
      </c>
      <c r="AY68" s="110">
        <v>1642817</v>
      </c>
      <c r="AZ68" s="110">
        <v>1642817</v>
      </c>
      <c r="BA68" s="110">
        <v>1642817</v>
      </c>
      <c r="BB68" s="109"/>
      <c r="BC68" s="139"/>
      <c r="BD68" s="112">
        <v>1642817</v>
      </c>
      <c r="BE68" s="110"/>
      <c r="BF68" s="110"/>
      <c r="BG68" s="109"/>
      <c r="BH68" s="139"/>
      <c r="BJ68" s="87"/>
      <c r="BK68" s="111"/>
    </row>
    <row r="69" spans="1:63">
      <c r="A69" s="91" t="s">
        <v>41</v>
      </c>
      <c r="B69" s="95" t="s">
        <v>305</v>
      </c>
      <c r="C69" s="95" t="s">
        <v>43</v>
      </c>
      <c r="D69" s="95" t="s">
        <v>43</v>
      </c>
      <c r="E69" s="96">
        <v>40330</v>
      </c>
      <c r="F69" s="92" t="s">
        <v>306</v>
      </c>
      <c r="G69" s="93" t="s">
        <v>82</v>
      </c>
      <c r="H69" s="107">
        <v>0</v>
      </c>
      <c r="I69" s="90">
        <v>187900</v>
      </c>
      <c r="J69" s="97" t="s">
        <v>82</v>
      </c>
      <c r="K69" s="107">
        <v>215000</v>
      </c>
      <c r="L69" s="90">
        <v>215000</v>
      </c>
      <c r="M69" s="86">
        <v>-0.12604651162790703</v>
      </c>
      <c r="N69" s="90">
        <v>205882</v>
      </c>
      <c r="O69" s="90">
        <v>205882</v>
      </c>
      <c r="P69" s="86">
        <v>4.4287504492864782E-2</v>
      </c>
      <c r="Q69" s="85">
        <v>205882</v>
      </c>
      <c r="R69" s="85">
        <v>205882</v>
      </c>
      <c r="S69" s="109">
        <v>0</v>
      </c>
      <c r="T69" s="109">
        <v>0</v>
      </c>
      <c r="U69" s="110">
        <v>205882</v>
      </c>
      <c r="V69" s="110">
        <v>205882</v>
      </c>
      <c r="W69" s="109">
        <v>0</v>
      </c>
      <c r="X69" s="109">
        <v>0</v>
      </c>
      <c r="Y69" s="110">
        <v>205882</v>
      </c>
      <c r="Z69" s="110">
        <v>205882</v>
      </c>
      <c r="AA69" s="109">
        <v>0</v>
      </c>
      <c r="AB69" s="109">
        <v>0</v>
      </c>
      <c r="AC69" s="112">
        <v>205882</v>
      </c>
      <c r="AD69" s="110">
        <v>205882</v>
      </c>
      <c r="AE69" s="109">
        <v>0</v>
      </c>
      <c r="AF69" s="139">
        <v>0</v>
      </c>
      <c r="AG69" s="110">
        <v>205882</v>
      </c>
      <c r="AH69" s="110">
        <v>205882</v>
      </c>
      <c r="AI69" s="110">
        <v>205882</v>
      </c>
      <c r="AJ69" s="110">
        <v>205882</v>
      </c>
      <c r="AK69" s="109">
        <v>0</v>
      </c>
      <c r="AL69" s="109">
        <v>0</v>
      </c>
      <c r="AM69" s="112">
        <v>205882</v>
      </c>
      <c r="AN69" s="110">
        <v>205882</v>
      </c>
      <c r="AO69" s="110">
        <v>205882</v>
      </c>
      <c r="AP69" s="110">
        <v>205882</v>
      </c>
      <c r="AQ69" s="109">
        <f>AM69/AI69-1</f>
        <v>0</v>
      </c>
      <c r="AR69" s="139">
        <f>AN69/AM69-1</f>
        <v>0</v>
      </c>
      <c r="AS69" s="112">
        <v>205882</v>
      </c>
      <c r="AT69" s="110">
        <v>205882</v>
      </c>
      <c r="AU69" s="110">
        <v>205882</v>
      </c>
      <c r="AV69" s="109">
        <f>AS69/AO69-1</f>
        <v>0</v>
      </c>
      <c r="AW69" s="139">
        <f>AP69/AS69-1</f>
        <v>0</v>
      </c>
      <c r="AX69" s="112">
        <v>205882</v>
      </c>
      <c r="AY69" s="110">
        <v>205882</v>
      </c>
      <c r="AZ69" s="110">
        <v>205882</v>
      </c>
      <c r="BA69" s="110">
        <v>205882</v>
      </c>
      <c r="BB69" s="109">
        <v>0</v>
      </c>
      <c r="BC69" s="139">
        <v>0</v>
      </c>
      <c r="BD69" s="112">
        <v>205882</v>
      </c>
      <c r="BE69" s="110"/>
      <c r="BF69" s="110"/>
      <c r="BG69" s="109">
        <v>0</v>
      </c>
      <c r="BH69" s="139">
        <v>-1</v>
      </c>
      <c r="BJ69" s="108"/>
      <c r="BK69" s="111"/>
    </row>
    <row r="70" spans="1:63" ht="25">
      <c r="A70" s="91" t="s">
        <v>45</v>
      </c>
      <c r="B70" s="95" t="s">
        <v>305</v>
      </c>
      <c r="C70" s="95">
        <v>30153</v>
      </c>
      <c r="D70" s="95">
        <v>50161</v>
      </c>
      <c r="E70" s="96"/>
      <c r="F70" s="92" t="s">
        <v>304</v>
      </c>
      <c r="G70" s="93"/>
      <c r="H70" s="107"/>
      <c r="I70" s="90"/>
      <c r="J70" s="97"/>
      <c r="K70" s="107"/>
      <c r="L70" s="90"/>
      <c r="M70" s="86"/>
      <c r="N70" s="90"/>
      <c r="O70" s="90"/>
      <c r="P70" s="86"/>
      <c r="Q70" s="85"/>
      <c r="R70" s="85"/>
      <c r="S70" s="109"/>
      <c r="T70" s="109"/>
      <c r="U70" s="110"/>
      <c r="V70" s="110"/>
      <c r="W70" s="109"/>
      <c r="X70" s="109"/>
      <c r="Y70" s="110">
        <v>205882</v>
      </c>
      <c r="Z70" s="110">
        <v>205882</v>
      </c>
      <c r="AA70" s="109"/>
      <c r="AB70" s="109"/>
      <c r="AC70" s="112">
        <v>205882</v>
      </c>
      <c r="AD70" s="110">
        <v>205882</v>
      </c>
      <c r="AE70" s="109"/>
      <c r="AF70" s="139"/>
      <c r="AG70" s="110">
        <v>205882</v>
      </c>
      <c r="AH70" s="110">
        <v>205882</v>
      </c>
      <c r="AI70" s="110">
        <v>205882</v>
      </c>
      <c r="AJ70" s="110">
        <v>205882</v>
      </c>
      <c r="AK70" s="109"/>
      <c r="AL70" s="109"/>
      <c r="AM70" s="112">
        <v>205882</v>
      </c>
      <c r="AN70" s="110">
        <v>205882</v>
      </c>
      <c r="AO70" s="110">
        <v>205882</v>
      </c>
      <c r="AP70" s="110">
        <v>205882</v>
      </c>
      <c r="AQ70" s="109"/>
      <c r="AR70" s="139"/>
      <c r="AS70" s="112">
        <v>205882</v>
      </c>
      <c r="AT70" s="110">
        <v>205882</v>
      </c>
      <c r="AU70" s="110">
        <v>205882</v>
      </c>
      <c r="AV70" s="109"/>
      <c r="AW70" s="139"/>
      <c r="AX70" s="112">
        <v>205882</v>
      </c>
      <c r="AY70" s="110">
        <v>205882</v>
      </c>
      <c r="AZ70" s="110">
        <v>205882</v>
      </c>
      <c r="BA70" s="110">
        <v>205882</v>
      </c>
      <c r="BB70" s="109"/>
      <c r="BC70" s="139"/>
      <c r="BD70" s="112">
        <v>205882</v>
      </c>
      <c r="BE70" s="110"/>
      <c r="BF70" s="110"/>
      <c r="BG70" s="109"/>
      <c r="BH70" s="139"/>
      <c r="BJ70" s="108"/>
      <c r="BK70" s="111"/>
    </row>
    <row r="71" spans="1:63" ht="53.25" customHeight="1">
      <c r="A71" s="91" t="s">
        <v>41</v>
      </c>
      <c r="B71" s="95" t="s">
        <v>301</v>
      </c>
      <c r="C71" s="95" t="s">
        <v>43</v>
      </c>
      <c r="D71" s="95" t="s">
        <v>43</v>
      </c>
      <c r="E71" s="96">
        <v>40330</v>
      </c>
      <c r="F71" s="92" t="s">
        <v>303</v>
      </c>
      <c r="G71" s="93" t="s">
        <v>82</v>
      </c>
      <c r="H71" s="107">
        <v>0</v>
      </c>
      <c r="I71" s="90">
        <v>4839000</v>
      </c>
      <c r="J71" s="97" t="s">
        <v>82</v>
      </c>
      <c r="K71" s="107">
        <v>4795139</v>
      </c>
      <c r="L71" s="90">
        <v>4795139</v>
      </c>
      <c r="M71" s="86">
        <v>9.1469715476444335E-3</v>
      </c>
      <c r="N71" s="90">
        <v>4795139</v>
      </c>
      <c r="O71" s="90">
        <v>4795139</v>
      </c>
      <c r="P71" s="86">
        <v>0</v>
      </c>
      <c r="Q71" s="85">
        <v>4795139</v>
      </c>
      <c r="R71" s="85">
        <v>4795139</v>
      </c>
      <c r="S71" s="109">
        <v>0</v>
      </c>
      <c r="T71" s="109">
        <v>0</v>
      </c>
      <c r="U71" s="110">
        <v>4795139</v>
      </c>
      <c r="V71" s="110">
        <v>4795139</v>
      </c>
      <c r="W71" s="109">
        <v>0</v>
      </c>
      <c r="X71" s="109">
        <v>0</v>
      </c>
      <c r="Y71" s="110">
        <v>4795139</v>
      </c>
      <c r="Z71" s="110">
        <v>4795139</v>
      </c>
      <c r="AA71" s="109">
        <v>0</v>
      </c>
      <c r="AB71" s="109">
        <v>0</v>
      </c>
      <c r="AC71" s="112">
        <v>4795139</v>
      </c>
      <c r="AD71" s="110">
        <v>4795139</v>
      </c>
      <c r="AE71" s="109">
        <v>0</v>
      </c>
      <c r="AF71" s="139">
        <v>0</v>
      </c>
      <c r="AG71" s="110">
        <v>4795139</v>
      </c>
      <c r="AH71" s="110">
        <v>4795139</v>
      </c>
      <c r="AI71" s="110">
        <v>4795139</v>
      </c>
      <c r="AJ71" s="110">
        <v>4795139</v>
      </c>
      <c r="AK71" s="109">
        <v>0</v>
      </c>
      <c r="AL71" s="109">
        <v>0</v>
      </c>
      <c r="AM71" s="112">
        <v>4795139</v>
      </c>
      <c r="AN71" s="110">
        <v>4795139</v>
      </c>
      <c r="AO71" s="110">
        <v>4795139</v>
      </c>
      <c r="AP71" s="110">
        <v>4795139</v>
      </c>
      <c r="AQ71" s="109">
        <f>AM71/AI71-1</f>
        <v>0</v>
      </c>
      <c r="AR71" s="139">
        <f>AN71/AM71-1</f>
        <v>0</v>
      </c>
      <c r="AS71" s="112">
        <v>4795139</v>
      </c>
      <c r="AT71" s="110">
        <v>4795139</v>
      </c>
      <c r="AU71" s="110">
        <v>4795139</v>
      </c>
      <c r="AV71" s="109">
        <f>AS71/AO71-1</f>
        <v>0</v>
      </c>
      <c r="AW71" s="139">
        <f>AP71/AS71-1</f>
        <v>0</v>
      </c>
      <c r="AX71" s="112">
        <v>4795139</v>
      </c>
      <c r="AY71" s="110">
        <v>4795139</v>
      </c>
      <c r="AZ71" s="110">
        <v>4795139</v>
      </c>
      <c r="BA71" s="110">
        <v>4795139</v>
      </c>
      <c r="BB71" s="109">
        <v>0</v>
      </c>
      <c r="BC71" s="139">
        <v>0</v>
      </c>
      <c r="BD71" s="112">
        <v>4795139</v>
      </c>
      <c r="BE71" s="110"/>
      <c r="BF71" s="110"/>
      <c r="BG71" s="109">
        <v>0</v>
      </c>
      <c r="BH71" s="139">
        <v>-1</v>
      </c>
      <c r="BJ71" s="108"/>
      <c r="BK71" s="111"/>
    </row>
    <row r="72" spans="1:63" ht="53.25" customHeight="1">
      <c r="A72" s="91" t="s">
        <v>45</v>
      </c>
      <c r="B72" s="95" t="s">
        <v>301</v>
      </c>
      <c r="C72" s="95">
        <v>292</v>
      </c>
      <c r="D72" s="95">
        <v>10378</v>
      </c>
      <c r="E72" s="96"/>
      <c r="F72" s="92" t="s">
        <v>302</v>
      </c>
      <c r="G72" s="93"/>
      <c r="H72" s="107"/>
      <c r="I72" s="90"/>
      <c r="J72" s="97"/>
      <c r="K72" s="107"/>
      <c r="L72" s="90"/>
      <c r="M72" s="86"/>
      <c r="N72" s="90"/>
      <c r="O72" s="90"/>
      <c r="P72" s="86"/>
      <c r="Q72" s="85"/>
      <c r="R72" s="85"/>
      <c r="S72" s="109"/>
      <c r="T72" s="109"/>
      <c r="U72" s="110"/>
      <c r="V72" s="110"/>
      <c r="W72" s="109"/>
      <c r="X72" s="109"/>
      <c r="Y72" s="110">
        <v>2853625</v>
      </c>
      <c r="Z72" s="110">
        <v>2853625</v>
      </c>
      <c r="AA72" s="109"/>
      <c r="AB72" s="109"/>
      <c r="AC72" s="112">
        <v>2853625</v>
      </c>
      <c r="AD72" s="110">
        <v>2853625</v>
      </c>
      <c r="AE72" s="109"/>
      <c r="AF72" s="139"/>
      <c r="AG72" s="110">
        <v>2853625</v>
      </c>
      <c r="AH72" s="110">
        <v>2853625</v>
      </c>
      <c r="AI72" s="110">
        <v>2853625</v>
      </c>
      <c r="AJ72" s="110">
        <v>2853625</v>
      </c>
      <c r="AK72" s="109"/>
      <c r="AL72" s="109"/>
      <c r="AM72" s="112">
        <v>2853625</v>
      </c>
      <c r="AN72" s="110">
        <v>2853625</v>
      </c>
      <c r="AO72" s="110">
        <v>2853625</v>
      </c>
      <c r="AP72" s="110">
        <v>2853625</v>
      </c>
      <c r="AQ72" s="109"/>
      <c r="AR72" s="139"/>
      <c r="AS72" s="112">
        <v>2853625</v>
      </c>
      <c r="AT72" s="110">
        <v>2853625</v>
      </c>
      <c r="AU72" s="110">
        <v>2853625</v>
      </c>
      <c r="AV72" s="109"/>
      <c r="AW72" s="139"/>
      <c r="AX72" s="112">
        <v>2853625</v>
      </c>
      <c r="AY72" s="110">
        <v>2853625</v>
      </c>
      <c r="AZ72" s="110">
        <v>2853625</v>
      </c>
      <c r="BA72" s="110">
        <v>2853625</v>
      </c>
      <c r="BB72" s="109"/>
      <c r="BC72" s="139"/>
      <c r="BD72" s="112">
        <v>2853625</v>
      </c>
      <c r="BE72" s="110"/>
      <c r="BF72" s="110"/>
      <c r="BG72" s="109"/>
      <c r="BH72" s="139"/>
      <c r="BJ72" s="108"/>
      <c r="BK72" s="111"/>
    </row>
    <row r="73" spans="1:63" ht="53.25" customHeight="1">
      <c r="A73" s="91" t="s">
        <v>45</v>
      </c>
      <c r="B73" s="95" t="s">
        <v>301</v>
      </c>
      <c r="C73" s="95">
        <v>297</v>
      </c>
      <c r="D73" s="95">
        <v>10383</v>
      </c>
      <c r="E73" s="96"/>
      <c r="F73" s="92" t="s">
        <v>300</v>
      </c>
      <c r="G73" s="93"/>
      <c r="H73" s="107"/>
      <c r="I73" s="90"/>
      <c r="J73" s="97"/>
      <c r="K73" s="107"/>
      <c r="L73" s="90"/>
      <c r="M73" s="86"/>
      <c r="N73" s="90"/>
      <c r="O73" s="90"/>
      <c r="P73" s="86"/>
      <c r="Q73" s="85"/>
      <c r="R73" s="85"/>
      <c r="S73" s="109"/>
      <c r="T73" s="109"/>
      <c r="U73" s="110"/>
      <c r="V73" s="110"/>
      <c r="W73" s="109"/>
      <c r="X73" s="109"/>
      <c r="Y73" s="110">
        <v>1941514</v>
      </c>
      <c r="Z73" s="110">
        <v>1941514</v>
      </c>
      <c r="AA73" s="109"/>
      <c r="AB73" s="109"/>
      <c r="AC73" s="112">
        <v>1941514</v>
      </c>
      <c r="AD73" s="110">
        <v>1941514</v>
      </c>
      <c r="AE73" s="109"/>
      <c r="AF73" s="139"/>
      <c r="AG73" s="110">
        <v>1941514</v>
      </c>
      <c r="AH73" s="110">
        <v>1941514</v>
      </c>
      <c r="AI73" s="110">
        <v>1941514</v>
      </c>
      <c r="AJ73" s="110">
        <v>1941514</v>
      </c>
      <c r="AK73" s="109"/>
      <c r="AL73" s="109"/>
      <c r="AM73" s="112">
        <v>1941514</v>
      </c>
      <c r="AN73" s="110">
        <v>1941514</v>
      </c>
      <c r="AO73" s="110">
        <v>1941514</v>
      </c>
      <c r="AP73" s="110">
        <v>1941514</v>
      </c>
      <c r="AQ73" s="109"/>
      <c r="AR73" s="139"/>
      <c r="AS73" s="112">
        <v>1941514</v>
      </c>
      <c r="AT73" s="110">
        <v>1941514</v>
      </c>
      <c r="AU73" s="110">
        <v>1941514</v>
      </c>
      <c r="AV73" s="109"/>
      <c r="AW73" s="139"/>
      <c r="AX73" s="112">
        <v>1941514</v>
      </c>
      <c r="AY73" s="110">
        <v>1941514</v>
      </c>
      <c r="AZ73" s="110">
        <v>1941514</v>
      </c>
      <c r="BA73" s="110">
        <v>1941514</v>
      </c>
      <c r="BB73" s="109"/>
      <c r="BC73" s="139"/>
      <c r="BD73" s="112">
        <v>1941514</v>
      </c>
      <c r="BE73" s="110"/>
      <c r="BF73" s="110"/>
      <c r="BG73" s="109"/>
      <c r="BH73" s="139"/>
      <c r="BJ73" s="108"/>
      <c r="BK73" s="111"/>
    </row>
    <row r="74" spans="1:63" ht="37.5">
      <c r="A74" s="91" t="s">
        <v>41</v>
      </c>
      <c r="B74" s="95" t="s">
        <v>296</v>
      </c>
      <c r="C74" s="95" t="s">
        <v>43</v>
      </c>
      <c r="D74" s="95" t="s">
        <v>43</v>
      </c>
      <c r="E74" s="96">
        <v>40330</v>
      </c>
      <c r="F74" s="92" t="s">
        <v>299</v>
      </c>
      <c r="G74" s="93" t="s">
        <v>82</v>
      </c>
      <c r="H74" s="107">
        <v>0</v>
      </c>
      <c r="I74" s="90">
        <v>5473000</v>
      </c>
      <c r="J74" s="97" t="s">
        <v>82</v>
      </c>
      <c r="K74" s="107">
        <v>5250739</v>
      </c>
      <c r="L74" s="90">
        <v>5250739</v>
      </c>
      <c r="M74" s="86">
        <v>4.2329470194576446E-2</v>
      </c>
      <c r="N74" s="90">
        <v>5250739</v>
      </c>
      <c r="O74" s="90">
        <v>5250739</v>
      </c>
      <c r="P74" s="86">
        <v>0</v>
      </c>
      <c r="Q74" s="85">
        <v>5250739</v>
      </c>
      <c r="R74" s="85">
        <v>5250739</v>
      </c>
      <c r="S74" s="109">
        <v>0</v>
      </c>
      <c r="T74" s="109">
        <v>0</v>
      </c>
      <c r="U74" s="110">
        <v>5250739</v>
      </c>
      <c r="V74" s="110">
        <v>5250739</v>
      </c>
      <c r="W74" s="109">
        <v>0</v>
      </c>
      <c r="X74" s="109">
        <v>0</v>
      </c>
      <c r="Y74" s="110">
        <v>5250739</v>
      </c>
      <c r="Z74" s="110">
        <v>5250739</v>
      </c>
      <c r="AA74" s="109">
        <v>0</v>
      </c>
      <c r="AB74" s="109">
        <v>0</v>
      </c>
      <c r="AC74" s="112">
        <v>5250739</v>
      </c>
      <c r="AD74" s="110">
        <v>5250739</v>
      </c>
      <c r="AE74" s="109">
        <v>0</v>
      </c>
      <c r="AF74" s="139">
        <v>0</v>
      </c>
      <c r="AG74" s="110">
        <v>5250739</v>
      </c>
      <c r="AH74" s="110">
        <v>5250739</v>
      </c>
      <c r="AI74" s="110">
        <v>5250739</v>
      </c>
      <c r="AJ74" s="110">
        <v>5250739</v>
      </c>
      <c r="AK74" s="109">
        <v>0</v>
      </c>
      <c r="AL74" s="109">
        <v>0</v>
      </c>
      <c r="AM74" s="112">
        <v>5250739</v>
      </c>
      <c r="AN74" s="110">
        <v>5250739</v>
      </c>
      <c r="AO74" s="110">
        <v>5250739</v>
      </c>
      <c r="AP74" s="110">
        <v>5250739</v>
      </c>
      <c r="AQ74" s="109">
        <f>AM74/AI74-1</f>
        <v>0</v>
      </c>
      <c r="AR74" s="139">
        <f>AN74/AM74-1</f>
        <v>0</v>
      </c>
      <c r="AS74" s="112">
        <v>5250739</v>
      </c>
      <c r="AT74" s="110">
        <v>5250739</v>
      </c>
      <c r="AU74" s="110">
        <v>5250739</v>
      </c>
      <c r="AV74" s="109">
        <f>AS74/AO74-1</f>
        <v>0</v>
      </c>
      <c r="AW74" s="139">
        <f>AP74/AS74-1</f>
        <v>0</v>
      </c>
      <c r="AX74" s="112">
        <v>5250739</v>
      </c>
      <c r="AY74" s="110">
        <v>5250739</v>
      </c>
      <c r="AZ74" s="110">
        <v>5250739</v>
      </c>
      <c r="BA74" s="110">
        <v>5250739</v>
      </c>
      <c r="BB74" s="109">
        <v>0</v>
      </c>
      <c r="BC74" s="139">
        <v>0</v>
      </c>
      <c r="BD74" s="112">
        <v>5250739</v>
      </c>
      <c r="BE74" s="110"/>
      <c r="BF74" s="110"/>
      <c r="BG74" s="109">
        <v>0</v>
      </c>
      <c r="BH74" s="139">
        <v>-1</v>
      </c>
      <c r="BJ74" s="108"/>
      <c r="BK74" s="111"/>
    </row>
    <row r="75" spans="1:63" ht="39" customHeight="1">
      <c r="A75" s="91" t="s">
        <v>45</v>
      </c>
      <c r="B75" s="95" t="s">
        <v>296</v>
      </c>
      <c r="C75" s="95">
        <v>296</v>
      </c>
      <c r="D75" s="95">
        <v>10382</v>
      </c>
      <c r="E75" s="96"/>
      <c r="F75" s="92" t="s">
        <v>298</v>
      </c>
      <c r="G75" s="93"/>
      <c r="H75" s="107"/>
      <c r="I75" s="90"/>
      <c r="J75" s="97"/>
      <c r="K75" s="107"/>
      <c r="L75" s="90"/>
      <c r="M75" s="86"/>
      <c r="N75" s="90"/>
      <c r="O75" s="90"/>
      <c r="P75" s="86"/>
      <c r="Q75" s="85"/>
      <c r="R75" s="85"/>
      <c r="S75" s="109"/>
      <c r="T75" s="109"/>
      <c r="U75" s="110"/>
      <c r="V75" s="110"/>
      <c r="W75" s="109"/>
      <c r="X75" s="109"/>
      <c r="Y75" s="110">
        <v>4984285</v>
      </c>
      <c r="Z75" s="110">
        <v>4984285</v>
      </c>
      <c r="AA75" s="109"/>
      <c r="AB75" s="109"/>
      <c r="AC75" s="112">
        <v>4984285</v>
      </c>
      <c r="AD75" s="110">
        <v>4984285</v>
      </c>
      <c r="AE75" s="109"/>
      <c r="AF75" s="139"/>
      <c r="AG75" s="110">
        <v>4984285</v>
      </c>
      <c r="AH75" s="110">
        <v>4984285</v>
      </c>
      <c r="AI75" s="110">
        <v>4984285</v>
      </c>
      <c r="AJ75" s="110">
        <v>4984285</v>
      </c>
      <c r="AK75" s="109"/>
      <c r="AL75" s="109"/>
      <c r="AM75" s="112">
        <v>4984285</v>
      </c>
      <c r="AN75" s="110">
        <v>4984285</v>
      </c>
      <c r="AO75" s="110">
        <v>4984285</v>
      </c>
      <c r="AP75" s="110">
        <v>4984285</v>
      </c>
      <c r="AQ75" s="109"/>
      <c r="AR75" s="139"/>
      <c r="AS75" s="112">
        <v>4984285</v>
      </c>
      <c r="AT75" s="110">
        <v>4984285</v>
      </c>
      <c r="AU75" s="110">
        <v>4984285</v>
      </c>
      <c r="AV75" s="109"/>
      <c r="AW75" s="139"/>
      <c r="AX75" s="112">
        <v>4984285</v>
      </c>
      <c r="AY75" s="110">
        <v>4984285</v>
      </c>
      <c r="AZ75" s="110">
        <v>4984285</v>
      </c>
      <c r="BA75" s="110">
        <v>4984285</v>
      </c>
      <c r="BB75" s="109"/>
      <c r="BC75" s="139"/>
      <c r="BD75" s="112">
        <v>4984285</v>
      </c>
      <c r="BE75" s="110"/>
      <c r="BF75" s="110"/>
      <c r="BG75" s="109"/>
      <c r="BH75" s="139"/>
      <c r="BJ75" s="108"/>
      <c r="BK75" s="111"/>
    </row>
    <row r="76" spans="1:63" ht="25">
      <c r="A76" s="91" t="s">
        <v>45</v>
      </c>
      <c r="B76" s="95" t="s">
        <v>296</v>
      </c>
      <c r="C76" s="95">
        <v>348</v>
      </c>
      <c r="D76" s="95">
        <v>10445</v>
      </c>
      <c r="E76" s="96"/>
      <c r="F76" s="92" t="s">
        <v>297</v>
      </c>
      <c r="G76" s="93"/>
      <c r="H76" s="107"/>
      <c r="I76" s="90"/>
      <c r="J76" s="97"/>
      <c r="K76" s="107"/>
      <c r="L76" s="90"/>
      <c r="M76" s="86"/>
      <c r="N76" s="90"/>
      <c r="O76" s="90"/>
      <c r="P76" s="86"/>
      <c r="Q76" s="85"/>
      <c r="R76" s="85"/>
      <c r="S76" s="109"/>
      <c r="T76" s="109"/>
      <c r="U76" s="110"/>
      <c r="V76" s="110"/>
      <c r="W76" s="109"/>
      <c r="X76" s="109"/>
      <c r="Y76" s="110">
        <v>266454</v>
      </c>
      <c r="Z76" s="110">
        <v>266454</v>
      </c>
      <c r="AA76" s="109"/>
      <c r="AB76" s="109"/>
      <c r="AC76" s="112">
        <v>266454</v>
      </c>
      <c r="AD76" s="110">
        <v>266454</v>
      </c>
      <c r="AE76" s="109"/>
      <c r="AF76" s="139"/>
      <c r="AG76" s="110">
        <v>266454</v>
      </c>
      <c r="AH76" s="110">
        <v>266454</v>
      </c>
      <c r="AI76" s="110">
        <v>266454</v>
      </c>
      <c r="AJ76" s="110">
        <v>266454</v>
      </c>
      <c r="AK76" s="109"/>
      <c r="AL76" s="109"/>
      <c r="AM76" s="112">
        <v>266454</v>
      </c>
      <c r="AN76" s="110">
        <v>266454</v>
      </c>
      <c r="AO76" s="110">
        <v>266454</v>
      </c>
      <c r="AP76" s="110">
        <v>266454</v>
      </c>
      <c r="AQ76" s="109"/>
      <c r="AR76" s="139"/>
      <c r="AS76" s="112">
        <v>266454</v>
      </c>
      <c r="AT76" s="110">
        <v>266454</v>
      </c>
      <c r="AU76" s="110">
        <v>266454</v>
      </c>
      <c r="AV76" s="109"/>
      <c r="AW76" s="139"/>
      <c r="AX76" s="112">
        <v>266454</v>
      </c>
      <c r="AY76" s="110">
        <v>266454</v>
      </c>
      <c r="AZ76" s="110">
        <v>266454</v>
      </c>
      <c r="BA76" s="110">
        <v>266454</v>
      </c>
      <c r="BB76" s="109"/>
      <c r="BC76" s="139"/>
      <c r="BD76" s="112">
        <v>266454</v>
      </c>
      <c r="BE76" s="110"/>
      <c r="BF76" s="110"/>
      <c r="BG76" s="109"/>
      <c r="BH76" s="139"/>
      <c r="BJ76" s="108"/>
      <c r="BK76" s="111"/>
    </row>
    <row r="77" spans="1:63">
      <c r="A77" s="91" t="s">
        <v>45</v>
      </c>
      <c r="B77" s="95" t="s">
        <v>296</v>
      </c>
      <c r="C77" s="95">
        <v>30149</v>
      </c>
      <c r="D77" s="95">
        <v>50157</v>
      </c>
      <c r="E77" s="96"/>
      <c r="F77" s="92" t="s">
        <v>295</v>
      </c>
      <c r="G77" s="93"/>
      <c r="H77" s="107"/>
      <c r="I77" s="90"/>
      <c r="J77" s="97"/>
      <c r="K77" s="107"/>
      <c r="L77" s="90"/>
      <c r="M77" s="86"/>
      <c r="N77" s="90"/>
      <c r="O77" s="90"/>
      <c r="P77" s="86"/>
      <c r="Q77" s="85"/>
      <c r="R77" s="85"/>
      <c r="S77" s="109"/>
      <c r="T77" s="109"/>
      <c r="U77" s="110"/>
      <c r="V77" s="110"/>
      <c r="W77" s="109"/>
      <c r="X77" s="109"/>
      <c r="Y77" s="110">
        <v>0</v>
      </c>
      <c r="Z77" s="110">
        <v>0</v>
      </c>
      <c r="AA77" s="109"/>
      <c r="AB77" s="109"/>
      <c r="AC77" s="112">
        <v>0</v>
      </c>
      <c r="AD77" s="110">
        <v>0</v>
      </c>
      <c r="AE77" s="109"/>
      <c r="AF77" s="139"/>
      <c r="AG77" s="110">
        <v>0</v>
      </c>
      <c r="AH77" s="110">
        <v>0</v>
      </c>
      <c r="AI77" s="110">
        <v>0</v>
      </c>
      <c r="AJ77" s="110">
        <v>0</v>
      </c>
      <c r="AK77" s="109"/>
      <c r="AL77" s="109"/>
      <c r="AM77" s="112">
        <v>0</v>
      </c>
      <c r="AN77" s="110">
        <v>0</v>
      </c>
      <c r="AO77" s="110">
        <v>0</v>
      </c>
      <c r="AP77" s="110">
        <v>0</v>
      </c>
      <c r="AQ77" s="109"/>
      <c r="AR77" s="139"/>
      <c r="AS77" s="112">
        <v>0</v>
      </c>
      <c r="AT77" s="110">
        <v>0</v>
      </c>
      <c r="AU77" s="110">
        <v>0</v>
      </c>
      <c r="AV77" s="109"/>
      <c r="AW77" s="139"/>
      <c r="AX77" s="112">
        <v>0</v>
      </c>
      <c r="AY77" s="110">
        <v>0</v>
      </c>
      <c r="AZ77" s="110">
        <v>0</v>
      </c>
      <c r="BA77" s="110">
        <v>0</v>
      </c>
      <c r="BB77" s="109"/>
      <c r="BC77" s="139"/>
      <c r="BD77" s="112">
        <v>0</v>
      </c>
      <c r="BE77" s="110"/>
      <c r="BF77" s="110"/>
      <c r="BG77" s="109"/>
      <c r="BH77" s="139"/>
      <c r="BJ77" s="108"/>
      <c r="BK77" s="111"/>
    </row>
    <row r="78" spans="1:63">
      <c r="A78" s="91" t="s">
        <v>67</v>
      </c>
      <c r="B78" s="95" t="s">
        <v>293</v>
      </c>
      <c r="C78" s="95" t="s">
        <v>43</v>
      </c>
      <c r="D78" s="95" t="s">
        <v>43</v>
      </c>
      <c r="E78" s="96">
        <v>40513</v>
      </c>
      <c r="F78" s="92" t="s">
        <v>294</v>
      </c>
      <c r="G78" s="93" t="s">
        <v>82</v>
      </c>
      <c r="H78" s="107">
        <v>0</v>
      </c>
      <c r="I78" s="90">
        <v>91500</v>
      </c>
      <c r="J78" s="97" t="s">
        <v>82</v>
      </c>
      <c r="K78" s="107">
        <v>88842</v>
      </c>
      <c r="L78" s="90">
        <v>88842</v>
      </c>
      <c r="M78" s="86">
        <v>2.9918281893698939E-2</v>
      </c>
      <c r="N78" s="90">
        <v>88842</v>
      </c>
      <c r="O78" s="90">
        <v>88842</v>
      </c>
      <c r="P78" s="86">
        <v>0</v>
      </c>
      <c r="Q78" s="85">
        <v>88842</v>
      </c>
      <c r="R78" s="85">
        <v>88842</v>
      </c>
      <c r="S78" s="109">
        <v>0</v>
      </c>
      <c r="T78" s="109">
        <v>0</v>
      </c>
      <c r="U78" s="110">
        <v>88842</v>
      </c>
      <c r="V78" s="110">
        <v>88842</v>
      </c>
      <c r="W78" s="109">
        <v>0</v>
      </c>
      <c r="X78" s="109">
        <v>0</v>
      </c>
      <c r="Y78" s="110">
        <v>88842</v>
      </c>
      <c r="Z78" s="110">
        <v>88842</v>
      </c>
      <c r="AA78" s="109">
        <v>0</v>
      </c>
      <c r="AB78" s="109">
        <v>0</v>
      </c>
      <c r="AC78" s="112">
        <v>88842</v>
      </c>
      <c r="AD78" s="110">
        <v>88842</v>
      </c>
      <c r="AE78" s="109">
        <v>0</v>
      </c>
      <c r="AF78" s="139">
        <v>0</v>
      </c>
      <c r="AG78" s="110">
        <v>88842</v>
      </c>
      <c r="AH78" s="110">
        <v>88842</v>
      </c>
      <c r="AI78" s="110">
        <v>88842</v>
      </c>
      <c r="AJ78" s="110">
        <v>88842</v>
      </c>
      <c r="AK78" s="109">
        <v>0</v>
      </c>
      <c r="AL78" s="109">
        <v>0</v>
      </c>
      <c r="AM78" s="112">
        <v>88842</v>
      </c>
      <c r="AN78" s="110">
        <v>88842</v>
      </c>
      <c r="AO78" s="110">
        <v>88842</v>
      </c>
      <c r="AP78" s="110">
        <v>88842</v>
      </c>
      <c r="AQ78" s="109">
        <f>AM78/AI78-1</f>
        <v>0</v>
      </c>
      <c r="AR78" s="139">
        <f>AN78/AM78-1</f>
        <v>0</v>
      </c>
      <c r="AS78" s="112">
        <v>88842</v>
      </c>
      <c r="AT78" s="110">
        <v>88842</v>
      </c>
      <c r="AU78" s="110">
        <v>88842</v>
      </c>
      <c r="AV78" s="109">
        <f>AS78/AO78-1</f>
        <v>0</v>
      </c>
      <c r="AW78" s="139">
        <f>AP78/AS78-1</f>
        <v>0</v>
      </c>
      <c r="AX78" s="112">
        <v>88842</v>
      </c>
      <c r="AY78" s="110">
        <v>88842</v>
      </c>
      <c r="AZ78" s="110">
        <v>88842</v>
      </c>
      <c r="BA78" s="110">
        <v>88842</v>
      </c>
      <c r="BB78" s="109">
        <v>0</v>
      </c>
      <c r="BC78" s="139">
        <v>0</v>
      </c>
      <c r="BD78" s="112">
        <v>88842</v>
      </c>
      <c r="BE78" s="110"/>
      <c r="BF78" s="110"/>
      <c r="BG78" s="109">
        <v>0</v>
      </c>
      <c r="BH78" s="139">
        <v>-1</v>
      </c>
      <c r="BJ78" s="87" t="s">
        <v>70</v>
      </c>
      <c r="BK78" s="111"/>
    </row>
    <row r="79" spans="1:63" ht="37.5">
      <c r="A79" s="91" t="s">
        <v>45</v>
      </c>
      <c r="B79" s="95" t="s">
        <v>293</v>
      </c>
      <c r="C79" s="95">
        <v>613</v>
      </c>
      <c r="D79" s="95">
        <v>10784</v>
      </c>
      <c r="E79" s="96"/>
      <c r="F79" s="92" t="s">
        <v>292</v>
      </c>
      <c r="G79" s="93"/>
      <c r="H79" s="107"/>
      <c r="I79" s="90"/>
      <c r="J79" s="97"/>
      <c r="K79" s="107"/>
      <c r="L79" s="90"/>
      <c r="M79" s="86"/>
      <c r="N79" s="90"/>
      <c r="O79" s="90"/>
      <c r="P79" s="86"/>
      <c r="Q79" s="85"/>
      <c r="R79" s="85"/>
      <c r="S79" s="109"/>
      <c r="T79" s="109"/>
      <c r="U79" s="110"/>
      <c r="V79" s="110"/>
      <c r="W79" s="109"/>
      <c r="X79" s="109"/>
      <c r="Y79" s="110">
        <v>88842</v>
      </c>
      <c r="Z79" s="110">
        <v>88842</v>
      </c>
      <c r="AA79" s="109"/>
      <c r="AB79" s="109"/>
      <c r="AC79" s="112">
        <v>88842</v>
      </c>
      <c r="AD79" s="110">
        <v>88842</v>
      </c>
      <c r="AE79" s="109"/>
      <c r="AF79" s="139"/>
      <c r="AG79" s="110">
        <v>88842</v>
      </c>
      <c r="AH79" s="110">
        <v>88842</v>
      </c>
      <c r="AI79" s="110">
        <v>88842</v>
      </c>
      <c r="AJ79" s="110">
        <v>88842</v>
      </c>
      <c r="AK79" s="109"/>
      <c r="AL79" s="109"/>
      <c r="AM79" s="112">
        <v>88842</v>
      </c>
      <c r="AN79" s="110">
        <v>88842</v>
      </c>
      <c r="AO79" s="110">
        <v>88842</v>
      </c>
      <c r="AP79" s="110">
        <v>88842</v>
      </c>
      <c r="AQ79" s="109"/>
      <c r="AR79" s="139"/>
      <c r="AS79" s="112">
        <v>88842</v>
      </c>
      <c r="AT79" s="110">
        <v>88842</v>
      </c>
      <c r="AU79" s="110">
        <v>88842</v>
      </c>
      <c r="AV79" s="109"/>
      <c r="AW79" s="139"/>
      <c r="AX79" s="112">
        <v>88842</v>
      </c>
      <c r="AY79" s="110">
        <v>88842</v>
      </c>
      <c r="AZ79" s="110">
        <v>88842</v>
      </c>
      <c r="BA79" s="110">
        <v>88842</v>
      </c>
      <c r="BB79" s="109"/>
      <c r="BC79" s="139"/>
      <c r="BD79" s="112">
        <v>88842</v>
      </c>
      <c r="BE79" s="110"/>
      <c r="BF79" s="110"/>
      <c r="BG79" s="109"/>
      <c r="BH79" s="139"/>
      <c r="BJ79" s="87"/>
      <c r="BK79" s="111"/>
    </row>
    <row r="80" spans="1:63">
      <c r="A80" s="91" t="s">
        <v>41</v>
      </c>
      <c r="B80" s="95" t="s">
        <v>290</v>
      </c>
      <c r="C80" s="95" t="s">
        <v>43</v>
      </c>
      <c r="D80" s="95" t="s">
        <v>43</v>
      </c>
      <c r="E80" s="96">
        <v>40695</v>
      </c>
      <c r="F80" s="92" t="s">
        <v>291</v>
      </c>
      <c r="G80" s="93" t="s">
        <v>86</v>
      </c>
      <c r="H80" s="93" t="s">
        <v>86</v>
      </c>
      <c r="I80" s="93" t="s">
        <v>86</v>
      </c>
      <c r="J80" s="97" t="s">
        <v>86</v>
      </c>
      <c r="K80" s="93" t="s">
        <v>86</v>
      </c>
      <c r="L80" s="90">
        <v>279600</v>
      </c>
      <c r="M80" s="109" t="s">
        <v>82</v>
      </c>
      <c r="N80" s="90">
        <v>249141</v>
      </c>
      <c r="O80" s="90">
        <v>249141</v>
      </c>
      <c r="P80" s="86">
        <v>0.12225607186292109</v>
      </c>
      <c r="Q80" s="85">
        <v>249141</v>
      </c>
      <c r="R80" s="85">
        <v>249141</v>
      </c>
      <c r="S80" s="109">
        <v>0</v>
      </c>
      <c r="T80" s="109">
        <v>0</v>
      </c>
      <c r="U80" s="110">
        <v>249141</v>
      </c>
      <c r="V80" s="110">
        <v>249141</v>
      </c>
      <c r="W80" s="109">
        <v>0</v>
      </c>
      <c r="X80" s="109">
        <v>0</v>
      </c>
      <c r="Y80" s="110">
        <v>249141</v>
      </c>
      <c r="Z80" s="110">
        <v>249141</v>
      </c>
      <c r="AA80" s="109">
        <v>0</v>
      </c>
      <c r="AB80" s="109">
        <v>0</v>
      </c>
      <c r="AC80" s="112">
        <v>249141</v>
      </c>
      <c r="AD80" s="110">
        <v>249141</v>
      </c>
      <c r="AE80" s="109">
        <v>0</v>
      </c>
      <c r="AF80" s="139">
        <v>0</v>
      </c>
      <c r="AG80" s="110">
        <v>249141</v>
      </c>
      <c r="AH80" s="110">
        <v>249141</v>
      </c>
      <c r="AI80" s="110">
        <v>249141</v>
      </c>
      <c r="AJ80" s="110">
        <v>249141</v>
      </c>
      <c r="AK80" s="109">
        <v>0</v>
      </c>
      <c r="AL80" s="109">
        <v>0</v>
      </c>
      <c r="AM80" s="112">
        <v>249141</v>
      </c>
      <c r="AN80" s="110">
        <v>249141</v>
      </c>
      <c r="AO80" s="110">
        <v>249141</v>
      </c>
      <c r="AP80" s="110">
        <v>249141</v>
      </c>
      <c r="AQ80" s="109">
        <f>AM80/AI80-1</f>
        <v>0</v>
      </c>
      <c r="AR80" s="139">
        <f>AN80/AM80-1</f>
        <v>0</v>
      </c>
      <c r="AS80" s="112">
        <v>249141</v>
      </c>
      <c r="AT80" s="110">
        <v>249141</v>
      </c>
      <c r="AU80" s="110">
        <v>249141</v>
      </c>
      <c r="AV80" s="109">
        <f>AS80/AO80-1</f>
        <v>0</v>
      </c>
      <c r="AW80" s="139">
        <f>AP80/AS80-1</f>
        <v>0</v>
      </c>
      <c r="AX80" s="112">
        <v>249141</v>
      </c>
      <c r="AY80" s="110">
        <v>249141</v>
      </c>
      <c r="AZ80" s="110">
        <v>249141</v>
      </c>
      <c r="BA80" s="110">
        <v>249141</v>
      </c>
      <c r="BB80" s="109">
        <v>0</v>
      </c>
      <c r="BC80" s="139">
        <v>0</v>
      </c>
      <c r="BD80" s="112">
        <v>249141</v>
      </c>
      <c r="BE80" s="110"/>
      <c r="BF80" s="110"/>
      <c r="BG80" s="109">
        <v>0</v>
      </c>
      <c r="BH80" s="139">
        <v>-1</v>
      </c>
      <c r="BJ80" s="108"/>
      <c r="BK80" s="111"/>
    </row>
    <row r="81" spans="1:63" ht="25">
      <c r="A81" s="91" t="s">
        <v>45</v>
      </c>
      <c r="B81" s="95" t="s">
        <v>290</v>
      </c>
      <c r="C81" s="95">
        <v>452</v>
      </c>
      <c r="D81" s="95">
        <v>10586</v>
      </c>
      <c r="E81" s="96"/>
      <c r="F81" s="92" t="s">
        <v>289</v>
      </c>
      <c r="G81" s="93"/>
      <c r="H81" s="93"/>
      <c r="I81" s="93"/>
      <c r="J81" s="97"/>
      <c r="K81" s="93"/>
      <c r="L81" s="90"/>
      <c r="M81" s="109"/>
      <c r="N81" s="90"/>
      <c r="O81" s="90"/>
      <c r="P81" s="86"/>
      <c r="Q81" s="85"/>
      <c r="R81" s="85"/>
      <c r="S81" s="109"/>
      <c r="T81" s="109"/>
      <c r="U81" s="110"/>
      <c r="V81" s="110"/>
      <c r="W81" s="109"/>
      <c r="X81" s="109"/>
      <c r="Y81" s="110">
        <v>249141</v>
      </c>
      <c r="Z81" s="110">
        <v>249141</v>
      </c>
      <c r="AA81" s="109"/>
      <c r="AB81" s="109"/>
      <c r="AC81" s="112">
        <v>249141</v>
      </c>
      <c r="AD81" s="110">
        <v>249141</v>
      </c>
      <c r="AE81" s="109"/>
      <c r="AF81" s="139"/>
      <c r="AG81" s="110">
        <v>249141</v>
      </c>
      <c r="AH81" s="110">
        <v>249141</v>
      </c>
      <c r="AI81" s="110">
        <v>249141</v>
      </c>
      <c r="AJ81" s="110">
        <v>249141</v>
      </c>
      <c r="AK81" s="109"/>
      <c r="AL81" s="109"/>
      <c r="AM81" s="112">
        <v>249141</v>
      </c>
      <c r="AN81" s="110">
        <v>249141</v>
      </c>
      <c r="AO81" s="110">
        <v>249141</v>
      </c>
      <c r="AP81" s="110">
        <v>249141</v>
      </c>
      <c r="AQ81" s="109"/>
      <c r="AR81" s="139"/>
      <c r="AS81" s="112">
        <v>249141</v>
      </c>
      <c r="AT81" s="110">
        <v>249141</v>
      </c>
      <c r="AU81" s="110">
        <v>249141</v>
      </c>
      <c r="AV81" s="109"/>
      <c r="AW81" s="139"/>
      <c r="AX81" s="112">
        <v>249141</v>
      </c>
      <c r="AY81" s="110">
        <v>249141</v>
      </c>
      <c r="AZ81" s="110">
        <v>249141</v>
      </c>
      <c r="BA81" s="110">
        <v>249141</v>
      </c>
      <c r="BB81" s="109"/>
      <c r="BC81" s="139"/>
      <c r="BD81" s="112">
        <v>249141</v>
      </c>
      <c r="BE81" s="110"/>
      <c r="BF81" s="110"/>
      <c r="BG81" s="109"/>
      <c r="BH81" s="139"/>
      <c r="BJ81" s="108"/>
      <c r="BK81" s="111"/>
    </row>
    <row r="82" spans="1:63" ht="23.25" customHeight="1">
      <c r="A82" s="91" t="s">
        <v>41</v>
      </c>
      <c r="B82" s="95" t="s">
        <v>286</v>
      </c>
      <c r="C82" s="95" t="s">
        <v>43</v>
      </c>
      <c r="D82" s="95" t="s">
        <v>43</v>
      </c>
      <c r="E82" s="96">
        <v>41061</v>
      </c>
      <c r="F82" s="92" t="s">
        <v>288</v>
      </c>
      <c r="G82" s="93" t="s">
        <v>86</v>
      </c>
      <c r="H82" s="93" t="s">
        <v>86</v>
      </c>
      <c r="I82" s="93" t="s">
        <v>86</v>
      </c>
      <c r="J82" s="97" t="s">
        <v>86</v>
      </c>
      <c r="K82" s="93" t="s">
        <v>86</v>
      </c>
      <c r="L82" s="93" t="s">
        <v>86</v>
      </c>
      <c r="M82" s="109" t="s">
        <v>82</v>
      </c>
      <c r="N82" s="97" t="s">
        <v>86</v>
      </c>
      <c r="O82" s="90">
        <v>450200</v>
      </c>
      <c r="P82" s="97" t="s">
        <v>82</v>
      </c>
      <c r="Q82" s="90">
        <v>430017</v>
      </c>
      <c r="R82" s="90">
        <v>430017</v>
      </c>
      <c r="S82" s="109">
        <v>-4.4831186139493551E-2</v>
      </c>
      <c r="T82" s="109">
        <v>0</v>
      </c>
      <c r="U82" s="110">
        <v>430017</v>
      </c>
      <c r="V82" s="110">
        <v>430017</v>
      </c>
      <c r="W82" s="109">
        <v>0</v>
      </c>
      <c r="X82" s="109">
        <v>0</v>
      </c>
      <c r="Y82" s="110">
        <v>421517</v>
      </c>
      <c r="Z82" s="110">
        <v>421517</v>
      </c>
      <c r="AA82" s="109">
        <v>-1.9766660387845136E-2</v>
      </c>
      <c r="AB82" s="109">
        <v>0</v>
      </c>
      <c r="AC82" s="112">
        <v>421517</v>
      </c>
      <c r="AD82" s="110">
        <v>421517</v>
      </c>
      <c r="AE82" s="109">
        <v>0</v>
      </c>
      <c r="AF82" s="139">
        <v>0</v>
      </c>
      <c r="AG82" s="110">
        <v>421517</v>
      </c>
      <c r="AH82" s="110">
        <v>421517</v>
      </c>
      <c r="AI82" s="110">
        <v>421517</v>
      </c>
      <c r="AJ82" s="110">
        <v>421517</v>
      </c>
      <c r="AK82" s="109">
        <v>0</v>
      </c>
      <c r="AL82" s="109">
        <v>0</v>
      </c>
      <c r="AM82" s="112">
        <v>421517</v>
      </c>
      <c r="AN82" s="110">
        <v>421517</v>
      </c>
      <c r="AO82" s="110">
        <v>421517</v>
      </c>
      <c r="AP82" s="110">
        <v>421517</v>
      </c>
      <c r="AQ82" s="109">
        <f>AM82/AI82-1</f>
        <v>0</v>
      </c>
      <c r="AR82" s="139">
        <f>AN82/AM82-1</f>
        <v>0</v>
      </c>
      <c r="AS82" s="112">
        <v>421517</v>
      </c>
      <c r="AT82" s="110">
        <v>421517</v>
      </c>
      <c r="AU82" s="110">
        <v>421517</v>
      </c>
      <c r="AV82" s="109">
        <f>AS82/AO82-1</f>
        <v>0</v>
      </c>
      <c r="AW82" s="139">
        <f>AP82/AS82-1</f>
        <v>0</v>
      </c>
      <c r="AX82" s="112">
        <v>421517</v>
      </c>
      <c r="AY82" s="110">
        <v>421517</v>
      </c>
      <c r="AZ82" s="110">
        <v>421517</v>
      </c>
      <c r="BA82" s="110">
        <v>421517</v>
      </c>
      <c r="BB82" s="109">
        <v>0</v>
      </c>
      <c r="BC82" s="139">
        <v>0</v>
      </c>
      <c r="BD82" s="112">
        <v>421517</v>
      </c>
      <c r="BE82" s="110"/>
      <c r="BF82" s="110"/>
      <c r="BG82" s="109">
        <v>0</v>
      </c>
      <c r="BH82" s="139">
        <v>-1</v>
      </c>
      <c r="BJ82" s="94" t="s">
        <v>287</v>
      </c>
      <c r="BK82" s="111"/>
    </row>
    <row r="83" spans="1:63" ht="37.5">
      <c r="A83" s="91" t="s">
        <v>45</v>
      </c>
      <c r="B83" s="95" t="s">
        <v>286</v>
      </c>
      <c r="C83" s="95">
        <v>30152</v>
      </c>
      <c r="D83" s="95">
        <v>50160</v>
      </c>
      <c r="E83" s="96"/>
      <c r="F83" s="92" t="s">
        <v>285</v>
      </c>
      <c r="G83" s="93"/>
      <c r="H83" s="93"/>
      <c r="I83" s="93"/>
      <c r="J83" s="97"/>
      <c r="K83" s="93"/>
      <c r="L83" s="93"/>
      <c r="M83" s="109"/>
      <c r="N83" s="97"/>
      <c r="O83" s="90"/>
      <c r="P83" s="97"/>
      <c r="Q83" s="90"/>
      <c r="R83" s="90"/>
      <c r="S83" s="109"/>
      <c r="T83" s="109"/>
      <c r="U83" s="110"/>
      <c r="V83" s="110"/>
      <c r="W83" s="109"/>
      <c r="X83" s="109"/>
      <c r="Y83" s="110">
        <v>421517</v>
      </c>
      <c r="Z83" s="110">
        <v>421517</v>
      </c>
      <c r="AA83" s="109"/>
      <c r="AB83" s="109"/>
      <c r="AC83" s="112">
        <v>421517</v>
      </c>
      <c r="AD83" s="110">
        <v>421517</v>
      </c>
      <c r="AE83" s="109"/>
      <c r="AF83" s="139"/>
      <c r="AG83" s="110">
        <v>421517</v>
      </c>
      <c r="AH83" s="110">
        <v>421517</v>
      </c>
      <c r="AI83" s="110">
        <v>421517</v>
      </c>
      <c r="AJ83" s="110">
        <v>421517</v>
      </c>
      <c r="AK83" s="109"/>
      <c r="AL83" s="109"/>
      <c r="AM83" s="112">
        <v>421517</v>
      </c>
      <c r="AN83" s="110">
        <v>421517</v>
      </c>
      <c r="AO83" s="110">
        <v>421517</v>
      </c>
      <c r="AP83" s="110">
        <v>421517</v>
      </c>
      <c r="AQ83" s="109"/>
      <c r="AR83" s="139"/>
      <c r="AS83" s="112">
        <v>421517</v>
      </c>
      <c r="AT83" s="110">
        <v>421517</v>
      </c>
      <c r="AU83" s="110">
        <v>421517</v>
      </c>
      <c r="AV83" s="109"/>
      <c r="AW83" s="139"/>
      <c r="AX83" s="112">
        <v>421517</v>
      </c>
      <c r="AY83" s="110">
        <v>421517</v>
      </c>
      <c r="AZ83" s="110">
        <v>421517</v>
      </c>
      <c r="BA83" s="110">
        <v>421517</v>
      </c>
      <c r="BB83" s="109"/>
      <c r="BC83" s="139"/>
      <c r="BD83" s="112">
        <v>421517</v>
      </c>
      <c r="BE83" s="110"/>
      <c r="BF83" s="110"/>
      <c r="BG83" s="109"/>
      <c r="BH83" s="139"/>
      <c r="BJ83" s="108"/>
      <c r="BK83" s="111"/>
    </row>
    <row r="84" spans="1:63" ht="25">
      <c r="A84" s="91" t="s">
        <v>41</v>
      </c>
      <c r="B84" s="95" t="s">
        <v>281</v>
      </c>
      <c r="C84" s="95" t="s">
        <v>43</v>
      </c>
      <c r="D84" s="95" t="s">
        <v>43</v>
      </c>
      <c r="E84" s="96">
        <v>41061</v>
      </c>
      <c r="F84" s="92" t="s">
        <v>284</v>
      </c>
      <c r="G84" s="93" t="s">
        <v>86</v>
      </c>
      <c r="H84" s="93" t="s">
        <v>86</v>
      </c>
      <c r="I84" s="93" t="s">
        <v>86</v>
      </c>
      <c r="J84" s="97" t="s">
        <v>86</v>
      </c>
      <c r="K84" s="93" t="s">
        <v>86</v>
      </c>
      <c r="L84" s="93" t="s">
        <v>86</v>
      </c>
      <c r="M84" s="109" t="s">
        <v>82</v>
      </c>
      <c r="N84" s="97" t="s">
        <v>86</v>
      </c>
      <c r="O84" s="90">
        <v>5819300</v>
      </c>
      <c r="P84" s="97" t="s">
        <v>82</v>
      </c>
      <c r="Q84" s="90">
        <v>5267709</v>
      </c>
      <c r="R84" s="90">
        <v>5267709</v>
      </c>
      <c r="S84" s="109">
        <v>-9.4786486347155141E-2</v>
      </c>
      <c r="T84" s="109">
        <v>0</v>
      </c>
      <c r="U84" s="110">
        <v>5268487</v>
      </c>
      <c r="V84" s="110">
        <v>5268487</v>
      </c>
      <c r="W84" s="109">
        <v>1.4769228900068931E-4</v>
      </c>
      <c r="X84" s="109">
        <v>0</v>
      </c>
      <c r="Y84" s="110">
        <v>5268487</v>
      </c>
      <c r="Z84" s="110">
        <v>5268487</v>
      </c>
      <c r="AA84" s="109">
        <v>0</v>
      </c>
      <c r="AB84" s="109">
        <v>0</v>
      </c>
      <c r="AC84" s="112">
        <v>5268479</v>
      </c>
      <c r="AD84" s="110">
        <v>5268479</v>
      </c>
      <c r="AE84" s="109">
        <v>-1.5184625111741568E-6</v>
      </c>
      <c r="AF84" s="139">
        <v>0</v>
      </c>
      <c r="AG84" s="110">
        <v>5268479</v>
      </c>
      <c r="AH84" s="110">
        <v>5268479</v>
      </c>
      <c r="AI84" s="110">
        <v>5268479</v>
      </c>
      <c r="AJ84" s="110">
        <v>5268479</v>
      </c>
      <c r="AK84" s="109">
        <v>-1.5184625111741568E-6</v>
      </c>
      <c r="AL84" s="109">
        <v>0</v>
      </c>
      <c r="AM84" s="112">
        <v>5268479</v>
      </c>
      <c r="AN84" s="110">
        <v>5268479</v>
      </c>
      <c r="AO84" s="110">
        <v>5268479</v>
      </c>
      <c r="AP84" s="110">
        <v>5268479</v>
      </c>
      <c r="AQ84" s="109">
        <f>AM84/AI84-1</f>
        <v>0</v>
      </c>
      <c r="AR84" s="139">
        <f>AN84/AM84-1</f>
        <v>0</v>
      </c>
      <c r="AS84" s="112">
        <v>5268479</v>
      </c>
      <c r="AT84" s="110">
        <v>5268479</v>
      </c>
      <c r="AU84" s="110">
        <v>5268479</v>
      </c>
      <c r="AV84" s="109">
        <f>AS84/AO84-1</f>
        <v>0</v>
      </c>
      <c r="AW84" s="139">
        <f>AP84/AS84-1</f>
        <v>0</v>
      </c>
      <c r="AX84" s="112">
        <v>5268479</v>
      </c>
      <c r="AY84" s="110">
        <v>5268479</v>
      </c>
      <c r="AZ84" s="110">
        <v>5268479</v>
      </c>
      <c r="BA84" s="110">
        <v>5268479</v>
      </c>
      <c r="BB84" s="109">
        <v>0</v>
      </c>
      <c r="BC84" s="139">
        <v>0</v>
      </c>
      <c r="BD84" s="112">
        <v>5268479</v>
      </c>
      <c r="BE84" s="110"/>
      <c r="BF84" s="110"/>
      <c r="BG84" s="109">
        <v>0</v>
      </c>
      <c r="BH84" s="139">
        <v>-1</v>
      </c>
      <c r="BJ84" s="108" t="s">
        <v>283</v>
      </c>
      <c r="BK84" s="111"/>
    </row>
    <row r="85" spans="1:63" ht="25">
      <c r="A85" s="91" t="s">
        <v>45</v>
      </c>
      <c r="B85" s="95" t="s">
        <v>281</v>
      </c>
      <c r="C85" s="95">
        <v>30156</v>
      </c>
      <c r="D85" s="95">
        <v>50164</v>
      </c>
      <c r="E85" s="96"/>
      <c r="F85" s="92" t="s">
        <v>282</v>
      </c>
      <c r="G85" s="93"/>
      <c r="H85" s="93"/>
      <c r="I85" s="93"/>
      <c r="J85" s="97"/>
      <c r="K85" s="93"/>
      <c r="L85" s="93"/>
      <c r="M85" s="109"/>
      <c r="N85" s="97"/>
      <c r="O85" s="90"/>
      <c r="P85" s="97"/>
      <c r="Q85" s="90"/>
      <c r="R85" s="90"/>
      <c r="S85" s="109"/>
      <c r="T85" s="109"/>
      <c r="U85" s="110"/>
      <c r="V85" s="110"/>
      <c r="W85" s="109"/>
      <c r="X85" s="109"/>
      <c r="Y85" s="110">
        <v>37531</v>
      </c>
      <c r="Z85" s="110">
        <v>37531</v>
      </c>
      <c r="AA85" s="109"/>
      <c r="AB85" s="109"/>
      <c r="AC85" s="112">
        <v>37531</v>
      </c>
      <c r="AD85" s="110">
        <v>37531</v>
      </c>
      <c r="AE85" s="109"/>
      <c r="AF85" s="139"/>
      <c r="AG85" s="110">
        <v>37531</v>
      </c>
      <c r="AH85" s="110">
        <v>37531</v>
      </c>
      <c r="AI85" s="110">
        <v>37531</v>
      </c>
      <c r="AJ85" s="110">
        <v>37531</v>
      </c>
      <c r="AK85" s="109"/>
      <c r="AL85" s="109"/>
      <c r="AM85" s="112">
        <v>37531</v>
      </c>
      <c r="AN85" s="110">
        <v>37531</v>
      </c>
      <c r="AO85" s="110">
        <v>37531</v>
      </c>
      <c r="AP85" s="110">
        <v>37531</v>
      </c>
      <c r="AQ85" s="109"/>
      <c r="AR85" s="139"/>
      <c r="AS85" s="112">
        <v>37531</v>
      </c>
      <c r="AT85" s="110">
        <v>37531</v>
      </c>
      <c r="AU85" s="110">
        <v>37531</v>
      </c>
      <c r="AV85" s="109"/>
      <c r="AW85" s="139"/>
      <c r="AX85" s="112">
        <v>37531</v>
      </c>
      <c r="AY85" s="110">
        <v>37531</v>
      </c>
      <c r="AZ85" s="110">
        <v>37531</v>
      </c>
      <c r="BA85" s="110">
        <v>37531</v>
      </c>
      <c r="BB85" s="109"/>
      <c r="BC85" s="139"/>
      <c r="BD85" s="112">
        <v>37531</v>
      </c>
      <c r="BE85" s="110"/>
      <c r="BF85" s="110"/>
      <c r="BG85" s="109"/>
      <c r="BH85" s="139"/>
      <c r="BJ85" s="108"/>
      <c r="BK85" s="111"/>
    </row>
    <row r="86" spans="1:63" ht="50">
      <c r="A86" s="91" t="s">
        <v>45</v>
      </c>
      <c r="B86" s="95" t="s">
        <v>281</v>
      </c>
      <c r="C86" s="95">
        <v>30157</v>
      </c>
      <c r="D86" s="95">
        <v>50165</v>
      </c>
      <c r="E86" s="96"/>
      <c r="F86" s="92" t="s">
        <v>280</v>
      </c>
      <c r="G86" s="93"/>
      <c r="H86" s="93"/>
      <c r="I86" s="93"/>
      <c r="J86" s="97"/>
      <c r="K86" s="93"/>
      <c r="L86" s="93"/>
      <c r="M86" s="109"/>
      <c r="N86" s="97"/>
      <c r="O86" s="90"/>
      <c r="P86" s="97"/>
      <c r="Q86" s="90"/>
      <c r="R86" s="90"/>
      <c r="S86" s="109"/>
      <c r="T86" s="109"/>
      <c r="U86" s="110"/>
      <c r="V86" s="110"/>
      <c r="W86" s="109"/>
      <c r="X86" s="109"/>
      <c r="Y86" s="110">
        <v>5230948</v>
      </c>
      <c r="Z86" s="110">
        <v>5230948</v>
      </c>
      <c r="AA86" s="109"/>
      <c r="AB86" s="109"/>
      <c r="AC86" s="112">
        <v>5230948</v>
      </c>
      <c r="AD86" s="110">
        <v>5230948</v>
      </c>
      <c r="AE86" s="109"/>
      <c r="AF86" s="139"/>
      <c r="AG86" s="110">
        <v>5230948</v>
      </c>
      <c r="AH86" s="110">
        <v>5230948</v>
      </c>
      <c r="AI86" s="110">
        <v>5230948</v>
      </c>
      <c r="AJ86" s="110">
        <v>5230948</v>
      </c>
      <c r="AK86" s="109"/>
      <c r="AL86" s="109"/>
      <c r="AM86" s="112">
        <v>5230948</v>
      </c>
      <c r="AN86" s="110">
        <v>5230948</v>
      </c>
      <c r="AO86" s="110">
        <v>5230948</v>
      </c>
      <c r="AP86" s="110">
        <v>5230948</v>
      </c>
      <c r="AQ86" s="109"/>
      <c r="AR86" s="139"/>
      <c r="AS86" s="112">
        <v>5230948</v>
      </c>
      <c r="AT86" s="110">
        <v>5230948</v>
      </c>
      <c r="AU86" s="110">
        <v>5230948</v>
      </c>
      <c r="AV86" s="109"/>
      <c r="AW86" s="139"/>
      <c r="AX86" s="112">
        <v>5230948</v>
      </c>
      <c r="AY86" s="110">
        <v>5230948</v>
      </c>
      <c r="AZ86" s="110">
        <v>5230948</v>
      </c>
      <c r="BA86" s="110">
        <v>5230948</v>
      </c>
      <c r="BB86" s="109"/>
      <c r="BC86" s="139"/>
      <c r="BD86" s="112">
        <v>5230948</v>
      </c>
      <c r="BE86" s="110"/>
      <c r="BF86" s="110"/>
      <c r="BG86" s="109"/>
      <c r="BH86" s="139"/>
      <c r="BJ86" s="108"/>
      <c r="BK86" s="111"/>
    </row>
    <row r="87" spans="1:63" ht="50">
      <c r="A87" s="91" t="s">
        <v>41</v>
      </c>
      <c r="B87" s="95" t="s">
        <v>276</v>
      </c>
      <c r="C87" s="95" t="s">
        <v>43</v>
      </c>
      <c r="D87" s="95" t="s">
        <v>43</v>
      </c>
      <c r="E87" s="96">
        <v>41244</v>
      </c>
      <c r="F87" s="92" t="s">
        <v>279</v>
      </c>
      <c r="G87" s="93" t="s">
        <v>86</v>
      </c>
      <c r="H87" s="93" t="s">
        <v>86</v>
      </c>
      <c r="I87" s="93" t="s">
        <v>86</v>
      </c>
      <c r="J87" s="97" t="s">
        <v>86</v>
      </c>
      <c r="K87" s="93" t="s">
        <v>86</v>
      </c>
      <c r="L87" s="93" t="s">
        <v>86</v>
      </c>
      <c r="M87" s="109" t="s">
        <v>82</v>
      </c>
      <c r="N87" s="97" t="s">
        <v>86</v>
      </c>
      <c r="O87" s="90">
        <v>1521900</v>
      </c>
      <c r="P87" s="97" t="s">
        <v>82</v>
      </c>
      <c r="Q87" s="90">
        <v>1886753</v>
      </c>
      <c r="R87" s="90">
        <v>1886753</v>
      </c>
      <c r="S87" s="109">
        <v>0.23973519942177535</v>
      </c>
      <c r="T87" s="109">
        <v>0</v>
      </c>
      <c r="U87" s="110">
        <v>1881887</v>
      </c>
      <c r="V87" s="110">
        <v>1881887</v>
      </c>
      <c r="W87" s="109">
        <v>-2.5790339275993945E-3</v>
      </c>
      <c r="X87" s="109">
        <v>0</v>
      </c>
      <c r="Y87" s="110">
        <v>1881887</v>
      </c>
      <c r="Z87" s="110">
        <v>1881887</v>
      </c>
      <c r="AA87" s="109">
        <v>0</v>
      </c>
      <c r="AB87" s="109">
        <v>0</v>
      </c>
      <c r="AC87" s="112">
        <v>1881887</v>
      </c>
      <c r="AD87" s="110">
        <v>1881887</v>
      </c>
      <c r="AE87" s="109">
        <v>0</v>
      </c>
      <c r="AF87" s="139">
        <v>0</v>
      </c>
      <c r="AG87" s="110">
        <v>1881887</v>
      </c>
      <c r="AH87" s="110">
        <v>1881887</v>
      </c>
      <c r="AI87" s="110">
        <v>1881887</v>
      </c>
      <c r="AJ87" s="110">
        <v>1881887</v>
      </c>
      <c r="AK87" s="109">
        <v>0</v>
      </c>
      <c r="AL87" s="109">
        <v>0</v>
      </c>
      <c r="AM87" s="112">
        <v>1881887</v>
      </c>
      <c r="AN87" s="110">
        <v>1881887</v>
      </c>
      <c r="AO87" s="110">
        <v>1881887</v>
      </c>
      <c r="AP87" s="110">
        <v>1881887</v>
      </c>
      <c r="AQ87" s="109">
        <f>AM87/AI87-1</f>
        <v>0</v>
      </c>
      <c r="AR87" s="139">
        <f>AN87/AM87-1</f>
        <v>0</v>
      </c>
      <c r="AS87" s="112">
        <v>1881887</v>
      </c>
      <c r="AT87" s="110">
        <v>1881887</v>
      </c>
      <c r="AU87" s="110">
        <v>1881887</v>
      </c>
      <c r="AV87" s="109">
        <f>AS87/AO87-1</f>
        <v>0</v>
      </c>
      <c r="AW87" s="139">
        <f>AP87/AS87-1</f>
        <v>0</v>
      </c>
      <c r="AX87" s="112">
        <v>1881887</v>
      </c>
      <c r="AY87" s="110">
        <v>1881887</v>
      </c>
      <c r="AZ87" s="110">
        <v>1881887</v>
      </c>
      <c r="BA87" s="110">
        <v>1881887</v>
      </c>
      <c r="BB87" s="109">
        <v>0</v>
      </c>
      <c r="BC87" s="139">
        <v>0</v>
      </c>
      <c r="BD87" s="112">
        <v>1881887</v>
      </c>
      <c r="BE87" s="110"/>
      <c r="BF87" s="110"/>
      <c r="BG87" s="109">
        <v>0</v>
      </c>
      <c r="BH87" s="139">
        <v>-1</v>
      </c>
      <c r="BJ87" s="108"/>
      <c r="BK87" s="111"/>
    </row>
    <row r="88" spans="1:63" ht="25">
      <c r="A88" s="91" t="s">
        <v>45</v>
      </c>
      <c r="B88" s="95" t="s">
        <v>276</v>
      </c>
      <c r="C88" s="95">
        <v>30317</v>
      </c>
      <c r="D88" s="95">
        <v>50363</v>
      </c>
      <c r="E88" s="96"/>
      <c r="F88" s="92" t="s">
        <v>278</v>
      </c>
      <c r="G88" s="93"/>
      <c r="H88" s="93"/>
      <c r="I88" s="93"/>
      <c r="J88" s="97"/>
      <c r="K88" s="93"/>
      <c r="L88" s="93"/>
      <c r="M88" s="109"/>
      <c r="N88" s="97"/>
      <c r="O88" s="90"/>
      <c r="P88" s="97"/>
      <c r="Q88" s="90"/>
      <c r="R88" s="90"/>
      <c r="S88" s="109"/>
      <c r="T88" s="109"/>
      <c r="U88" s="110"/>
      <c r="V88" s="110"/>
      <c r="W88" s="109"/>
      <c r="X88" s="109"/>
      <c r="Y88" s="110">
        <v>256687</v>
      </c>
      <c r="Z88" s="110">
        <v>256687</v>
      </c>
      <c r="AA88" s="109"/>
      <c r="AB88" s="109"/>
      <c r="AC88" s="112">
        <v>256687</v>
      </c>
      <c r="AD88" s="110">
        <v>256687</v>
      </c>
      <c r="AE88" s="109"/>
      <c r="AF88" s="139"/>
      <c r="AG88" s="110">
        <v>256687</v>
      </c>
      <c r="AH88" s="110">
        <v>256687</v>
      </c>
      <c r="AI88" s="110">
        <v>256687</v>
      </c>
      <c r="AJ88" s="110">
        <v>256687</v>
      </c>
      <c r="AK88" s="109"/>
      <c r="AL88" s="109"/>
      <c r="AM88" s="112">
        <v>256687</v>
      </c>
      <c r="AN88" s="110">
        <v>256687</v>
      </c>
      <c r="AO88" s="110">
        <v>256687</v>
      </c>
      <c r="AP88" s="110">
        <v>256687</v>
      </c>
      <c r="AQ88" s="109"/>
      <c r="AR88" s="139"/>
      <c r="AS88" s="112">
        <v>256687</v>
      </c>
      <c r="AT88" s="110">
        <v>256687</v>
      </c>
      <c r="AU88" s="110">
        <v>256687</v>
      </c>
      <c r="AV88" s="109"/>
      <c r="AW88" s="139"/>
      <c r="AX88" s="112">
        <v>256687</v>
      </c>
      <c r="AY88" s="110">
        <v>256687</v>
      </c>
      <c r="AZ88" s="110">
        <v>256687</v>
      </c>
      <c r="BA88" s="110">
        <v>256687</v>
      </c>
      <c r="BB88" s="109"/>
      <c r="BC88" s="139"/>
      <c r="BD88" s="112">
        <v>256687</v>
      </c>
      <c r="BE88" s="110"/>
      <c r="BF88" s="110"/>
      <c r="BG88" s="109"/>
      <c r="BH88" s="139"/>
      <c r="BJ88" s="108"/>
      <c r="BK88" s="111"/>
    </row>
    <row r="89" spans="1:63" ht="25">
      <c r="A89" s="91" t="s">
        <v>45</v>
      </c>
      <c r="B89" s="95" t="s">
        <v>276</v>
      </c>
      <c r="C89" s="95">
        <v>30318</v>
      </c>
      <c r="D89" s="95">
        <v>50364</v>
      </c>
      <c r="E89" s="96"/>
      <c r="F89" s="92" t="s">
        <v>277</v>
      </c>
      <c r="G89" s="93"/>
      <c r="H89" s="93"/>
      <c r="I89" s="93"/>
      <c r="J89" s="97"/>
      <c r="K89" s="93"/>
      <c r="L89" s="93"/>
      <c r="M89" s="109"/>
      <c r="N89" s="97"/>
      <c r="O89" s="90"/>
      <c r="P89" s="97"/>
      <c r="Q89" s="90"/>
      <c r="R89" s="90"/>
      <c r="S89" s="109"/>
      <c r="T89" s="109"/>
      <c r="U89" s="110"/>
      <c r="V89" s="110"/>
      <c r="W89" s="109"/>
      <c r="X89" s="109"/>
      <c r="Y89" s="110">
        <v>1158231</v>
      </c>
      <c r="Z89" s="110">
        <v>1158231</v>
      </c>
      <c r="AA89" s="109"/>
      <c r="AB89" s="109"/>
      <c r="AC89" s="112">
        <v>1158231</v>
      </c>
      <c r="AD89" s="110">
        <v>1158231</v>
      </c>
      <c r="AE89" s="109"/>
      <c r="AF89" s="139"/>
      <c r="AG89" s="110">
        <v>1158231</v>
      </c>
      <c r="AH89" s="110">
        <v>1158231</v>
      </c>
      <c r="AI89" s="110">
        <v>1158231</v>
      </c>
      <c r="AJ89" s="110">
        <v>1158231</v>
      </c>
      <c r="AK89" s="109"/>
      <c r="AL89" s="109"/>
      <c r="AM89" s="112">
        <v>1158231</v>
      </c>
      <c r="AN89" s="110">
        <v>1158231</v>
      </c>
      <c r="AO89" s="110">
        <v>1158231</v>
      </c>
      <c r="AP89" s="110">
        <v>1158231</v>
      </c>
      <c r="AQ89" s="109"/>
      <c r="AR89" s="139"/>
      <c r="AS89" s="112">
        <v>1158231</v>
      </c>
      <c r="AT89" s="110">
        <v>1158231</v>
      </c>
      <c r="AU89" s="110">
        <v>1158231</v>
      </c>
      <c r="AV89" s="109"/>
      <c r="AW89" s="139"/>
      <c r="AX89" s="112">
        <v>1158231</v>
      </c>
      <c r="AY89" s="110">
        <v>1158231</v>
      </c>
      <c r="AZ89" s="110">
        <v>1158231</v>
      </c>
      <c r="BA89" s="110">
        <v>1158231</v>
      </c>
      <c r="BB89" s="109"/>
      <c r="BC89" s="139"/>
      <c r="BD89" s="112">
        <v>1158231</v>
      </c>
      <c r="BE89" s="110"/>
      <c r="BF89" s="110"/>
      <c r="BG89" s="109"/>
      <c r="BH89" s="139"/>
      <c r="BJ89" s="108"/>
      <c r="BK89" s="111"/>
    </row>
    <row r="90" spans="1:63">
      <c r="A90" s="91" t="s">
        <v>45</v>
      </c>
      <c r="B90" s="95" t="s">
        <v>276</v>
      </c>
      <c r="C90" s="95">
        <v>30319</v>
      </c>
      <c r="D90" s="95">
        <v>50365</v>
      </c>
      <c r="E90" s="96"/>
      <c r="F90" s="92" t="s">
        <v>275</v>
      </c>
      <c r="G90" s="93"/>
      <c r="H90" s="93"/>
      <c r="I90" s="93"/>
      <c r="J90" s="97"/>
      <c r="K90" s="93"/>
      <c r="L90" s="93"/>
      <c r="M90" s="109"/>
      <c r="N90" s="97"/>
      <c r="O90" s="90"/>
      <c r="P90" s="97"/>
      <c r="Q90" s="90"/>
      <c r="R90" s="90"/>
      <c r="S90" s="109"/>
      <c r="T90" s="109"/>
      <c r="U90" s="110"/>
      <c r="V90" s="110"/>
      <c r="W90" s="109"/>
      <c r="X90" s="109"/>
      <c r="Y90" s="110">
        <v>466969</v>
      </c>
      <c r="Z90" s="110">
        <v>466969</v>
      </c>
      <c r="AA90" s="109"/>
      <c r="AB90" s="109"/>
      <c r="AC90" s="112">
        <v>466969</v>
      </c>
      <c r="AD90" s="110">
        <v>466969</v>
      </c>
      <c r="AE90" s="109"/>
      <c r="AF90" s="139"/>
      <c r="AG90" s="110">
        <v>466969</v>
      </c>
      <c r="AH90" s="110">
        <v>466969</v>
      </c>
      <c r="AI90" s="110">
        <v>466969</v>
      </c>
      <c r="AJ90" s="110">
        <v>466969</v>
      </c>
      <c r="AK90" s="109"/>
      <c r="AL90" s="109"/>
      <c r="AM90" s="112">
        <v>466969</v>
      </c>
      <c r="AN90" s="110">
        <v>466969</v>
      </c>
      <c r="AO90" s="110">
        <v>466969</v>
      </c>
      <c r="AP90" s="110">
        <v>466969</v>
      </c>
      <c r="AQ90" s="109"/>
      <c r="AR90" s="139"/>
      <c r="AS90" s="112">
        <v>466969</v>
      </c>
      <c r="AT90" s="110">
        <v>466969</v>
      </c>
      <c r="AU90" s="110">
        <v>466969</v>
      </c>
      <c r="AV90" s="109"/>
      <c r="AW90" s="139"/>
      <c r="AX90" s="112">
        <v>466969</v>
      </c>
      <c r="AY90" s="110">
        <v>466969</v>
      </c>
      <c r="AZ90" s="110">
        <v>466969</v>
      </c>
      <c r="BA90" s="110">
        <v>466969</v>
      </c>
      <c r="BB90" s="109"/>
      <c r="BC90" s="139"/>
      <c r="BD90" s="112">
        <v>466969</v>
      </c>
      <c r="BE90" s="110"/>
      <c r="BF90" s="110"/>
      <c r="BG90" s="109"/>
      <c r="BH90" s="139"/>
      <c r="BJ90" s="108"/>
      <c r="BK90" s="111"/>
    </row>
    <row r="91" spans="1:63">
      <c r="A91" s="91" t="s">
        <v>41</v>
      </c>
      <c r="B91" s="95" t="s">
        <v>270</v>
      </c>
      <c r="C91" s="95" t="s">
        <v>43</v>
      </c>
      <c r="D91" s="95" t="s">
        <v>43</v>
      </c>
      <c r="E91" s="96">
        <v>41152</v>
      </c>
      <c r="F91" s="92" t="s">
        <v>274</v>
      </c>
      <c r="G91" s="93" t="s">
        <v>86</v>
      </c>
      <c r="H91" s="93" t="s">
        <v>86</v>
      </c>
      <c r="I91" s="93" t="s">
        <v>86</v>
      </c>
      <c r="J91" s="97" t="s">
        <v>86</v>
      </c>
      <c r="K91" s="93" t="s">
        <v>86</v>
      </c>
      <c r="L91" s="93" t="s">
        <v>86</v>
      </c>
      <c r="M91" s="109" t="s">
        <v>82</v>
      </c>
      <c r="N91" s="97" t="s">
        <v>86</v>
      </c>
      <c r="O91" s="90">
        <v>47434000</v>
      </c>
      <c r="P91" s="97" t="s">
        <v>82</v>
      </c>
      <c r="Q91" s="90">
        <v>47172572</v>
      </c>
      <c r="R91" s="90">
        <v>47172572</v>
      </c>
      <c r="S91" s="109">
        <v>-5.5114053210777447E-3</v>
      </c>
      <c r="T91" s="109">
        <v>0</v>
      </c>
      <c r="U91" s="110">
        <v>47415121</v>
      </c>
      <c r="V91" s="110">
        <v>47415121</v>
      </c>
      <c r="W91" s="109">
        <v>5.1417378725926444E-3</v>
      </c>
      <c r="X91" s="109">
        <v>0</v>
      </c>
      <c r="Y91" s="110">
        <v>47659752</v>
      </c>
      <c r="Z91" s="110">
        <v>47659900</v>
      </c>
      <c r="AA91" s="109">
        <f>Y91/V91-1</f>
        <v>5.159345686368777E-3</v>
      </c>
      <c r="AB91" s="109">
        <f>Z91/Y91-1</f>
        <v>3.1053455753493608E-6</v>
      </c>
      <c r="AC91" s="112">
        <f>SUM(AC92:AC95)</f>
        <v>47660028.540000007</v>
      </c>
      <c r="AD91" s="110">
        <v>47659900</v>
      </c>
      <c r="AE91" s="109">
        <f>AC91/Z91-1</f>
        <v>2.6970262212433482E-6</v>
      </c>
      <c r="AF91" s="139">
        <f>AD91/AC91-1</f>
        <v>-2.6970189473951578E-6</v>
      </c>
      <c r="AG91" s="110">
        <v>47660028.540000007</v>
      </c>
      <c r="AH91" s="110">
        <v>47660028.540000007</v>
      </c>
      <c r="AI91" s="110">
        <v>47660028.540000007</v>
      </c>
      <c r="AJ91" s="110">
        <v>47660028.540000007</v>
      </c>
      <c r="AK91" s="109">
        <f>AG91/AD91-1</f>
        <v>2.6970262212433482E-6</v>
      </c>
      <c r="AL91" s="109">
        <f>AH91/AG91-1</f>
        <v>0</v>
      </c>
      <c r="AM91" s="112">
        <v>47660028.540000007</v>
      </c>
      <c r="AN91" s="110">
        <v>47660028.540000007</v>
      </c>
      <c r="AO91" s="110">
        <v>47660028.540000007</v>
      </c>
      <c r="AP91" s="110">
        <v>47660028.540000007</v>
      </c>
      <c r="AQ91" s="109">
        <f>AM91/AI91-1</f>
        <v>0</v>
      </c>
      <c r="AR91" s="139">
        <f>AN91/AM91-1</f>
        <v>0</v>
      </c>
      <c r="AS91" s="112">
        <v>47660028.540000007</v>
      </c>
      <c r="AT91" s="110">
        <v>47660028.540000007</v>
      </c>
      <c r="AU91" s="110">
        <v>47660028.540000007</v>
      </c>
      <c r="AV91" s="109">
        <f>AS91/AO91-1</f>
        <v>0</v>
      </c>
      <c r="AW91" s="139">
        <f>AP91/AS91-1</f>
        <v>0</v>
      </c>
      <c r="AX91" s="112">
        <v>47660028.540000007</v>
      </c>
      <c r="AY91" s="110">
        <v>47660028.540000007</v>
      </c>
      <c r="AZ91" s="110">
        <v>47660028.540000007</v>
      </c>
      <c r="BA91" s="110">
        <v>47660028.540000007</v>
      </c>
      <c r="BB91" s="109">
        <v>0</v>
      </c>
      <c r="BC91" s="139">
        <v>0</v>
      </c>
      <c r="BD91" s="112">
        <v>47660028.540000007</v>
      </c>
      <c r="BE91" s="110"/>
      <c r="BF91" s="110"/>
      <c r="BG91" s="109">
        <v>0</v>
      </c>
      <c r="BH91" s="139">
        <v>-1</v>
      </c>
      <c r="BJ91" s="108"/>
      <c r="BK91" s="111"/>
    </row>
    <row r="92" spans="1:63" ht="17.25" customHeight="1">
      <c r="A92" s="91" t="s">
        <v>45</v>
      </c>
      <c r="B92" s="95" t="s">
        <v>270</v>
      </c>
      <c r="C92" s="95">
        <v>349</v>
      </c>
      <c r="D92" s="95">
        <v>10456</v>
      </c>
      <c r="E92" s="96"/>
      <c r="F92" s="92" t="s">
        <v>273</v>
      </c>
      <c r="G92" s="93"/>
      <c r="H92" s="93"/>
      <c r="I92" s="93"/>
      <c r="J92" s="97"/>
      <c r="K92" s="93"/>
      <c r="L92" s="93"/>
      <c r="M92" s="109"/>
      <c r="N92" s="97"/>
      <c r="O92" s="90"/>
      <c r="P92" s="97"/>
      <c r="Q92" s="90"/>
      <c r="R92" s="90"/>
      <c r="S92" s="109"/>
      <c r="T92" s="109"/>
      <c r="U92" s="110"/>
      <c r="V92" s="110"/>
      <c r="W92" s="109"/>
      <c r="X92" s="109"/>
      <c r="Y92" s="110">
        <v>7533965</v>
      </c>
      <c r="Z92" s="110">
        <v>7533965</v>
      </c>
      <c r="AA92" s="109"/>
      <c r="AB92" s="109"/>
      <c r="AC92" s="112">
        <v>7533965</v>
      </c>
      <c r="AD92" s="110">
        <v>7533965</v>
      </c>
      <c r="AE92" s="109"/>
      <c r="AF92" s="139"/>
      <c r="AG92" s="110">
        <v>7533965</v>
      </c>
      <c r="AH92" s="110">
        <v>7533965</v>
      </c>
      <c r="AI92" s="110">
        <v>7533965</v>
      </c>
      <c r="AJ92" s="110">
        <v>7533965</v>
      </c>
      <c r="AK92" s="109"/>
      <c r="AL92" s="109"/>
      <c r="AM92" s="112">
        <v>7533965</v>
      </c>
      <c r="AN92" s="110">
        <v>7533965</v>
      </c>
      <c r="AO92" s="110">
        <v>7533965</v>
      </c>
      <c r="AP92" s="110">
        <v>7533965</v>
      </c>
      <c r="AQ92" s="109"/>
      <c r="AR92" s="139"/>
      <c r="AS92" s="112">
        <v>7533965</v>
      </c>
      <c r="AT92" s="110">
        <v>7533965</v>
      </c>
      <c r="AU92" s="110">
        <v>7533965</v>
      </c>
      <c r="AV92" s="109"/>
      <c r="AW92" s="139"/>
      <c r="AX92" s="112">
        <v>7533965</v>
      </c>
      <c r="AY92" s="110">
        <v>7533965</v>
      </c>
      <c r="AZ92" s="110">
        <v>7533965</v>
      </c>
      <c r="BA92" s="110">
        <v>7533965</v>
      </c>
      <c r="BB92" s="109"/>
      <c r="BC92" s="139"/>
      <c r="BD92" s="112">
        <v>7533965</v>
      </c>
      <c r="BE92" s="110"/>
      <c r="BF92" s="110"/>
      <c r="BG92" s="109"/>
      <c r="BH92" s="139"/>
      <c r="BJ92" s="108"/>
      <c r="BK92" s="111"/>
    </row>
    <row r="93" spans="1:63" ht="39" customHeight="1">
      <c r="A93" s="91" t="s">
        <v>45</v>
      </c>
      <c r="B93" s="95" t="s">
        <v>270</v>
      </c>
      <c r="C93" s="95">
        <v>30142</v>
      </c>
      <c r="D93" s="95">
        <v>50148</v>
      </c>
      <c r="E93" s="96"/>
      <c r="F93" s="92" t="s">
        <v>272</v>
      </c>
      <c r="G93" s="93"/>
      <c r="H93" s="93"/>
      <c r="I93" s="93"/>
      <c r="J93" s="97"/>
      <c r="K93" s="93"/>
      <c r="L93" s="93"/>
      <c r="M93" s="109"/>
      <c r="N93" s="97"/>
      <c r="O93" s="90"/>
      <c r="P93" s="97"/>
      <c r="Q93" s="90"/>
      <c r="R93" s="90"/>
      <c r="S93" s="109"/>
      <c r="T93" s="109"/>
      <c r="U93" s="110"/>
      <c r="V93" s="110"/>
      <c r="W93" s="109"/>
      <c r="X93" s="109"/>
      <c r="Y93" s="110">
        <v>38394007</v>
      </c>
      <c r="Z93" s="110">
        <v>38394007</v>
      </c>
      <c r="AA93" s="109"/>
      <c r="AB93" s="109"/>
      <c r="AC93" s="112">
        <v>38394283.540000007</v>
      </c>
      <c r="AD93" s="110">
        <v>38394007</v>
      </c>
      <c r="AE93" s="109"/>
      <c r="AF93" s="139"/>
      <c r="AG93" s="110">
        <v>38394283.540000007</v>
      </c>
      <c r="AH93" s="110">
        <v>38394283.540000007</v>
      </c>
      <c r="AI93" s="110">
        <v>38394283.540000007</v>
      </c>
      <c r="AJ93" s="110">
        <v>38394283.540000007</v>
      </c>
      <c r="AK93" s="109"/>
      <c r="AL93" s="109"/>
      <c r="AM93" s="112">
        <v>38394283.540000007</v>
      </c>
      <c r="AN93" s="110">
        <v>38394283.540000007</v>
      </c>
      <c r="AO93" s="110">
        <v>38394283.540000007</v>
      </c>
      <c r="AP93" s="110">
        <v>38394283.540000007</v>
      </c>
      <c r="AQ93" s="109"/>
      <c r="AR93" s="139"/>
      <c r="AS93" s="112">
        <v>38394283.540000007</v>
      </c>
      <c r="AT93" s="110">
        <v>38394283.540000007</v>
      </c>
      <c r="AU93" s="110">
        <v>38394283.540000007</v>
      </c>
      <c r="AV93" s="109"/>
      <c r="AW93" s="139"/>
      <c r="AX93" s="112">
        <v>38394283.540000007</v>
      </c>
      <c r="AY93" s="110">
        <v>38394283.540000007</v>
      </c>
      <c r="AZ93" s="110">
        <v>38394283.540000007</v>
      </c>
      <c r="BA93" s="110">
        <v>38394283.540000007</v>
      </c>
      <c r="BB93" s="109"/>
      <c r="BC93" s="139"/>
      <c r="BD93" s="112">
        <v>38394283.540000007</v>
      </c>
      <c r="BE93" s="110"/>
      <c r="BF93" s="110"/>
      <c r="BG93" s="109"/>
      <c r="BH93" s="139"/>
      <c r="BJ93" s="108"/>
      <c r="BK93" s="111"/>
    </row>
    <row r="94" spans="1:63">
      <c r="A94" s="91" t="s">
        <v>45</v>
      </c>
      <c r="B94" s="95" t="s">
        <v>270</v>
      </c>
      <c r="C94" s="95">
        <v>30142</v>
      </c>
      <c r="D94" s="95">
        <v>50149</v>
      </c>
      <c r="E94" s="96"/>
      <c r="F94" s="92" t="s">
        <v>271</v>
      </c>
      <c r="G94" s="93"/>
      <c r="H94" s="93"/>
      <c r="I94" s="93"/>
      <c r="J94" s="97"/>
      <c r="K94" s="93"/>
      <c r="L94" s="93"/>
      <c r="M94" s="109"/>
      <c r="N94" s="97"/>
      <c r="O94" s="90"/>
      <c r="P94" s="97"/>
      <c r="Q94" s="90"/>
      <c r="R94" s="90"/>
      <c r="S94" s="109"/>
      <c r="T94" s="109"/>
      <c r="U94" s="110"/>
      <c r="V94" s="110"/>
      <c r="W94" s="109"/>
      <c r="X94" s="109"/>
      <c r="Y94" s="110">
        <v>1731780</v>
      </c>
      <c r="Z94" s="110">
        <v>1731780</v>
      </c>
      <c r="AA94" s="109"/>
      <c r="AB94" s="109"/>
      <c r="AC94" s="112">
        <v>1731780</v>
      </c>
      <c r="AD94" s="110">
        <v>1731780</v>
      </c>
      <c r="AE94" s="109"/>
      <c r="AF94" s="139"/>
      <c r="AG94" s="110">
        <v>1731780</v>
      </c>
      <c r="AH94" s="110">
        <v>1731780</v>
      </c>
      <c r="AI94" s="110">
        <v>1731780</v>
      </c>
      <c r="AJ94" s="110">
        <v>1731780</v>
      </c>
      <c r="AK94" s="109"/>
      <c r="AL94" s="109"/>
      <c r="AM94" s="112">
        <v>1731780</v>
      </c>
      <c r="AN94" s="110">
        <v>1731780</v>
      </c>
      <c r="AO94" s="110">
        <v>1731780</v>
      </c>
      <c r="AP94" s="110">
        <v>1731780</v>
      </c>
      <c r="AQ94" s="109"/>
      <c r="AR94" s="139"/>
      <c r="AS94" s="112">
        <v>1731780</v>
      </c>
      <c r="AT94" s="110">
        <v>1731780</v>
      </c>
      <c r="AU94" s="110">
        <v>1731780</v>
      </c>
      <c r="AV94" s="109"/>
      <c r="AW94" s="139"/>
      <c r="AX94" s="112">
        <v>1731780</v>
      </c>
      <c r="AY94" s="110">
        <v>1731780</v>
      </c>
      <c r="AZ94" s="110">
        <v>1731780</v>
      </c>
      <c r="BA94" s="110">
        <v>1731780</v>
      </c>
      <c r="BB94" s="109"/>
      <c r="BC94" s="139"/>
      <c r="BD94" s="112">
        <v>1731780</v>
      </c>
      <c r="BE94" s="110"/>
      <c r="BF94" s="110"/>
      <c r="BG94" s="109"/>
      <c r="BH94" s="139"/>
      <c r="BJ94" s="108"/>
      <c r="BK94" s="111"/>
    </row>
    <row r="95" spans="1:63">
      <c r="A95" s="91" t="s">
        <v>45</v>
      </c>
      <c r="B95" s="95" t="s">
        <v>270</v>
      </c>
      <c r="C95" s="95">
        <v>30142</v>
      </c>
      <c r="D95" s="95">
        <v>50150</v>
      </c>
      <c r="E95" s="96"/>
      <c r="F95" s="92" t="s">
        <v>269</v>
      </c>
      <c r="G95" s="93"/>
      <c r="H95" s="93"/>
      <c r="I95" s="93"/>
      <c r="J95" s="97"/>
      <c r="K95" s="93"/>
      <c r="L95" s="93"/>
      <c r="M95" s="109"/>
      <c r="N95" s="97"/>
      <c r="O95" s="90"/>
      <c r="P95" s="97"/>
      <c r="Q95" s="90"/>
      <c r="R95" s="90"/>
      <c r="S95" s="109"/>
      <c r="T95" s="109"/>
      <c r="U95" s="110"/>
      <c r="V95" s="110"/>
      <c r="W95" s="109"/>
      <c r="X95" s="109"/>
      <c r="Y95" s="110">
        <v>0</v>
      </c>
      <c r="Z95" s="110">
        <v>0</v>
      </c>
      <c r="AA95" s="109"/>
      <c r="AB95" s="109"/>
      <c r="AC95" s="112">
        <v>0</v>
      </c>
      <c r="AD95" s="110">
        <v>0</v>
      </c>
      <c r="AE95" s="109"/>
      <c r="AF95" s="139"/>
      <c r="AG95" s="110">
        <v>0</v>
      </c>
      <c r="AH95" s="110">
        <v>0</v>
      </c>
      <c r="AI95" s="110">
        <v>0</v>
      </c>
      <c r="AJ95" s="110">
        <v>0</v>
      </c>
      <c r="AK95" s="109"/>
      <c r="AL95" s="109"/>
      <c r="AM95" s="112">
        <v>0</v>
      </c>
      <c r="AN95" s="110">
        <v>0</v>
      </c>
      <c r="AO95" s="110">
        <v>0</v>
      </c>
      <c r="AP95" s="110">
        <v>0</v>
      </c>
      <c r="AQ95" s="109"/>
      <c r="AR95" s="139"/>
      <c r="AS95" s="112">
        <v>0</v>
      </c>
      <c r="AT95" s="110">
        <v>0</v>
      </c>
      <c r="AU95" s="110">
        <v>0</v>
      </c>
      <c r="AV95" s="109"/>
      <c r="AW95" s="139"/>
      <c r="AX95" s="112">
        <v>0</v>
      </c>
      <c r="AY95" s="110">
        <v>0</v>
      </c>
      <c r="AZ95" s="110">
        <v>0</v>
      </c>
      <c r="BA95" s="110">
        <v>0</v>
      </c>
      <c r="BB95" s="109"/>
      <c r="BC95" s="139"/>
      <c r="BD95" s="112">
        <v>0</v>
      </c>
      <c r="BE95" s="110"/>
      <c r="BF95" s="110"/>
      <c r="BG95" s="109"/>
      <c r="BH95" s="139"/>
      <c r="BJ95" s="108"/>
      <c r="BK95" s="111"/>
    </row>
    <row r="96" spans="1:63" ht="37.5">
      <c r="A96" s="91" t="s">
        <v>41</v>
      </c>
      <c r="B96" s="95" t="s">
        <v>267</v>
      </c>
      <c r="C96" s="95" t="s">
        <v>43</v>
      </c>
      <c r="D96" s="95" t="s">
        <v>43</v>
      </c>
      <c r="E96" s="96">
        <v>41061</v>
      </c>
      <c r="F96" s="92" t="s">
        <v>268</v>
      </c>
      <c r="G96" s="93" t="s">
        <v>86</v>
      </c>
      <c r="H96" s="93" t="s">
        <v>86</v>
      </c>
      <c r="I96" s="93" t="s">
        <v>86</v>
      </c>
      <c r="J96" s="97" t="s">
        <v>86</v>
      </c>
      <c r="K96" s="93" t="s">
        <v>86</v>
      </c>
      <c r="L96" s="93" t="s">
        <v>86</v>
      </c>
      <c r="M96" s="109" t="s">
        <v>82</v>
      </c>
      <c r="N96" s="97" t="s">
        <v>86</v>
      </c>
      <c r="O96" s="90">
        <v>284100</v>
      </c>
      <c r="P96" s="97" t="s">
        <v>82</v>
      </c>
      <c r="Q96" s="90">
        <v>230750</v>
      </c>
      <c r="R96" s="90">
        <v>230750</v>
      </c>
      <c r="S96" s="109">
        <v>-0.18778599084829284</v>
      </c>
      <c r="T96" s="109">
        <v>0</v>
      </c>
      <c r="U96" s="110">
        <v>230750</v>
      </c>
      <c r="V96" s="110">
        <v>230750</v>
      </c>
      <c r="W96" s="109">
        <v>0</v>
      </c>
      <c r="X96" s="109">
        <v>0</v>
      </c>
      <c r="Y96" s="110">
        <v>230750</v>
      </c>
      <c r="Z96" s="110">
        <v>230750</v>
      </c>
      <c r="AA96" s="109">
        <v>0</v>
      </c>
      <c r="AB96" s="109">
        <v>0</v>
      </c>
      <c r="AC96" s="112">
        <v>230750</v>
      </c>
      <c r="AD96" s="110">
        <v>230750</v>
      </c>
      <c r="AE96" s="109">
        <v>0</v>
      </c>
      <c r="AF96" s="139">
        <v>0</v>
      </c>
      <c r="AG96" s="110">
        <v>230750</v>
      </c>
      <c r="AH96" s="110">
        <v>230750</v>
      </c>
      <c r="AI96" s="110">
        <v>230750</v>
      </c>
      <c r="AJ96" s="110">
        <v>230750</v>
      </c>
      <c r="AK96" s="109">
        <v>0</v>
      </c>
      <c r="AL96" s="109">
        <v>0</v>
      </c>
      <c r="AM96" s="112">
        <v>230750</v>
      </c>
      <c r="AN96" s="110">
        <v>230750</v>
      </c>
      <c r="AO96" s="110">
        <v>230750</v>
      </c>
      <c r="AP96" s="110">
        <v>230750</v>
      </c>
      <c r="AQ96" s="109">
        <f>AM96/AI96-1</f>
        <v>0</v>
      </c>
      <c r="AR96" s="139">
        <f>AN96/AM96-1</f>
        <v>0</v>
      </c>
      <c r="AS96" s="112">
        <v>230750</v>
      </c>
      <c r="AT96" s="110">
        <v>230750</v>
      </c>
      <c r="AU96" s="110">
        <v>230750</v>
      </c>
      <c r="AV96" s="109">
        <f>AS96/AO96-1</f>
        <v>0</v>
      </c>
      <c r="AW96" s="139">
        <f>AP96/AS96-1</f>
        <v>0</v>
      </c>
      <c r="AX96" s="112">
        <v>230750</v>
      </c>
      <c r="AY96" s="110">
        <v>230750</v>
      </c>
      <c r="AZ96" s="110">
        <v>230750</v>
      </c>
      <c r="BA96" s="110">
        <v>230750</v>
      </c>
      <c r="BB96" s="109">
        <v>0</v>
      </c>
      <c r="BC96" s="139">
        <v>0</v>
      </c>
      <c r="BD96" s="112">
        <v>230750</v>
      </c>
      <c r="BE96" s="110"/>
      <c r="BF96" s="110"/>
      <c r="BG96" s="109">
        <v>0</v>
      </c>
      <c r="BH96" s="139">
        <v>-1</v>
      </c>
      <c r="BJ96" s="108"/>
      <c r="BK96" s="111"/>
    </row>
    <row r="97" spans="1:63" ht="37.5">
      <c r="A97" s="91" t="s">
        <v>45</v>
      </c>
      <c r="B97" s="95" t="s">
        <v>267</v>
      </c>
      <c r="C97" s="95">
        <v>391</v>
      </c>
      <c r="D97" s="95">
        <v>10509</v>
      </c>
      <c r="E97" s="96"/>
      <c r="F97" s="92" t="s">
        <v>266</v>
      </c>
      <c r="G97" s="93"/>
      <c r="H97" s="93"/>
      <c r="I97" s="93"/>
      <c r="J97" s="97"/>
      <c r="K97" s="93"/>
      <c r="L97" s="93"/>
      <c r="M97" s="109"/>
      <c r="N97" s="97"/>
      <c r="O97" s="90"/>
      <c r="P97" s="97"/>
      <c r="Q97" s="90"/>
      <c r="R97" s="90"/>
      <c r="S97" s="109"/>
      <c r="T97" s="109"/>
      <c r="U97" s="110"/>
      <c r="V97" s="110"/>
      <c r="W97" s="109"/>
      <c r="X97" s="109"/>
      <c r="Y97" s="110">
        <v>230750</v>
      </c>
      <c r="Z97" s="110">
        <v>230750</v>
      </c>
      <c r="AA97" s="109"/>
      <c r="AB97" s="109"/>
      <c r="AC97" s="112">
        <v>230750</v>
      </c>
      <c r="AD97" s="110">
        <v>230750</v>
      </c>
      <c r="AE97" s="109"/>
      <c r="AF97" s="139"/>
      <c r="AG97" s="110">
        <v>230750</v>
      </c>
      <c r="AH97" s="110">
        <v>230750</v>
      </c>
      <c r="AI97" s="110">
        <v>230750</v>
      </c>
      <c r="AJ97" s="110">
        <v>230750</v>
      </c>
      <c r="AK97" s="109"/>
      <c r="AL97" s="109"/>
      <c r="AM97" s="112">
        <v>230750</v>
      </c>
      <c r="AN97" s="110">
        <v>230750</v>
      </c>
      <c r="AO97" s="110">
        <v>230750</v>
      </c>
      <c r="AP97" s="110">
        <v>230750</v>
      </c>
      <c r="AQ97" s="109"/>
      <c r="AR97" s="139"/>
      <c r="AS97" s="112">
        <v>230750</v>
      </c>
      <c r="AT97" s="110">
        <v>230750</v>
      </c>
      <c r="AU97" s="110">
        <v>230750</v>
      </c>
      <c r="AV97" s="109"/>
      <c r="AW97" s="139"/>
      <c r="AX97" s="112">
        <v>230750</v>
      </c>
      <c r="AY97" s="110">
        <v>230750</v>
      </c>
      <c r="AZ97" s="110">
        <v>230750</v>
      </c>
      <c r="BA97" s="110">
        <v>230750</v>
      </c>
      <c r="BB97" s="109"/>
      <c r="BC97" s="139"/>
      <c r="BD97" s="112">
        <v>230750</v>
      </c>
      <c r="BE97" s="110"/>
      <c r="BF97" s="110"/>
      <c r="BG97" s="109"/>
      <c r="BH97" s="139"/>
      <c r="BJ97" s="108"/>
      <c r="BK97" s="111"/>
    </row>
    <row r="98" spans="1:63">
      <c r="A98" s="91" t="s">
        <v>41</v>
      </c>
      <c r="B98" s="95" t="s">
        <v>264</v>
      </c>
      <c r="C98" s="95" t="s">
        <v>43</v>
      </c>
      <c r="D98" s="95" t="s">
        <v>43</v>
      </c>
      <c r="E98" s="96">
        <v>41061</v>
      </c>
      <c r="F98" s="92" t="s">
        <v>265</v>
      </c>
      <c r="G98" s="93" t="s">
        <v>86</v>
      </c>
      <c r="H98" s="93" t="s">
        <v>86</v>
      </c>
      <c r="I98" s="93" t="s">
        <v>86</v>
      </c>
      <c r="J98" s="97" t="s">
        <v>86</v>
      </c>
      <c r="K98" s="93" t="s">
        <v>86</v>
      </c>
      <c r="L98" s="93" t="s">
        <v>86</v>
      </c>
      <c r="M98" s="109" t="s">
        <v>82</v>
      </c>
      <c r="N98" s="97" t="s">
        <v>86</v>
      </c>
      <c r="O98" s="90">
        <v>3985900</v>
      </c>
      <c r="P98" s="97" t="s">
        <v>82</v>
      </c>
      <c r="Q98" s="90">
        <v>4204655</v>
      </c>
      <c r="R98" s="90">
        <v>4204655</v>
      </c>
      <c r="S98" s="109">
        <v>5.4882209789508085E-2</v>
      </c>
      <c r="T98" s="109">
        <v>0</v>
      </c>
      <c r="U98" s="110">
        <v>4157737</v>
      </c>
      <c r="V98" s="110">
        <v>4157737</v>
      </c>
      <c r="W98" s="109">
        <v>-1.1158584949300221E-2</v>
      </c>
      <c r="X98" s="109">
        <v>0</v>
      </c>
      <c r="Y98" s="110">
        <v>4175110</v>
      </c>
      <c r="Z98" s="110">
        <v>4175110</v>
      </c>
      <c r="AA98" s="109">
        <v>4.1784749732847182E-3</v>
      </c>
      <c r="AB98" s="109">
        <v>0</v>
      </c>
      <c r="AC98" s="112">
        <v>4175110</v>
      </c>
      <c r="AD98" s="110">
        <v>4175110</v>
      </c>
      <c r="AE98" s="109">
        <v>0</v>
      </c>
      <c r="AF98" s="139">
        <v>0</v>
      </c>
      <c r="AG98" s="110">
        <v>4175110</v>
      </c>
      <c r="AH98" s="110">
        <v>4175110</v>
      </c>
      <c r="AI98" s="110">
        <v>4175110</v>
      </c>
      <c r="AJ98" s="110">
        <v>4175110</v>
      </c>
      <c r="AK98" s="109">
        <v>0</v>
      </c>
      <c r="AL98" s="109">
        <v>0</v>
      </c>
      <c r="AM98" s="112">
        <v>4175110</v>
      </c>
      <c r="AN98" s="110">
        <v>4175110</v>
      </c>
      <c r="AO98" s="110">
        <v>4175110</v>
      </c>
      <c r="AP98" s="110">
        <v>4175110</v>
      </c>
      <c r="AQ98" s="109">
        <f>AM98/AI98-1</f>
        <v>0</v>
      </c>
      <c r="AR98" s="139">
        <f>AN98/AM98-1</f>
        <v>0</v>
      </c>
      <c r="AS98" s="112">
        <v>4175110</v>
      </c>
      <c r="AT98" s="110">
        <v>4175110</v>
      </c>
      <c r="AU98" s="110">
        <v>4175110</v>
      </c>
      <c r="AV98" s="109">
        <f>AS98/AO98-1</f>
        <v>0</v>
      </c>
      <c r="AW98" s="139">
        <f>AP98/AS98-1</f>
        <v>0</v>
      </c>
      <c r="AX98" s="112">
        <v>4175110</v>
      </c>
      <c r="AY98" s="110">
        <v>4175110</v>
      </c>
      <c r="AZ98" s="110">
        <v>4175110</v>
      </c>
      <c r="BA98" s="110">
        <v>4175110</v>
      </c>
      <c r="BB98" s="109">
        <v>0</v>
      </c>
      <c r="BC98" s="139">
        <v>0</v>
      </c>
      <c r="BD98" s="112">
        <v>4175110</v>
      </c>
      <c r="BE98" s="110"/>
      <c r="BF98" s="110"/>
      <c r="BG98" s="109">
        <v>0</v>
      </c>
      <c r="BH98" s="139">
        <v>-1</v>
      </c>
      <c r="BJ98" s="108"/>
      <c r="BK98" s="111"/>
    </row>
    <row r="99" spans="1:63" ht="39" customHeight="1">
      <c r="A99" s="91" t="s">
        <v>45</v>
      </c>
      <c r="B99" s="95" t="s">
        <v>264</v>
      </c>
      <c r="C99" s="95">
        <v>392</v>
      </c>
      <c r="D99" s="95">
        <v>10510</v>
      </c>
      <c r="E99" s="96"/>
      <c r="F99" s="92" t="s">
        <v>263</v>
      </c>
      <c r="G99" s="93"/>
      <c r="H99" s="93"/>
      <c r="I99" s="93"/>
      <c r="J99" s="97"/>
      <c r="K99" s="93"/>
      <c r="L99" s="93"/>
      <c r="M99" s="109"/>
      <c r="N99" s="97"/>
      <c r="O99" s="90"/>
      <c r="P99" s="97"/>
      <c r="Q99" s="90"/>
      <c r="R99" s="90"/>
      <c r="S99" s="109"/>
      <c r="T99" s="109"/>
      <c r="U99" s="110"/>
      <c r="V99" s="110"/>
      <c r="W99" s="109"/>
      <c r="X99" s="109"/>
      <c r="Y99" s="110">
        <v>4175110</v>
      </c>
      <c r="Z99" s="110">
        <v>4175110</v>
      </c>
      <c r="AA99" s="109"/>
      <c r="AB99" s="109"/>
      <c r="AC99" s="112">
        <v>4175110</v>
      </c>
      <c r="AD99" s="110">
        <v>4175110</v>
      </c>
      <c r="AE99" s="109"/>
      <c r="AF99" s="139"/>
      <c r="AG99" s="110">
        <v>4175110</v>
      </c>
      <c r="AH99" s="110">
        <v>4175110</v>
      </c>
      <c r="AI99" s="110">
        <v>4175110</v>
      </c>
      <c r="AJ99" s="110">
        <v>4175110</v>
      </c>
      <c r="AK99" s="109"/>
      <c r="AL99" s="109"/>
      <c r="AM99" s="112">
        <v>4175110</v>
      </c>
      <c r="AN99" s="110">
        <v>4175110</v>
      </c>
      <c r="AO99" s="110">
        <v>4175110</v>
      </c>
      <c r="AP99" s="110">
        <v>4175110</v>
      </c>
      <c r="AQ99" s="109"/>
      <c r="AR99" s="139"/>
      <c r="AS99" s="112">
        <v>4175110</v>
      </c>
      <c r="AT99" s="110">
        <v>4175110</v>
      </c>
      <c r="AU99" s="110">
        <v>4175110</v>
      </c>
      <c r="AV99" s="109"/>
      <c r="AW99" s="139"/>
      <c r="AX99" s="112">
        <v>4175110</v>
      </c>
      <c r="AY99" s="110">
        <v>4175110</v>
      </c>
      <c r="AZ99" s="110">
        <v>4175110</v>
      </c>
      <c r="BA99" s="110">
        <v>4175110</v>
      </c>
      <c r="BB99" s="109"/>
      <c r="BC99" s="139"/>
      <c r="BD99" s="112">
        <v>4175110</v>
      </c>
      <c r="BE99" s="110"/>
      <c r="BF99" s="110"/>
      <c r="BG99" s="109"/>
      <c r="BH99" s="139"/>
      <c r="BJ99" s="108"/>
      <c r="BK99" s="111"/>
    </row>
    <row r="100" spans="1:63" ht="30">
      <c r="A100" s="91" t="s">
        <v>41</v>
      </c>
      <c r="B100" s="95" t="s">
        <v>256</v>
      </c>
      <c r="C100" s="95" t="s">
        <v>43</v>
      </c>
      <c r="D100" s="95" t="s">
        <v>43</v>
      </c>
      <c r="E100" s="96">
        <v>41730</v>
      </c>
      <c r="F100" s="89" t="s">
        <v>262</v>
      </c>
      <c r="G100" s="93" t="s">
        <v>86</v>
      </c>
      <c r="H100" s="93" t="s">
        <v>86</v>
      </c>
      <c r="I100" s="93" t="s">
        <v>86</v>
      </c>
      <c r="J100" s="97" t="s">
        <v>86</v>
      </c>
      <c r="K100" s="93" t="s">
        <v>86</v>
      </c>
      <c r="L100" s="93" t="s">
        <v>86</v>
      </c>
      <c r="M100" s="109" t="s">
        <v>82</v>
      </c>
      <c r="N100" s="97" t="s">
        <v>86</v>
      </c>
      <c r="O100" s="85">
        <v>1609000</v>
      </c>
      <c r="P100" s="97" t="s">
        <v>82</v>
      </c>
      <c r="Q100" s="85">
        <v>4101857</v>
      </c>
      <c r="R100" s="85">
        <v>12471857</v>
      </c>
      <c r="S100" s="109">
        <v>1.5493206960845245</v>
      </c>
      <c r="T100" s="109">
        <v>2.0405391996844355</v>
      </c>
      <c r="U100" s="110">
        <v>8981434</v>
      </c>
      <c r="V100" s="110">
        <v>55496134</v>
      </c>
      <c r="W100" s="109">
        <v>-0.27986393686200861</v>
      </c>
      <c r="X100" s="109">
        <v>5.1789836678641743</v>
      </c>
      <c r="Y100" s="110">
        <v>58065903</v>
      </c>
      <c r="Z100" s="110">
        <v>57951403</v>
      </c>
      <c r="AA100" s="109">
        <v>4.6305369667732243E-2</v>
      </c>
      <c r="AB100" s="109">
        <v>-1.9718973456763766E-3</v>
      </c>
      <c r="AC100" s="112">
        <v>58124321.730000004</v>
      </c>
      <c r="AD100" s="110">
        <v>59295600.189999998</v>
      </c>
      <c r="AE100" s="109">
        <f>AC100/Z100-1</f>
        <v>2.9838575262794986E-3</v>
      </c>
      <c r="AF100" s="139">
        <f>AD100/AC100-1</f>
        <v>2.0151262417148486E-2</v>
      </c>
      <c r="AG100" s="110">
        <v>59305787.900000013</v>
      </c>
      <c r="AH100" s="110">
        <v>59305787.900000013</v>
      </c>
      <c r="AI100" s="110">
        <v>59305787.900000013</v>
      </c>
      <c r="AJ100" s="110">
        <v>59305787.900000013</v>
      </c>
      <c r="AK100" s="109">
        <f>AG100/AD100-1</f>
        <v>1.7181224184215083E-4</v>
      </c>
      <c r="AL100" s="109">
        <f>AH100/AG100-1</f>
        <v>0</v>
      </c>
      <c r="AM100" s="112">
        <v>59305787.900000013</v>
      </c>
      <c r="AN100" s="110">
        <v>59305787.900000013</v>
      </c>
      <c r="AO100" s="110">
        <v>59305787.900000013</v>
      </c>
      <c r="AP100" s="110">
        <v>59305787.900000013</v>
      </c>
      <c r="AQ100" s="109">
        <f>AM100/AI100-1</f>
        <v>0</v>
      </c>
      <c r="AR100" s="139">
        <f>AN100/AM100-1</f>
        <v>0</v>
      </c>
      <c r="AS100" s="112">
        <v>59305787.900000013</v>
      </c>
      <c r="AT100" s="110">
        <v>59305787.900000013</v>
      </c>
      <c r="AU100" s="110">
        <v>59305787.900000013</v>
      </c>
      <c r="AV100" s="109">
        <f>AS100/AO100-1</f>
        <v>0</v>
      </c>
      <c r="AW100" s="139">
        <f>AP100/AS100-1</f>
        <v>0</v>
      </c>
      <c r="AX100" s="112">
        <v>59305787.900000013</v>
      </c>
      <c r="AY100" s="110">
        <v>59305787.900000013</v>
      </c>
      <c r="AZ100" s="110">
        <v>59305787.900000013</v>
      </c>
      <c r="BA100" s="110">
        <v>59305787.900000013</v>
      </c>
      <c r="BB100" s="109">
        <v>0</v>
      </c>
      <c r="BC100" s="139">
        <v>0</v>
      </c>
      <c r="BD100" s="112">
        <v>59305787.900000013</v>
      </c>
      <c r="BE100" s="110"/>
      <c r="BF100" s="110"/>
      <c r="BG100" s="109">
        <v>0</v>
      </c>
      <c r="BH100" s="139">
        <v>-1</v>
      </c>
      <c r="BJ100" s="87" t="s">
        <v>261</v>
      </c>
      <c r="BK100" s="111"/>
    </row>
    <row r="101" spans="1:63" ht="37.5">
      <c r="A101" s="91" t="s">
        <v>45</v>
      </c>
      <c r="B101" s="95" t="s">
        <v>256</v>
      </c>
      <c r="C101" s="95">
        <v>450</v>
      </c>
      <c r="D101" s="95">
        <v>10582</v>
      </c>
      <c r="E101" s="96"/>
      <c r="F101" s="89" t="s">
        <v>260</v>
      </c>
      <c r="G101" s="93"/>
      <c r="H101" s="93"/>
      <c r="I101" s="93"/>
      <c r="J101" s="97"/>
      <c r="K101" s="93"/>
      <c r="L101" s="93"/>
      <c r="M101" s="109"/>
      <c r="N101" s="97"/>
      <c r="O101" s="85"/>
      <c r="P101" s="97"/>
      <c r="Q101" s="85"/>
      <c r="R101" s="85"/>
      <c r="S101" s="109"/>
      <c r="T101" s="109"/>
      <c r="U101" s="110"/>
      <c r="V101" s="110"/>
      <c r="W101" s="109"/>
      <c r="X101" s="109"/>
      <c r="Y101" s="110">
        <v>10957716</v>
      </c>
      <c r="Z101" s="110">
        <v>10957716</v>
      </c>
      <c r="AA101" s="109"/>
      <c r="AB101" s="109"/>
      <c r="AC101" s="112">
        <v>10957716</v>
      </c>
      <c r="AD101" s="110">
        <v>10957716</v>
      </c>
      <c r="AE101" s="109"/>
      <c r="AF101" s="139"/>
      <c r="AG101" s="110">
        <v>10957716</v>
      </c>
      <c r="AH101" s="110">
        <v>10957716</v>
      </c>
      <c r="AI101" s="110">
        <v>10957716</v>
      </c>
      <c r="AJ101" s="110">
        <v>10957716</v>
      </c>
      <c r="AK101" s="109"/>
      <c r="AL101" s="109"/>
      <c r="AM101" s="112">
        <v>10957716</v>
      </c>
      <c r="AN101" s="110">
        <v>10957716</v>
      </c>
      <c r="AO101" s="110">
        <v>10957716</v>
      </c>
      <c r="AP101" s="110">
        <v>10957716</v>
      </c>
      <c r="AQ101" s="109"/>
      <c r="AR101" s="139"/>
      <c r="AS101" s="112">
        <v>10957716</v>
      </c>
      <c r="AT101" s="110">
        <v>10957716</v>
      </c>
      <c r="AU101" s="110">
        <v>10957716</v>
      </c>
      <c r="AV101" s="109"/>
      <c r="AW101" s="139"/>
      <c r="AX101" s="112">
        <v>10957716</v>
      </c>
      <c r="AY101" s="110">
        <v>10957716</v>
      </c>
      <c r="AZ101" s="110">
        <v>10957716</v>
      </c>
      <c r="BA101" s="110">
        <v>10957716</v>
      </c>
      <c r="BB101" s="109"/>
      <c r="BC101" s="139"/>
      <c r="BD101" s="112">
        <v>10957716</v>
      </c>
      <c r="BE101" s="110"/>
      <c r="BF101" s="110"/>
      <c r="BG101" s="109"/>
      <c r="BH101" s="139"/>
      <c r="BJ101" s="87" t="s">
        <v>259</v>
      </c>
      <c r="BK101" s="111"/>
    </row>
    <row r="102" spans="1:63" ht="25">
      <c r="A102" s="91" t="s">
        <v>45</v>
      </c>
      <c r="B102" s="95" t="s">
        <v>256</v>
      </c>
      <c r="C102" s="95">
        <v>450</v>
      </c>
      <c r="D102" s="95">
        <v>10584</v>
      </c>
      <c r="E102" s="96"/>
      <c r="F102" s="89" t="s">
        <v>258</v>
      </c>
      <c r="G102" s="93"/>
      <c r="H102" s="93"/>
      <c r="I102" s="93"/>
      <c r="J102" s="97"/>
      <c r="K102" s="93"/>
      <c r="L102" s="93"/>
      <c r="M102" s="109"/>
      <c r="N102" s="97"/>
      <c r="O102" s="85"/>
      <c r="P102" s="97"/>
      <c r="Q102" s="85"/>
      <c r="R102" s="85"/>
      <c r="S102" s="109"/>
      <c r="T102" s="109"/>
      <c r="U102" s="110"/>
      <c r="V102" s="110"/>
      <c r="W102" s="109"/>
      <c r="X102" s="109"/>
      <c r="Y102" s="110">
        <v>15546751</v>
      </c>
      <c r="Z102" s="110">
        <v>15546751</v>
      </c>
      <c r="AA102" s="109"/>
      <c r="AB102" s="109"/>
      <c r="AC102" s="112">
        <v>15546751</v>
      </c>
      <c r="AD102" s="110">
        <v>15546751</v>
      </c>
      <c r="AE102" s="109"/>
      <c r="AF102" s="139"/>
      <c r="AG102" s="110">
        <v>15546751</v>
      </c>
      <c r="AH102" s="110">
        <v>15546751</v>
      </c>
      <c r="AI102" s="110">
        <v>15546751</v>
      </c>
      <c r="AJ102" s="110">
        <v>15546751</v>
      </c>
      <c r="AK102" s="109"/>
      <c r="AL102" s="109"/>
      <c r="AM102" s="112">
        <v>15546751</v>
      </c>
      <c r="AN102" s="110">
        <v>15546751</v>
      </c>
      <c r="AO102" s="110">
        <v>15546751</v>
      </c>
      <c r="AP102" s="110">
        <v>15546751</v>
      </c>
      <c r="AQ102" s="109"/>
      <c r="AR102" s="139"/>
      <c r="AS102" s="112">
        <v>15546751</v>
      </c>
      <c r="AT102" s="110">
        <v>15546751</v>
      </c>
      <c r="AU102" s="110">
        <v>15546751</v>
      </c>
      <c r="AV102" s="109"/>
      <c r="AW102" s="139"/>
      <c r="AX102" s="112">
        <v>15546751</v>
      </c>
      <c r="AY102" s="110">
        <v>15546751</v>
      </c>
      <c r="AZ102" s="110">
        <v>15546751</v>
      </c>
      <c r="BA102" s="110">
        <v>15546751</v>
      </c>
      <c r="BB102" s="109"/>
      <c r="BC102" s="139"/>
      <c r="BD102" s="112">
        <v>15546751</v>
      </c>
      <c r="BE102" s="110"/>
      <c r="BF102" s="110"/>
      <c r="BG102" s="109"/>
      <c r="BH102" s="139"/>
      <c r="BJ102" s="87" t="s">
        <v>257</v>
      </c>
      <c r="BK102" s="111"/>
    </row>
    <row r="103" spans="1:63" ht="25">
      <c r="A103" s="91" t="s">
        <v>45</v>
      </c>
      <c r="B103" s="95" t="s">
        <v>256</v>
      </c>
      <c r="C103" s="95">
        <v>450</v>
      </c>
      <c r="D103" s="95">
        <v>10585</v>
      </c>
      <c r="E103" s="96"/>
      <c r="F103" s="89" t="s">
        <v>255</v>
      </c>
      <c r="G103" s="93"/>
      <c r="H103" s="93"/>
      <c r="I103" s="93"/>
      <c r="J103" s="97"/>
      <c r="K103" s="93"/>
      <c r="L103" s="93"/>
      <c r="M103" s="109"/>
      <c r="N103" s="97"/>
      <c r="O103" s="85"/>
      <c r="P103" s="97"/>
      <c r="Q103" s="85"/>
      <c r="R103" s="85"/>
      <c r="S103" s="109"/>
      <c r="T103" s="109"/>
      <c r="U103" s="110"/>
      <c r="V103" s="110"/>
      <c r="W103" s="109"/>
      <c r="X103" s="109"/>
      <c r="Y103" s="110">
        <v>31561436</v>
      </c>
      <c r="Z103" s="110">
        <v>31446936</v>
      </c>
      <c r="AA103" s="109"/>
      <c r="AB103" s="109"/>
      <c r="AC103" s="112">
        <v>31619854.73</v>
      </c>
      <c r="AD103" s="110">
        <v>32791133.190000001</v>
      </c>
      <c r="AE103" s="109"/>
      <c r="AF103" s="139"/>
      <c r="AG103" s="110">
        <v>31619854.73</v>
      </c>
      <c r="AH103" s="110">
        <v>32791133.190000001</v>
      </c>
      <c r="AI103" s="110">
        <v>32791133.190000001</v>
      </c>
      <c r="AJ103" s="110">
        <v>32791133.190000001</v>
      </c>
      <c r="AK103" s="109"/>
      <c r="AL103" s="109"/>
      <c r="AM103" s="112">
        <v>32791133.190000001</v>
      </c>
      <c r="AN103" s="110">
        <v>32791133.190000001</v>
      </c>
      <c r="AO103" s="110">
        <v>32791133.190000001</v>
      </c>
      <c r="AP103" s="110">
        <v>32791133.190000001</v>
      </c>
      <c r="AQ103" s="109"/>
      <c r="AR103" s="139"/>
      <c r="AS103" s="112">
        <v>32791133.190000001</v>
      </c>
      <c r="AT103" s="110">
        <v>32791133.190000001</v>
      </c>
      <c r="AU103" s="110">
        <v>32791133.190000001</v>
      </c>
      <c r="AV103" s="109"/>
      <c r="AW103" s="139"/>
      <c r="AX103" s="112">
        <v>32791133.190000001</v>
      </c>
      <c r="AY103" s="110">
        <v>32791133.190000001</v>
      </c>
      <c r="AZ103" s="110">
        <v>32791133.190000001</v>
      </c>
      <c r="BA103" s="110">
        <v>32791133.190000001</v>
      </c>
      <c r="BB103" s="109"/>
      <c r="BC103" s="139"/>
      <c r="BD103" s="112">
        <v>32791133.190000001</v>
      </c>
      <c r="BE103" s="110"/>
      <c r="BF103" s="110"/>
      <c r="BG103" s="109"/>
      <c r="BH103" s="139"/>
      <c r="BJ103" s="87" t="s">
        <v>254</v>
      </c>
      <c r="BK103" s="111"/>
    </row>
    <row r="104" spans="1:63" ht="26.25" customHeight="1">
      <c r="A104" s="91" t="s">
        <v>41</v>
      </c>
      <c r="B104" s="95" t="s">
        <v>250</v>
      </c>
      <c r="C104" s="95" t="s">
        <v>43</v>
      </c>
      <c r="D104" s="95" t="s">
        <v>43</v>
      </c>
      <c r="E104" s="96">
        <v>41579</v>
      </c>
      <c r="F104" s="89" t="s">
        <v>253</v>
      </c>
      <c r="G104" s="93" t="s">
        <v>86</v>
      </c>
      <c r="H104" s="93" t="s">
        <v>86</v>
      </c>
      <c r="I104" s="93" t="s">
        <v>86</v>
      </c>
      <c r="J104" s="97" t="s">
        <v>86</v>
      </c>
      <c r="K104" s="93" t="s">
        <v>86</v>
      </c>
      <c r="L104" s="93" t="s">
        <v>86</v>
      </c>
      <c r="M104" s="109" t="s">
        <v>82</v>
      </c>
      <c r="N104" s="97" t="s">
        <v>86</v>
      </c>
      <c r="O104" s="93" t="s">
        <v>86</v>
      </c>
      <c r="P104" s="97" t="s">
        <v>82</v>
      </c>
      <c r="Q104" s="93" t="s">
        <v>86</v>
      </c>
      <c r="R104" s="85">
        <v>8177700</v>
      </c>
      <c r="S104" s="109" t="s">
        <v>82</v>
      </c>
      <c r="T104" s="109" t="s">
        <v>82</v>
      </c>
      <c r="U104" s="110">
        <v>8593855</v>
      </c>
      <c r="V104" s="110">
        <v>8593855</v>
      </c>
      <c r="W104" s="109">
        <v>5.0889003020409218E-2</v>
      </c>
      <c r="X104" s="109">
        <v>0</v>
      </c>
      <c r="Y104" s="110">
        <v>8598828</v>
      </c>
      <c r="Z104" s="110">
        <v>8598828</v>
      </c>
      <c r="AA104" s="109">
        <v>5.7866929334982053E-4</v>
      </c>
      <c r="AB104" s="109">
        <v>0</v>
      </c>
      <c r="AC104" s="112">
        <v>8598828</v>
      </c>
      <c r="AD104" s="110">
        <v>8598828</v>
      </c>
      <c r="AE104" s="109">
        <v>0</v>
      </c>
      <c r="AF104" s="139">
        <v>0</v>
      </c>
      <c r="AG104" s="110">
        <v>8598828</v>
      </c>
      <c r="AH104" s="110">
        <v>8598828</v>
      </c>
      <c r="AI104" s="110">
        <v>8598828</v>
      </c>
      <c r="AJ104" s="110">
        <v>8598828</v>
      </c>
      <c r="AK104" s="109">
        <v>0</v>
      </c>
      <c r="AL104" s="109">
        <v>0</v>
      </c>
      <c r="AM104" s="112">
        <v>8598828</v>
      </c>
      <c r="AN104" s="110">
        <v>8598828</v>
      </c>
      <c r="AO104" s="110">
        <v>8598828</v>
      </c>
      <c r="AP104" s="110">
        <v>8598828</v>
      </c>
      <c r="AQ104" s="109">
        <f>AM104/AI104-1</f>
        <v>0</v>
      </c>
      <c r="AR104" s="139">
        <f>AN104/AM104-1</f>
        <v>0</v>
      </c>
      <c r="AS104" s="112">
        <v>8598828</v>
      </c>
      <c r="AT104" s="110">
        <v>8598828</v>
      </c>
      <c r="AU104" s="110">
        <v>8598828</v>
      </c>
      <c r="AV104" s="109">
        <f>AS104/AO104-1</f>
        <v>0</v>
      </c>
      <c r="AW104" s="139">
        <f>AP104/AS104-1</f>
        <v>0</v>
      </c>
      <c r="AX104" s="112">
        <v>8598828</v>
      </c>
      <c r="AY104" s="110">
        <v>8598828</v>
      </c>
      <c r="AZ104" s="110">
        <v>8598828</v>
      </c>
      <c r="BA104" s="110">
        <v>8598828</v>
      </c>
      <c r="BB104" s="109">
        <v>0</v>
      </c>
      <c r="BC104" s="139">
        <v>0</v>
      </c>
      <c r="BD104" s="112">
        <v>8598828</v>
      </c>
      <c r="BE104" s="110"/>
      <c r="BF104" s="110"/>
      <c r="BG104" s="109">
        <v>0</v>
      </c>
      <c r="BH104" s="139">
        <v>-1</v>
      </c>
      <c r="BJ104" s="87"/>
      <c r="BK104" s="111"/>
    </row>
    <row r="105" spans="1:63" ht="43.5" customHeight="1">
      <c r="A105" s="91" t="s">
        <v>45</v>
      </c>
      <c r="B105" s="95" t="s">
        <v>250</v>
      </c>
      <c r="C105" s="95">
        <v>1081</v>
      </c>
      <c r="D105" s="95">
        <v>11421</v>
      </c>
      <c r="E105" s="96"/>
      <c r="F105" s="89" t="s">
        <v>252</v>
      </c>
      <c r="G105" s="93"/>
      <c r="H105" s="93"/>
      <c r="I105" s="93"/>
      <c r="J105" s="97"/>
      <c r="K105" s="93"/>
      <c r="L105" s="93"/>
      <c r="M105" s="109"/>
      <c r="N105" s="97"/>
      <c r="O105" s="93"/>
      <c r="P105" s="97"/>
      <c r="Q105" s="93"/>
      <c r="R105" s="85"/>
      <c r="S105" s="109"/>
      <c r="T105" s="109"/>
      <c r="U105" s="110"/>
      <c r="V105" s="110"/>
      <c r="W105" s="109"/>
      <c r="X105" s="109"/>
      <c r="Y105" s="110">
        <v>8598828</v>
      </c>
      <c r="Z105" s="110">
        <v>8598828</v>
      </c>
      <c r="AA105" s="109"/>
      <c r="AB105" s="109"/>
      <c r="AC105" s="112">
        <v>8598828</v>
      </c>
      <c r="AD105" s="110">
        <v>8598828</v>
      </c>
      <c r="AE105" s="109"/>
      <c r="AF105" s="139"/>
      <c r="AG105" s="110">
        <v>8598828</v>
      </c>
      <c r="AH105" s="110">
        <v>8598828</v>
      </c>
      <c r="AI105" s="110">
        <v>8598828</v>
      </c>
      <c r="AJ105" s="110">
        <v>8598828</v>
      </c>
      <c r="AK105" s="109"/>
      <c r="AL105" s="109"/>
      <c r="AM105" s="112">
        <v>8598828</v>
      </c>
      <c r="AN105" s="110">
        <v>8598828</v>
      </c>
      <c r="AO105" s="110">
        <v>8598828</v>
      </c>
      <c r="AP105" s="110">
        <v>8598828</v>
      </c>
      <c r="AQ105" s="109"/>
      <c r="AR105" s="139"/>
      <c r="AS105" s="112">
        <v>8598828</v>
      </c>
      <c r="AT105" s="110">
        <v>8598828</v>
      </c>
      <c r="AU105" s="110">
        <v>8598828</v>
      </c>
      <c r="AV105" s="109"/>
      <c r="AW105" s="139"/>
      <c r="AX105" s="112">
        <v>8598828</v>
      </c>
      <c r="AY105" s="110">
        <v>8598828</v>
      </c>
      <c r="AZ105" s="110">
        <v>8598828</v>
      </c>
      <c r="BA105" s="110">
        <v>8598828</v>
      </c>
      <c r="BB105" s="109"/>
      <c r="BC105" s="139"/>
      <c r="BD105" s="112">
        <v>8598828</v>
      </c>
      <c r="BE105" s="110"/>
      <c r="BF105" s="110"/>
      <c r="BG105" s="109"/>
      <c r="BH105" s="139"/>
      <c r="BJ105" s="87" t="s">
        <v>251</v>
      </c>
      <c r="BK105" s="111"/>
    </row>
    <row r="106" spans="1:63" ht="19.5" customHeight="1">
      <c r="A106" s="91" t="s">
        <v>45</v>
      </c>
      <c r="B106" s="95" t="s">
        <v>250</v>
      </c>
      <c r="C106" s="95">
        <v>30148</v>
      </c>
      <c r="D106" s="95">
        <v>50156</v>
      </c>
      <c r="E106" s="96"/>
      <c r="F106" s="89" t="s">
        <v>249</v>
      </c>
      <c r="G106" s="93"/>
      <c r="H106" s="93"/>
      <c r="I106" s="93"/>
      <c r="J106" s="97"/>
      <c r="K106" s="93"/>
      <c r="L106" s="93"/>
      <c r="M106" s="109"/>
      <c r="N106" s="97"/>
      <c r="O106" s="93"/>
      <c r="P106" s="97"/>
      <c r="Q106" s="93"/>
      <c r="R106" s="85"/>
      <c r="S106" s="109"/>
      <c r="T106" s="109"/>
      <c r="U106" s="110"/>
      <c r="V106" s="110"/>
      <c r="W106" s="109"/>
      <c r="X106" s="109"/>
      <c r="Y106" s="110">
        <v>0</v>
      </c>
      <c r="Z106" s="110">
        <v>0</v>
      </c>
      <c r="AA106" s="109"/>
      <c r="AB106" s="109"/>
      <c r="AC106" s="112">
        <v>0</v>
      </c>
      <c r="AD106" s="110">
        <v>0</v>
      </c>
      <c r="AE106" s="109"/>
      <c r="AF106" s="139"/>
      <c r="AG106" s="110">
        <v>0</v>
      </c>
      <c r="AH106" s="110">
        <v>0</v>
      </c>
      <c r="AI106" s="110">
        <v>0</v>
      </c>
      <c r="AJ106" s="110">
        <v>0</v>
      </c>
      <c r="AK106" s="109"/>
      <c r="AL106" s="109"/>
      <c r="AM106" s="112">
        <v>0</v>
      </c>
      <c r="AN106" s="110">
        <v>0</v>
      </c>
      <c r="AO106" s="110">
        <v>0</v>
      </c>
      <c r="AP106" s="110">
        <v>0</v>
      </c>
      <c r="AQ106" s="109"/>
      <c r="AR106" s="139"/>
      <c r="AS106" s="112">
        <v>0</v>
      </c>
      <c r="AT106" s="110">
        <v>0</v>
      </c>
      <c r="AU106" s="110">
        <v>0</v>
      </c>
      <c r="AV106" s="109"/>
      <c r="AW106" s="139"/>
      <c r="AX106" s="112">
        <v>0</v>
      </c>
      <c r="AY106" s="110">
        <v>0</v>
      </c>
      <c r="AZ106" s="110">
        <v>0</v>
      </c>
      <c r="BA106" s="110">
        <v>0</v>
      </c>
      <c r="BB106" s="109"/>
      <c r="BC106" s="139"/>
      <c r="BD106" s="112">
        <v>0</v>
      </c>
      <c r="BE106" s="110"/>
      <c r="BF106" s="110"/>
      <c r="BG106" s="109"/>
      <c r="BH106" s="139"/>
      <c r="BJ106" s="87"/>
      <c r="BK106" s="111"/>
    </row>
    <row r="107" spans="1:63" ht="25">
      <c r="A107" s="91" t="s">
        <v>41</v>
      </c>
      <c r="B107" s="95" t="s">
        <v>247</v>
      </c>
      <c r="C107" s="95" t="s">
        <v>43</v>
      </c>
      <c r="D107" s="95" t="s">
        <v>43</v>
      </c>
      <c r="E107" s="96">
        <v>41426</v>
      </c>
      <c r="F107" s="89" t="s">
        <v>248</v>
      </c>
      <c r="G107" s="93" t="s">
        <v>86</v>
      </c>
      <c r="H107" s="93" t="s">
        <v>86</v>
      </c>
      <c r="I107" s="93" t="s">
        <v>86</v>
      </c>
      <c r="J107" s="97" t="s">
        <v>86</v>
      </c>
      <c r="K107" s="93" t="s">
        <v>86</v>
      </c>
      <c r="L107" s="93" t="s">
        <v>86</v>
      </c>
      <c r="M107" s="109" t="s">
        <v>82</v>
      </c>
      <c r="N107" s="97" t="s">
        <v>86</v>
      </c>
      <c r="O107" s="93" t="s">
        <v>86</v>
      </c>
      <c r="P107" s="97" t="s">
        <v>82</v>
      </c>
      <c r="Q107" s="93" t="s">
        <v>86</v>
      </c>
      <c r="R107" s="85">
        <v>3795000</v>
      </c>
      <c r="S107" s="109" t="s">
        <v>82</v>
      </c>
      <c r="T107" s="109" t="s">
        <v>82</v>
      </c>
      <c r="U107" s="110">
        <v>4344847</v>
      </c>
      <c r="V107" s="110">
        <v>4344847</v>
      </c>
      <c r="W107" s="109">
        <v>0.14488722002635046</v>
      </c>
      <c r="X107" s="109">
        <v>0</v>
      </c>
      <c r="Y107" s="110">
        <v>4344850</v>
      </c>
      <c r="Z107" s="110">
        <v>4344850</v>
      </c>
      <c r="AA107" s="109">
        <v>6.9047310535808037E-7</v>
      </c>
      <c r="AB107" s="109">
        <v>0</v>
      </c>
      <c r="AC107" s="112">
        <v>4344850</v>
      </c>
      <c r="AD107" s="110">
        <v>4344850</v>
      </c>
      <c r="AE107" s="109">
        <v>0</v>
      </c>
      <c r="AF107" s="139">
        <v>0</v>
      </c>
      <c r="AG107" s="110">
        <v>4344850</v>
      </c>
      <c r="AH107" s="110">
        <v>4344850</v>
      </c>
      <c r="AI107" s="110">
        <v>4344850</v>
      </c>
      <c r="AJ107" s="110">
        <v>4344850</v>
      </c>
      <c r="AK107" s="109">
        <v>0</v>
      </c>
      <c r="AL107" s="109">
        <v>0</v>
      </c>
      <c r="AM107" s="112">
        <v>4344850</v>
      </c>
      <c r="AN107" s="110">
        <v>4344850</v>
      </c>
      <c r="AO107" s="110">
        <v>4344850</v>
      </c>
      <c r="AP107" s="110">
        <v>4344850</v>
      </c>
      <c r="AQ107" s="109">
        <f>AM107/AI107-1</f>
        <v>0</v>
      </c>
      <c r="AR107" s="139">
        <f>AN107/AM107-1</f>
        <v>0</v>
      </c>
      <c r="AS107" s="112">
        <v>4344850</v>
      </c>
      <c r="AT107" s="110">
        <v>4344850</v>
      </c>
      <c r="AU107" s="110">
        <v>4344850</v>
      </c>
      <c r="AV107" s="109">
        <f>AS107/AO107-1</f>
        <v>0</v>
      </c>
      <c r="AW107" s="139">
        <f>AP107/AS107-1</f>
        <v>0</v>
      </c>
      <c r="AX107" s="112">
        <v>4344850</v>
      </c>
      <c r="AY107" s="110">
        <v>4344850</v>
      </c>
      <c r="AZ107" s="110">
        <v>4344850</v>
      </c>
      <c r="BA107" s="110">
        <v>4344850</v>
      </c>
      <c r="BB107" s="109">
        <v>0</v>
      </c>
      <c r="BC107" s="139">
        <v>0</v>
      </c>
      <c r="BD107" s="112">
        <v>4344850</v>
      </c>
      <c r="BE107" s="110"/>
      <c r="BF107" s="110"/>
      <c r="BG107" s="109">
        <v>0</v>
      </c>
      <c r="BH107" s="139">
        <v>-1</v>
      </c>
      <c r="BJ107" s="87"/>
      <c r="BK107" s="111"/>
    </row>
    <row r="108" spans="1:63" ht="24.75" customHeight="1">
      <c r="A108" s="91" t="s">
        <v>45</v>
      </c>
      <c r="B108" s="95" t="s">
        <v>247</v>
      </c>
      <c r="C108" s="95">
        <v>30316</v>
      </c>
      <c r="D108" s="95">
        <v>50375</v>
      </c>
      <c r="E108" s="96"/>
      <c r="F108" s="89" t="s">
        <v>246</v>
      </c>
      <c r="G108" s="93"/>
      <c r="H108" s="93"/>
      <c r="I108" s="93"/>
      <c r="J108" s="97"/>
      <c r="K108" s="93"/>
      <c r="L108" s="93"/>
      <c r="M108" s="109"/>
      <c r="N108" s="97"/>
      <c r="O108" s="93"/>
      <c r="P108" s="97"/>
      <c r="Q108" s="93"/>
      <c r="R108" s="85"/>
      <c r="S108" s="109"/>
      <c r="T108" s="109"/>
      <c r="U108" s="110"/>
      <c r="V108" s="110"/>
      <c r="W108" s="109"/>
      <c r="X108" s="109"/>
      <c r="Y108" s="110">
        <v>4344850</v>
      </c>
      <c r="Z108" s="110">
        <v>4344850</v>
      </c>
      <c r="AA108" s="109"/>
      <c r="AB108" s="109"/>
      <c r="AC108" s="112">
        <v>4344850</v>
      </c>
      <c r="AD108" s="110">
        <v>4344850</v>
      </c>
      <c r="AE108" s="109"/>
      <c r="AF108" s="139"/>
      <c r="AG108" s="110">
        <v>4344850</v>
      </c>
      <c r="AH108" s="110">
        <v>4344850</v>
      </c>
      <c r="AI108" s="110">
        <v>4344850</v>
      </c>
      <c r="AJ108" s="110">
        <v>4344850</v>
      </c>
      <c r="AK108" s="109"/>
      <c r="AL108" s="109"/>
      <c r="AM108" s="112">
        <v>4344850</v>
      </c>
      <c r="AN108" s="110">
        <v>4344850</v>
      </c>
      <c r="AO108" s="110">
        <v>4344850</v>
      </c>
      <c r="AP108" s="110">
        <v>4344850</v>
      </c>
      <c r="AQ108" s="109"/>
      <c r="AR108" s="139"/>
      <c r="AS108" s="112">
        <v>4344850</v>
      </c>
      <c r="AT108" s="110">
        <v>4344850</v>
      </c>
      <c r="AU108" s="110">
        <v>4344850</v>
      </c>
      <c r="AV108" s="109"/>
      <c r="AW108" s="139"/>
      <c r="AX108" s="112">
        <v>4344850</v>
      </c>
      <c r="AY108" s="110">
        <v>4344850</v>
      </c>
      <c r="AZ108" s="110">
        <v>4344850</v>
      </c>
      <c r="BA108" s="110">
        <v>4344850</v>
      </c>
      <c r="BB108" s="109"/>
      <c r="BC108" s="139"/>
      <c r="BD108" s="112">
        <v>4344850</v>
      </c>
      <c r="BE108" s="110"/>
      <c r="BF108" s="110"/>
      <c r="BG108" s="109"/>
      <c r="BH108" s="139"/>
      <c r="BJ108" s="87"/>
      <c r="BK108" s="111"/>
    </row>
    <row r="109" spans="1:63" ht="20">
      <c r="A109" s="91" t="s">
        <v>41</v>
      </c>
      <c r="B109" s="95" t="s">
        <v>243</v>
      </c>
      <c r="C109" s="95" t="s">
        <v>43</v>
      </c>
      <c r="D109" s="95" t="s">
        <v>43</v>
      </c>
      <c r="E109" s="96">
        <v>41518</v>
      </c>
      <c r="F109" s="89" t="s">
        <v>245</v>
      </c>
      <c r="G109" s="93" t="s">
        <v>86</v>
      </c>
      <c r="H109" s="93" t="s">
        <v>86</v>
      </c>
      <c r="I109" s="93" t="s">
        <v>86</v>
      </c>
      <c r="J109" s="97" t="s">
        <v>86</v>
      </c>
      <c r="K109" s="93" t="s">
        <v>86</v>
      </c>
      <c r="L109" s="93" t="s">
        <v>86</v>
      </c>
      <c r="M109" s="109" t="s">
        <v>82</v>
      </c>
      <c r="N109" s="97" t="s">
        <v>86</v>
      </c>
      <c r="O109" s="93" t="s">
        <v>86</v>
      </c>
      <c r="P109" s="97" t="s">
        <v>82</v>
      </c>
      <c r="Q109" s="93" t="s">
        <v>86</v>
      </c>
      <c r="R109" s="85">
        <v>1750000</v>
      </c>
      <c r="S109" s="109" t="s">
        <v>82</v>
      </c>
      <c r="T109" s="109" t="s">
        <v>82</v>
      </c>
      <c r="U109" s="110">
        <v>3038117</v>
      </c>
      <c r="V109" s="110">
        <v>3038117</v>
      </c>
      <c r="W109" s="109">
        <v>0.73606685714285724</v>
      </c>
      <c r="X109" s="109">
        <v>0</v>
      </c>
      <c r="Y109" s="110">
        <v>6389739</v>
      </c>
      <c r="Z109" s="110">
        <v>6389739</v>
      </c>
      <c r="AA109" s="109">
        <v>1.1031905617854743</v>
      </c>
      <c r="AB109" s="109">
        <v>0</v>
      </c>
      <c r="AC109" s="112">
        <v>6389739</v>
      </c>
      <c r="AD109" s="110">
        <v>6389739</v>
      </c>
      <c r="AE109" s="109">
        <v>0</v>
      </c>
      <c r="AF109" s="139">
        <v>0</v>
      </c>
      <c r="AG109" s="110">
        <v>6389739</v>
      </c>
      <c r="AH109" s="110">
        <v>6389739</v>
      </c>
      <c r="AI109" s="110">
        <v>6389739</v>
      </c>
      <c r="AJ109" s="110">
        <v>6389739</v>
      </c>
      <c r="AK109" s="109">
        <v>0</v>
      </c>
      <c r="AL109" s="109">
        <v>0</v>
      </c>
      <c r="AM109" s="112">
        <v>6389739</v>
      </c>
      <c r="AN109" s="110">
        <v>6389739</v>
      </c>
      <c r="AO109" s="110">
        <v>6389739</v>
      </c>
      <c r="AP109" s="110">
        <v>6389739</v>
      </c>
      <c r="AQ109" s="109">
        <f>AM109/AI109-1</f>
        <v>0</v>
      </c>
      <c r="AR109" s="139">
        <f>AN109/AM109-1</f>
        <v>0</v>
      </c>
      <c r="AS109" s="112">
        <v>6389739</v>
      </c>
      <c r="AT109" s="110">
        <v>6389739</v>
      </c>
      <c r="AU109" s="110">
        <v>6389739</v>
      </c>
      <c r="AV109" s="109">
        <f>AS109/AO109-1</f>
        <v>0</v>
      </c>
      <c r="AW109" s="139">
        <f>AP109/AS109-1</f>
        <v>0</v>
      </c>
      <c r="AX109" s="112">
        <v>6389739</v>
      </c>
      <c r="AY109" s="110">
        <v>6389739</v>
      </c>
      <c r="AZ109" s="110">
        <v>6389739</v>
      </c>
      <c r="BA109" s="110">
        <v>6389739</v>
      </c>
      <c r="BB109" s="109">
        <v>0</v>
      </c>
      <c r="BC109" s="139">
        <v>0</v>
      </c>
      <c r="BD109" s="112">
        <v>6389739</v>
      </c>
      <c r="BE109" s="110"/>
      <c r="BF109" s="110"/>
      <c r="BG109" s="109">
        <v>0</v>
      </c>
      <c r="BH109" s="139">
        <v>-1</v>
      </c>
      <c r="BJ109" s="87" t="s">
        <v>244</v>
      </c>
      <c r="BK109" s="111"/>
    </row>
    <row r="110" spans="1:63" ht="50">
      <c r="A110" s="91" t="s">
        <v>45</v>
      </c>
      <c r="B110" s="95" t="s">
        <v>243</v>
      </c>
      <c r="C110" s="95">
        <v>443</v>
      </c>
      <c r="D110" s="95">
        <v>10575</v>
      </c>
      <c r="E110" s="96"/>
      <c r="F110" s="89" t="s">
        <v>242</v>
      </c>
      <c r="G110" s="93"/>
      <c r="H110" s="93"/>
      <c r="I110" s="93"/>
      <c r="J110" s="97"/>
      <c r="K110" s="93"/>
      <c r="L110" s="93"/>
      <c r="M110" s="109"/>
      <c r="N110" s="97"/>
      <c r="O110" s="93"/>
      <c r="P110" s="97"/>
      <c r="Q110" s="93"/>
      <c r="R110" s="85"/>
      <c r="S110" s="109"/>
      <c r="T110" s="109"/>
      <c r="U110" s="110"/>
      <c r="V110" s="110"/>
      <c r="W110" s="109"/>
      <c r="X110" s="109"/>
      <c r="Y110" s="110">
        <v>6389739</v>
      </c>
      <c r="Z110" s="110">
        <v>6389739</v>
      </c>
      <c r="AA110" s="109"/>
      <c r="AB110" s="109"/>
      <c r="AC110" s="112">
        <v>6389739</v>
      </c>
      <c r="AD110" s="110">
        <v>6389739</v>
      </c>
      <c r="AE110" s="109"/>
      <c r="AF110" s="139"/>
      <c r="AG110" s="110">
        <v>6389739</v>
      </c>
      <c r="AH110" s="110">
        <v>6389739</v>
      </c>
      <c r="AI110" s="110">
        <v>6389739</v>
      </c>
      <c r="AJ110" s="110">
        <v>6389739</v>
      </c>
      <c r="AK110" s="109"/>
      <c r="AL110" s="109"/>
      <c r="AM110" s="112">
        <v>6389739</v>
      </c>
      <c r="AN110" s="110">
        <v>6389739</v>
      </c>
      <c r="AO110" s="110">
        <v>6389739</v>
      </c>
      <c r="AP110" s="110">
        <v>6389739</v>
      </c>
      <c r="AQ110" s="109"/>
      <c r="AR110" s="139"/>
      <c r="AS110" s="112">
        <v>6389739</v>
      </c>
      <c r="AT110" s="110">
        <v>6389739</v>
      </c>
      <c r="AU110" s="110">
        <v>6389739</v>
      </c>
      <c r="AV110" s="109"/>
      <c r="AW110" s="139"/>
      <c r="AX110" s="112">
        <v>6389739</v>
      </c>
      <c r="AY110" s="110">
        <v>6389739</v>
      </c>
      <c r="AZ110" s="110">
        <v>6389739</v>
      </c>
      <c r="BA110" s="110">
        <v>6389739</v>
      </c>
      <c r="BB110" s="109"/>
      <c r="BC110" s="139"/>
      <c r="BD110" s="112">
        <v>6389739</v>
      </c>
      <c r="BE110" s="110"/>
      <c r="BF110" s="110"/>
      <c r="BG110" s="109"/>
      <c r="BH110" s="139"/>
      <c r="BJ110" s="87"/>
      <c r="BK110" s="111"/>
    </row>
    <row r="111" spans="1:63" ht="25">
      <c r="A111" s="91" t="s">
        <v>41</v>
      </c>
      <c r="B111" s="95" t="s">
        <v>240</v>
      </c>
      <c r="C111" s="95" t="s">
        <v>43</v>
      </c>
      <c r="D111" s="95" t="s">
        <v>43</v>
      </c>
      <c r="E111" s="96">
        <v>41426</v>
      </c>
      <c r="F111" s="92" t="s">
        <v>241</v>
      </c>
      <c r="G111" s="93" t="s">
        <v>86</v>
      </c>
      <c r="H111" s="93" t="s">
        <v>86</v>
      </c>
      <c r="I111" s="93" t="s">
        <v>86</v>
      </c>
      <c r="J111" s="97" t="s">
        <v>86</v>
      </c>
      <c r="K111" s="93" t="s">
        <v>86</v>
      </c>
      <c r="L111" s="93" t="s">
        <v>86</v>
      </c>
      <c r="M111" s="109" t="s">
        <v>82</v>
      </c>
      <c r="N111" s="97" t="s">
        <v>86</v>
      </c>
      <c r="O111" s="93" t="s">
        <v>86</v>
      </c>
      <c r="P111" s="97" t="s">
        <v>82</v>
      </c>
      <c r="Q111" s="93" t="s">
        <v>86</v>
      </c>
      <c r="R111" s="90">
        <v>4585200</v>
      </c>
      <c r="S111" s="109" t="s">
        <v>82</v>
      </c>
      <c r="T111" s="109" t="s">
        <v>82</v>
      </c>
      <c r="U111" s="110">
        <v>5048185</v>
      </c>
      <c r="V111" s="110">
        <v>5048185</v>
      </c>
      <c r="W111" s="109">
        <v>0.10097378522201872</v>
      </c>
      <c r="X111" s="109">
        <v>0</v>
      </c>
      <c r="Y111" s="110">
        <v>5048526</v>
      </c>
      <c r="Z111" s="110">
        <v>5048526</v>
      </c>
      <c r="AA111" s="109">
        <v>6.7549029997948651E-5</v>
      </c>
      <c r="AB111" s="109">
        <v>0</v>
      </c>
      <c r="AC111" s="112">
        <v>5048526</v>
      </c>
      <c r="AD111" s="110">
        <v>5048526</v>
      </c>
      <c r="AE111" s="109">
        <v>0</v>
      </c>
      <c r="AF111" s="139">
        <v>0</v>
      </c>
      <c r="AG111" s="110">
        <v>5048526</v>
      </c>
      <c r="AH111" s="110">
        <v>5048526</v>
      </c>
      <c r="AI111" s="110">
        <v>5048526</v>
      </c>
      <c r="AJ111" s="110">
        <v>5048526</v>
      </c>
      <c r="AK111" s="109">
        <v>0</v>
      </c>
      <c r="AL111" s="109">
        <v>0</v>
      </c>
      <c r="AM111" s="112">
        <v>5048526</v>
      </c>
      <c r="AN111" s="110">
        <v>5048526</v>
      </c>
      <c r="AO111" s="110">
        <v>5048526</v>
      </c>
      <c r="AP111" s="110">
        <v>5048526</v>
      </c>
      <c r="AQ111" s="109">
        <f>AM111/AI111-1</f>
        <v>0</v>
      </c>
      <c r="AR111" s="139">
        <f>AN111/AM111-1</f>
        <v>0</v>
      </c>
      <c r="AS111" s="112">
        <v>5048526</v>
      </c>
      <c r="AT111" s="110">
        <v>5048526</v>
      </c>
      <c r="AU111" s="110">
        <v>5048526</v>
      </c>
      <c r="AV111" s="109">
        <f>AS111/AO111-1</f>
        <v>0</v>
      </c>
      <c r="AW111" s="139">
        <f>AP111/AS111-1</f>
        <v>0</v>
      </c>
      <c r="AX111" s="112">
        <v>5048526</v>
      </c>
      <c r="AY111" s="110">
        <v>5048526</v>
      </c>
      <c r="AZ111" s="110">
        <v>5048526</v>
      </c>
      <c r="BA111" s="110">
        <v>5048526</v>
      </c>
      <c r="BB111" s="109">
        <v>0</v>
      </c>
      <c r="BC111" s="139">
        <v>0</v>
      </c>
      <c r="BD111" s="112">
        <v>5048526</v>
      </c>
      <c r="BE111" s="110"/>
      <c r="BF111" s="110"/>
      <c r="BG111" s="109">
        <v>0</v>
      </c>
      <c r="BH111" s="139">
        <v>-1</v>
      </c>
      <c r="BJ111" s="108"/>
      <c r="BK111" s="111"/>
    </row>
    <row r="112" spans="1:63" ht="25">
      <c r="A112" s="91" t="s">
        <v>45</v>
      </c>
      <c r="B112" s="95" t="s">
        <v>240</v>
      </c>
      <c r="C112" s="95">
        <v>1023</v>
      </c>
      <c r="D112" s="95">
        <v>11347</v>
      </c>
      <c r="E112" s="96"/>
      <c r="F112" s="92" t="s">
        <v>239</v>
      </c>
      <c r="G112" s="93"/>
      <c r="H112" s="93"/>
      <c r="I112" s="93"/>
      <c r="J112" s="97"/>
      <c r="K112" s="93"/>
      <c r="L112" s="93"/>
      <c r="M112" s="109"/>
      <c r="N112" s="97"/>
      <c r="O112" s="93"/>
      <c r="P112" s="97"/>
      <c r="Q112" s="93"/>
      <c r="R112" s="90"/>
      <c r="S112" s="109"/>
      <c r="T112" s="109"/>
      <c r="U112" s="110"/>
      <c r="V112" s="110"/>
      <c r="W112" s="109"/>
      <c r="X112" s="109"/>
      <c r="Y112" s="110">
        <v>5048526</v>
      </c>
      <c r="Z112" s="110">
        <v>5048526</v>
      </c>
      <c r="AA112" s="109"/>
      <c r="AB112" s="109"/>
      <c r="AC112" s="112">
        <v>5048526</v>
      </c>
      <c r="AD112" s="110">
        <v>5048526</v>
      </c>
      <c r="AE112" s="109"/>
      <c r="AF112" s="139"/>
      <c r="AG112" s="110">
        <v>5048526</v>
      </c>
      <c r="AH112" s="110">
        <v>5048526</v>
      </c>
      <c r="AI112" s="110">
        <v>5048526</v>
      </c>
      <c r="AJ112" s="110">
        <v>5048526</v>
      </c>
      <c r="AK112" s="109"/>
      <c r="AL112" s="109"/>
      <c r="AM112" s="112">
        <v>5048526</v>
      </c>
      <c r="AN112" s="110">
        <v>5048526</v>
      </c>
      <c r="AO112" s="110">
        <v>5048526</v>
      </c>
      <c r="AP112" s="110">
        <v>5048526</v>
      </c>
      <c r="AQ112" s="109"/>
      <c r="AR112" s="139"/>
      <c r="AS112" s="112">
        <v>5048526</v>
      </c>
      <c r="AT112" s="110">
        <v>5048526</v>
      </c>
      <c r="AU112" s="110">
        <v>5048526</v>
      </c>
      <c r="AV112" s="109"/>
      <c r="AW112" s="139"/>
      <c r="AX112" s="112">
        <v>5048526</v>
      </c>
      <c r="AY112" s="110">
        <v>5048526</v>
      </c>
      <c r="AZ112" s="110">
        <v>5048526</v>
      </c>
      <c r="BA112" s="110">
        <v>5048526</v>
      </c>
      <c r="BB112" s="109"/>
      <c r="BC112" s="139"/>
      <c r="BD112" s="112">
        <v>5048526</v>
      </c>
      <c r="BE112" s="110"/>
      <c r="BF112" s="110"/>
      <c r="BG112" s="109"/>
      <c r="BH112" s="139"/>
      <c r="BJ112" s="108"/>
      <c r="BK112" s="111"/>
    </row>
    <row r="113" spans="1:63" ht="37.5">
      <c r="A113" s="91" t="s">
        <v>41</v>
      </c>
      <c r="B113" s="95" t="s">
        <v>237</v>
      </c>
      <c r="C113" s="95" t="s">
        <v>43</v>
      </c>
      <c r="D113" s="95" t="s">
        <v>43</v>
      </c>
      <c r="E113" s="96">
        <v>41426</v>
      </c>
      <c r="F113" s="92" t="s">
        <v>238</v>
      </c>
      <c r="G113" s="93" t="s">
        <v>86</v>
      </c>
      <c r="H113" s="93" t="s">
        <v>86</v>
      </c>
      <c r="I113" s="93" t="s">
        <v>86</v>
      </c>
      <c r="J113" s="97" t="s">
        <v>86</v>
      </c>
      <c r="K113" s="93" t="s">
        <v>86</v>
      </c>
      <c r="L113" s="93" t="s">
        <v>86</v>
      </c>
      <c r="M113" s="109" t="s">
        <v>82</v>
      </c>
      <c r="N113" s="97" t="s">
        <v>86</v>
      </c>
      <c r="O113" s="93" t="s">
        <v>86</v>
      </c>
      <c r="P113" s="97" t="s">
        <v>82</v>
      </c>
      <c r="Q113" s="93" t="s">
        <v>86</v>
      </c>
      <c r="R113" s="90">
        <v>3095000</v>
      </c>
      <c r="S113" s="109" t="s">
        <v>82</v>
      </c>
      <c r="T113" s="109" t="s">
        <v>82</v>
      </c>
      <c r="U113" s="110">
        <v>2636239</v>
      </c>
      <c r="V113" s="110">
        <v>2636239</v>
      </c>
      <c r="W113" s="109">
        <v>-0.14822649434571888</v>
      </c>
      <c r="X113" s="109">
        <v>0</v>
      </c>
      <c r="Y113" s="110">
        <v>2636239</v>
      </c>
      <c r="Z113" s="110">
        <v>2636239</v>
      </c>
      <c r="AA113" s="109">
        <v>0</v>
      </c>
      <c r="AB113" s="109">
        <v>0</v>
      </c>
      <c r="AC113" s="112">
        <v>2636239</v>
      </c>
      <c r="AD113" s="110">
        <v>2636239</v>
      </c>
      <c r="AE113" s="109">
        <v>0</v>
      </c>
      <c r="AF113" s="139">
        <v>0</v>
      </c>
      <c r="AG113" s="110">
        <v>2636239</v>
      </c>
      <c r="AH113" s="110">
        <v>2636239</v>
      </c>
      <c r="AI113" s="110">
        <v>2636239</v>
      </c>
      <c r="AJ113" s="110">
        <v>2636239</v>
      </c>
      <c r="AK113" s="109">
        <v>0</v>
      </c>
      <c r="AL113" s="109">
        <v>0</v>
      </c>
      <c r="AM113" s="112">
        <v>2636239</v>
      </c>
      <c r="AN113" s="110">
        <v>2636239</v>
      </c>
      <c r="AO113" s="110">
        <v>2636239</v>
      </c>
      <c r="AP113" s="110">
        <v>2636239</v>
      </c>
      <c r="AQ113" s="109">
        <f>AM113/AI113-1</f>
        <v>0</v>
      </c>
      <c r="AR113" s="139">
        <f>AN113/AM113-1</f>
        <v>0</v>
      </c>
      <c r="AS113" s="112">
        <v>2636239</v>
      </c>
      <c r="AT113" s="110">
        <v>2636239</v>
      </c>
      <c r="AU113" s="110">
        <v>2636239</v>
      </c>
      <c r="AV113" s="109">
        <f>AS113/AO113-1</f>
        <v>0</v>
      </c>
      <c r="AW113" s="139">
        <f>AP113/AS113-1</f>
        <v>0</v>
      </c>
      <c r="AX113" s="112">
        <v>2636239</v>
      </c>
      <c r="AY113" s="110">
        <v>2636239</v>
      </c>
      <c r="AZ113" s="110">
        <v>2636239</v>
      </c>
      <c r="BA113" s="110">
        <v>2636239</v>
      </c>
      <c r="BB113" s="109">
        <v>0</v>
      </c>
      <c r="BC113" s="139">
        <v>0</v>
      </c>
      <c r="BD113" s="112">
        <v>2636239</v>
      </c>
      <c r="BE113" s="110"/>
      <c r="BF113" s="110"/>
      <c r="BG113" s="109">
        <v>0</v>
      </c>
      <c r="BH113" s="139">
        <v>-1</v>
      </c>
      <c r="BJ113" s="108"/>
      <c r="BK113" s="111"/>
    </row>
    <row r="114" spans="1:63" ht="50">
      <c r="A114" s="91" t="s">
        <v>45</v>
      </c>
      <c r="B114" s="95" t="s">
        <v>237</v>
      </c>
      <c r="C114" s="95">
        <v>1024</v>
      </c>
      <c r="D114" s="95">
        <v>11348</v>
      </c>
      <c r="E114" s="96"/>
      <c r="F114" s="92" t="s">
        <v>236</v>
      </c>
      <c r="G114" s="93"/>
      <c r="H114" s="93"/>
      <c r="I114" s="93"/>
      <c r="J114" s="97"/>
      <c r="K114" s="93"/>
      <c r="L114" s="93"/>
      <c r="M114" s="109"/>
      <c r="N114" s="97"/>
      <c r="O114" s="93"/>
      <c r="P114" s="97"/>
      <c r="Q114" s="93"/>
      <c r="R114" s="90"/>
      <c r="S114" s="109"/>
      <c r="T114" s="109"/>
      <c r="U114" s="110"/>
      <c r="V114" s="110"/>
      <c r="W114" s="109"/>
      <c r="X114" s="109"/>
      <c r="Y114" s="110">
        <v>2636239</v>
      </c>
      <c r="Z114" s="110">
        <v>2636239</v>
      </c>
      <c r="AA114" s="109"/>
      <c r="AB114" s="109"/>
      <c r="AC114" s="112">
        <v>2636239</v>
      </c>
      <c r="AD114" s="110">
        <v>2636239</v>
      </c>
      <c r="AE114" s="109"/>
      <c r="AF114" s="139"/>
      <c r="AG114" s="110">
        <v>2636239</v>
      </c>
      <c r="AH114" s="110">
        <v>2636239</v>
      </c>
      <c r="AI114" s="110">
        <v>2636239</v>
      </c>
      <c r="AJ114" s="110">
        <v>2636239</v>
      </c>
      <c r="AK114" s="109"/>
      <c r="AL114" s="109"/>
      <c r="AM114" s="112">
        <v>2636239</v>
      </c>
      <c r="AN114" s="110">
        <v>2636239</v>
      </c>
      <c r="AO114" s="110">
        <v>2636239</v>
      </c>
      <c r="AP114" s="110">
        <v>2636239</v>
      </c>
      <c r="AQ114" s="109"/>
      <c r="AR114" s="139"/>
      <c r="AS114" s="112">
        <v>2636239</v>
      </c>
      <c r="AT114" s="110">
        <v>2636239</v>
      </c>
      <c r="AU114" s="110">
        <v>2636239</v>
      </c>
      <c r="AV114" s="109"/>
      <c r="AW114" s="139"/>
      <c r="AX114" s="112">
        <v>2636239</v>
      </c>
      <c r="AY114" s="110">
        <v>2636239</v>
      </c>
      <c r="AZ114" s="110">
        <v>2636239</v>
      </c>
      <c r="BA114" s="110">
        <v>2636239</v>
      </c>
      <c r="BB114" s="109"/>
      <c r="BC114" s="139"/>
      <c r="BD114" s="112">
        <v>2636239</v>
      </c>
      <c r="BE114" s="110"/>
      <c r="BF114" s="110"/>
      <c r="BG114" s="109"/>
      <c r="BH114" s="139"/>
      <c r="BJ114" s="108"/>
      <c r="BK114" s="111"/>
    </row>
    <row r="115" spans="1:63" ht="30">
      <c r="A115" s="91" t="s">
        <v>41</v>
      </c>
      <c r="B115" s="95" t="s">
        <v>234</v>
      </c>
      <c r="C115" s="95" t="s">
        <v>43</v>
      </c>
      <c r="D115" s="95" t="s">
        <v>43</v>
      </c>
      <c r="E115" s="96">
        <v>41306</v>
      </c>
      <c r="F115" s="89" t="s">
        <v>100</v>
      </c>
      <c r="G115" s="93"/>
      <c r="H115" s="93"/>
      <c r="I115" s="93"/>
      <c r="J115" s="97"/>
      <c r="K115" s="93"/>
      <c r="L115" s="93"/>
      <c r="M115" s="109"/>
      <c r="N115" s="97"/>
      <c r="O115" s="93"/>
      <c r="P115" s="97"/>
      <c r="Q115" s="93"/>
      <c r="R115" s="90"/>
      <c r="S115" s="109"/>
      <c r="T115" s="109"/>
      <c r="U115" s="110">
        <v>4316127</v>
      </c>
      <c r="V115" s="110">
        <v>4316127</v>
      </c>
      <c r="W115" s="109"/>
      <c r="X115" s="109"/>
      <c r="Y115" s="110">
        <v>4316668</v>
      </c>
      <c r="Z115" s="110">
        <v>4316668</v>
      </c>
      <c r="AA115" s="109">
        <v>1.2534385572982032E-4</v>
      </c>
      <c r="AB115" s="109">
        <v>0</v>
      </c>
      <c r="AC115" s="112">
        <v>4316668</v>
      </c>
      <c r="AD115" s="110">
        <v>4316668</v>
      </c>
      <c r="AE115" s="109">
        <v>0</v>
      </c>
      <c r="AF115" s="139">
        <v>0</v>
      </c>
      <c r="AG115" s="110">
        <v>4316668</v>
      </c>
      <c r="AH115" s="110">
        <v>4316668</v>
      </c>
      <c r="AI115" s="110">
        <v>4316668</v>
      </c>
      <c r="AJ115" s="110">
        <v>4316668</v>
      </c>
      <c r="AK115" s="109">
        <v>0</v>
      </c>
      <c r="AL115" s="109">
        <v>0</v>
      </c>
      <c r="AM115" s="112">
        <v>4316668</v>
      </c>
      <c r="AN115" s="110">
        <v>4316668</v>
      </c>
      <c r="AO115" s="110">
        <v>4316668</v>
      </c>
      <c r="AP115" s="110">
        <v>4316668</v>
      </c>
      <c r="AQ115" s="109">
        <f>AM115/AI115-1</f>
        <v>0</v>
      </c>
      <c r="AR115" s="139">
        <f>AN115/AM115-1</f>
        <v>0</v>
      </c>
      <c r="AS115" s="112">
        <v>4316668</v>
      </c>
      <c r="AT115" s="110">
        <v>4316668</v>
      </c>
      <c r="AU115" s="110">
        <v>4316668</v>
      </c>
      <c r="AV115" s="109">
        <f>AS115/AO115-1</f>
        <v>0</v>
      </c>
      <c r="AW115" s="139">
        <f>AP115/AS115-1</f>
        <v>0</v>
      </c>
      <c r="AX115" s="112">
        <v>4316668</v>
      </c>
      <c r="AY115" s="110">
        <v>4316668</v>
      </c>
      <c r="AZ115" s="110">
        <v>4316668</v>
      </c>
      <c r="BA115" s="110">
        <v>4316668</v>
      </c>
      <c r="BB115" s="109">
        <v>0</v>
      </c>
      <c r="BC115" s="139">
        <v>0</v>
      </c>
      <c r="BD115" s="112">
        <v>4316668</v>
      </c>
      <c r="BE115" s="110"/>
      <c r="BF115" s="110"/>
      <c r="BG115" s="109">
        <v>0</v>
      </c>
      <c r="BH115" s="139">
        <v>-1</v>
      </c>
      <c r="BJ115" s="108" t="s">
        <v>235</v>
      </c>
      <c r="BK115" s="111"/>
    </row>
    <row r="116" spans="1:63" ht="25">
      <c r="A116" s="91" t="s">
        <v>45</v>
      </c>
      <c r="B116" s="95" t="s">
        <v>234</v>
      </c>
      <c r="C116" s="95">
        <v>770</v>
      </c>
      <c r="D116" s="95">
        <v>11015</v>
      </c>
      <c r="E116" s="96"/>
      <c r="F116" s="89" t="s">
        <v>103</v>
      </c>
      <c r="G116" s="93"/>
      <c r="H116" s="93"/>
      <c r="I116" s="93"/>
      <c r="J116" s="97"/>
      <c r="K116" s="93"/>
      <c r="L116" s="93"/>
      <c r="M116" s="109"/>
      <c r="N116" s="97"/>
      <c r="O116" s="93"/>
      <c r="P116" s="97"/>
      <c r="Q116" s="93"/>
      <c r="R116" s="90"/>
      <c r="S116" s="109"/>
      <c r="T116" s="109"/>
      <c r="U116" s="110"/>
      <c r="V116" s="110"/>
      <c r="W116" s="109"/>
      <c r="X116" s="109"/>
      <c r="Y116" s="110">
        <v>4316668</v>
      </c>
      <c r="Z116" s="110">
        <v>4316668</v>
      </c>
      <c r="AA116" s="109"/>
      <c r="AB116" s="109"/>
      <c r="AC116" s="112">
        <v>4316668</v>
      </c>
      <c r="AD116" s="110">
        <v>4316668</v>
      </c>
      <c r="AE116" s="109"/>
      <c r="AF116" s="139"/>
      <c r="AG116" s="110">
        <v>4316668</v>
      </c>
      <c r="AH116" s="110">
        <v>4316668</v>
      </c>
      <c r="AI116" s="110">
        <v>4316668</v>
      </c>
      <c r="AJ116" s="110">
        <v>4316668</v>
      </c>
      <c r="AK116" s="109"/>
      <c r="AL116" s="109"/>
      <c r="AM116" s="112">
        <v>4316668</v>
      </c>
      <c r="AN116" s="110">
        <v>4316668</v>
      </c>
      <c r="AO116" s="110">
        <v>4316668</v>
      </c>
      <c r="AP116" s="110">
        <v>4316668</v>
      </c>
      <c r="AQ116" s="109"/>
      <c r="AR116" s="139"/>
      <c r="AS116" s="112">
        <v>4316668</v>
      </c>
      <c r="AT116" s="110">
        <v>4316668</v>
      </c>
      <c r="AU116" s="110">
        <v>4316668</v>
      </c>
      <c r="AV116" s="109"/>
      <c r="AW116" s="139"/>
      <c r="AX116" s="112">
        <v>4316668</v>
      </c>
      <c r="AY116" s="110">
        <v>4316668</v>
      </c>
      <c r="AZ116" s="110">
        <v>4316668</v>
      </c>
      <c r="BA116" s="110">
        <v>4316668</v>
      </c>
      <c r="BB116" s="109"/>
      <c r="BC116" s="139"/>
      <c r="BD116" s="112">
        <v>4316668</v>
      </c>
      <c r="BE116" s="110"/>
      <c r="BF116" s="110"/>
      <c r="BG116" s="109"/>
      <c r="BH116" s="139"/>
      <c r="BJ116" s="108"/>
      <c r="BK116" s="111"/>
    </row>
    <row r="117" spans="1:63" ht="25">
      <c r="A117" s="91" t="s">
        <v>41</v>
      </c>
      <c r="B117" s="95" t="s">
        <v>232</v>
      </c>
      <c r="C117" s="95" t="s">
        <v>43</v>
      </c>
      <c r="D117" s="95" t="s">
        <v>43</v>
      </c>
      <c r="E117" s="96">
        <v>41791</v>
      </c>
      <c r="F117" s="92" t="s">
        <v>233</v>
      </c>
      <c r="G117" s="93"/>
      <c r="H117" s="93"/>
      <c r="I117" s="93"/>
      <c r="J117" s="97"/>
      <c r="K117" s="93"/>
      <c r="L117" s="93"/>
      <c r="M117" s="109"/>
      <c r="N117" s="97"/>
      <c r="O117" s="93"/>
      <c r="P117" s="97"/>
      <c r="Q117" s="93"/>
      <c r="R117" s="90"/>
      <c r="S117" s="109"/>
      <c r="T117" s="109"/>
      <c r="U117" s="110">
        <v>0</v>
      </c>
      <c r="V117" s="110">
        <v>9550200</v>
      </c>
      <c r="W117" s="109"/>
      <c r="X117" s="109"/>
      <c r="Y117" s="110">
        <v>9637037</v>
      </c>
      <c r="Z117" s="110">
        <v>9637037</v>
      </c>
      <c r="AA117" s="109">
        <v>9.0926891583422709E-3</v>
      </c>
      <c r="AB117" s="109">
        <v>0</v>
      </c>
      <c r="AC117" s="112">
        <v>9637037</v>
      </c>
      <c r="AD117" s="110">
        <v>9637037</v>
      </c>
      <c r="AE117" s="109">
        <v>0</v>
      </c>
      <c r="AF117" s="139">
        <v>0</v>
      </c>
      <c r="AG117" s="110">
        <v>9637037</v>
      </c>
      <c r="AH117" s="110">
        <v>9637037</v>
      </c>
      <c r="AI117" s="110">
        <v>9637037</v>
      </c>
      <c r="AJ117" s="110">
        <v>9637037</v>
      </c>
      <c r="AK117" s="109">
        <v>0</v>
      </c>
      <c r="AL117" s="109">
        <v>0</v>
      </c>
      <c r="AM117" s="112">
        <v>9637037</v>
      </c>
      <c r="AN117" s="110">
        <v>9637037</v>
      </c>
      <c r="AO117" s="110">
        <v>9637037</v>
      </c>
      <c r="AP117" s="110">
        <v>9637037</v>
      </c>
      <c r="AQ117" s="109">
        <f>AM117/AI117-1</f>
        <v>0</v>
      </c>
      <c r="AR117" s="139">
        <f>AN117/AM117-1</f>
        <v>0</v>
      </c>
      <c r="AS117" s="112">
        <v>9637037</v>
      </c>
      <c r="AT117" s="110">
        <v>9637037</v>
      </c>
      <c r="AU117" s="110">
        <v>9637037</v>
      </c>
      <c r="AV117" s="109">
        <f>AS117/AO117-1</f>
        <v>0</v>
      </c>
      <c r="AW117" s="139">
        <f>AP117/AS117-1</f>
        <v>0</v>
      </c>
      <c r="AX117" s="112">
        <v>9637037</v>
      </c>
      <c r="AY117" s="110">
        <v>9637037</v>
      </c>
      <c r="AZ117" s="110">
        <v>9637037</v>
      </c>
      <c r="BA117" s="110">
        <v>9637037</v>
      </c>
      <c r="BB117" s="109">
        <v>0</v>
      </c>
      <c r="BC117" s="139">
        <v>0</v>
      </c>
      <c r="BD117" s="112">
        <v>9637037</v>
      </c>
      <c r="BE117" s="110"/>
      <c r="BF117" s="110"/>
      <c r="BG117" s="109">
        <v>0</v>
      </c>
      <c r="BH117" s="139">
        <v>-1</v>
      </c>
      <c r="BJ117" s="108"/>
      <c r="BK117" s="111"/>
    </row>
    <row r="118" spans="1:63" ht="100">
      <c r="A118" s="91" t="s">
        <v>45</v>
      </c>
      <c r="B118" s="95" t="s">
        <v>232</v>
      </c>
      <c r="C118" s="95">
        <v>882</v>
      </c>
      <c r="D118" s="95">
        <v>11171</v>
      </c>
      <c r="E118" s="96"/>
      <c r="F118" s="92" t="s">
        <v>231</v>
      </c>
      <c r="G118" s="93"/>
      <c r="H118" s="93"/>
      <c r="I118" s="93"/>
      <c r="J118" s="97"/>
      <c r="K118" s="93"/>
      <c r="L118" s="93"/>
      <c r="M118" s="109"/>
      <c r="N118" s="97"/>
      <c r="O118" s="93"/>
      <c r="P118" s="97"/>
      <c r="Q118" s="93"/>
      <c r="R118" s="90"/>
      <c r="S118" s="109"/>
      <c r="T118" s="109"/>
      <c r="U118" s="110"/>
      <c r="V118" s="110"/>
      <c r="W118" s="109"/>
      <c r="X118" s="109"/>
      <c r="Y118" s="110">
        <v>9637037</v>
      </c>
      <c r="Z118" s="110">
        <v>9637037</v>
      </c>
      <c r="AA118" s="109"/>
      <c r="AB118" s="109"/>
      <c r="AC118" s="112">
        <v>9637037</v>
      </c>
      <c r="AD118" s="110">
        <v>9637037</v>
      </c>
      <c r="AE118" s="109"/>
      <c r="AF118" s="139"/>
      <c r="AG118" s="110">
        <v>9637037</v>
      </c>
      <c r="AH118" s="110">
        <v>9637037</v>
      </c>
      <c r="AI118" s="110">
        <v>9637037</v>
      </c>
      <c r="AJ118" s="110">
        <v>9637037</v>
      </c>
      <c r="AK118" s="109"/>
      <c r="AL118" s="109"/>
      <c r="AM118" s="112">
        <v>9637037</v>
      </c>
      <c r="AN118" s="110">
        <v>9637037</v>
      </c>
      <c r="AO118" s="110">
        <v>9637037</v>
      </c>
      <c r="AP118" s="110">
        <v>9637037</v>
      </c>
      <c r="AQ118" s="109"/>
      <c r="AR118" s="139"/>
      <c r="AS118" s="112">
        <v>9637037</v>
      </c>
      <c r="AT118" s="110">
        <v>9637037</v>
      </c>
      <c r="AU118" s="110">
        <v>9637037</v>
      </c>
      <c r="AV118" s="109"/>
      <c r="AW118" s="139"/>
      <c r="AX118" s="112">
        <v>9637037</v>
      </c>
      <c r="AY118" s="110">
        <v>9637037</v>
      </c>
      <c r="AZ118" s="110">
        <v>9637037</v>
      </c>
      <c r="BA118" s="110">
        <v>9637037</v>
      </c>
      <c r="BB118" s="109"/>
      <c r="BC118" s="139"/>
      <c r="BD118" s="112">
        <v>9637037</v>
      </c>
      <c r="BE118" s="110"/>
      <c r="BF118" s="110"/>
      <c r="BG118" s="109"/>
      <c r="BH118" s="139"/>
      <c r="BJ118" s="108"/>
      <c r="BK118" s="111"/>
    </row>
    <row r="119" spans="1:63" ht="25">
      <c r="A119" s="91" t="s">
        <v>41</v>
      </c>
      <c r="B119" s="95" t="s">
        <v>228</v>
      </c>
      <c r="C119" s="95" t="s">
        <v>43</v>
      </c>
      <c r="D119" s="95" t="s">
        <v>43</v>
      </c>
      <c r="E119" s="96">
        <v>41974</v>
      </c>
      <c r="F119" s="92" t="s">
        <v>230</v>
      </c>
      <c r="G119" s="93"/>
      <c r="H119" s="93"/>
      <c r="I119" s="93"/>
      <c r="J119" s="97"/>
      <c r="K119" s="93"/>
      <c r="L119" s="93"/>
      <c r="M119" s="109"/>
      <c r="N119" s="97"/>
      <c r="O119" s="93"/>
      <c r="P119" s="97"/>
      <c r="Q119" s="93"/>
      <c r="R119" s="90"/>
      <c r="S119" s="109"/>
      <c r="T119" s="109"/>
      <c r="U119" s="110">
        <v>0</v>
      </c>
      <c r="V119" s="110">
        <v>3846600</v>
      </c>
      <c r="W119" s="109"/>
      <c r="X119" s="109"/>
      <c r="Y119" s="110">
        <v>4675710</v>
      </c>
      <c r="Z119" s="110">
        <v>4795000</v>
      </c>
      <c r="AA119" s="109">
        <f>Y119/V119-1</f>
        <v>0.2155435969427546</v>
      </c>
      <c r="AB119" s="109">
        <f>Z119/Y119-1</f>
        <v>2.551270288362617E-2</v>
      </c>
      <c r="AC119" s="112">
        <v>4825048</v>
      </c>
      <c r="AD119" s="110">
        <v>4795000</v>
      </c>
      <c r="AE119" s="109">
        <f>AC119/Z119-1</f>
        <v>6.2665276329509911E-3</v>
      </c>
      <c r="AF119" s="139">
        <f>AD119/AC119-1</f>
        <v>-6.2275028144798128E-3</v>
      </c>
      <c r="AG119" s="110">
        <v>4866028.3099999996</v>
      </c>
      <c r="AH119" s="110">
        <v>4866028.3099999996</v>
      </c>
      <c r="AI119" s="110">
        <v>4866028.3099999996</v>
      </c>
      <c r="AJ119" s="110">
        <v>4866028.3099999996</v>
      </c>
      <c r="AK119" s="109">
        <f>AG119/AD119-1</f>
        <v>1.4812994786235656E-2</v>
      </c>
      <c r="AL119" s="109">
        <f>AH119/AG119-1</f>
        <v>0</v>
      </c>
      <c r="AM119" s="112">
        <v>4866028.3099999996</v>
      </c>
      <c r="AN119" s="110">
        <v>4866028.3099999996</v>
      </c>
      <c r="AO119" s="110">
        <v>4866028.3099999996</v>
      </c>
      <c r="AP119" s="110">
        <v>4866028.3099999996</v>
      </c>
      <c r="AQ119" s="109">
        <f>AM119/AI119-1</f>
        <v>0</v>
      </c>
      <c r="AR119" s="139">
        <f>AN119/AM119-1</f>
        <v>0</v>
      </c>
      <c r="AS119" s="112">
        <v>4866028.3099999996</v>
      </c>
      <c r="AT119" s="110">
        <v>4866028.3099999996</v>
      </c>
      <c r="AU119" s="110">
        <v>4866028.3099999996</v>
      </c>
      <c r="AV119" s="109">
        <f>AS119/AO119-1</f>
        <v>0</v>
      </c>
      <c r="AW119" s="139">
        <f>AP119/AS119-1</f>
        <v>0</v>
      </c>
      <c r="AX119" s="112">
        <v>4866028.3099999996</v>
      </c>
      <c r="AY119" s="110">
        <v>4866028.3099999996</v>
      </c>
      <c r="AZ119" s="110">
        <v>4866028.3099999996</v>
      </c>
      <c r="BA119" s="110">
        <v>4866028.3099999996</v>
      </c>
      <c r="BB119" s="109">
        <v>0</v>
      </c>
      <c r="BC119" s="139">
        <v>0</v>
      </c>
      <c r="BD119" s="112">
        <v>4866028.3099999996</v>
      </c>
      <c r="BE119" s="110"/>
      <c r="BF119" s="110"/>
      <c r="BG119" s="109">
        <v>0</v>
      </c>
      <c r="BH119" s="139">
        <v>-1</v>
      </c>
      <c r="BJ119" s="108" t="s">
        <v>229</v>
      </c>
      <c r="BK119" s="111"/>
    </row>
    <row r="120" spans="1:63" ht="50">
      <c r="A120" s="91" t="s">
        <v>45</v>
      </c>
      <c r="B120" s="95" t="s">
        <v>228</v>
      </c>
      <c r="C120" s="95">
        <v>681</v>
      </c>
      <c r="D120" s="95">
        <v>10898</v>
      </c>
      <c r="E120" s="96"/>
      <c r="F120" s="92" t="s">
        <v>227</v>
      </c>
      <c r="G120" s="93"/>
      <c r="H120" s="93"/>
      <c r="I120" s="93"/>
      <c r="J120" s="97"/>
      <c r="K120" s="93"/>
      <c r="L120" s="93"/>
      <c r="M120" s="109"/>
      <c r="N120" s="97"/>
      <c r="O120" s="93"/>
      <c r="P120" s="97"/>
      <c r="Q120" s="93"/>
      <c r="R120" s="90"/>
      <c r="S120" s="109"/>
      <c r="T120" s="109"/>
      <c r="U120" s="110"/>
      <c r="V120" s="110"/>
      <c r="W120" s="109"/>
      <c r="X120" s="109"/>
      <c r="Y120" s="110">
        <v>4675710</v>
      </c>
      <c r="Z120" s="110">
        <v>4795000</v>
      </c>
      <c r="AA120" s="109"/>
      <c r="AB120" s="109"/>
      <c r="AC120" s="112">
        <v>4825048</v>
      </c>
      <c r="AD120" s="110">
        <v>4675710</v>
      </c>
      <c r="AE120" s="109"/>
      <c r="AF120" s="139"/>
      <c r="AG120" s="110">
        <v>4866028.3099999996</v>
      </c>
      <c r="AH120" s="110">
        <v>4866028.3099999996</v>
      </c>
      <c r="AI120" s="110">
        <v>4866028.3099999996</v>
      </c>
      <c r="AJ120" s="110">
        <v>4866028.3099999996</v>
      </c>
      <c r="AK120" s="109"/>
      <c r="AL120" s="109"/>
      <c r="AM120" s="112">
        <v>4866028.3099999996</v>
      </c>
      <c r="AN120" s="110">
        <v>4866028.3099999996</v>
      </c>
      <c r="AO120" s="110">
        <v>4866028.3099999996</v>
      </c>
      <c r="AP120" s="110">
        <v>4866028.3099999996</v>
      </c>
      <c r="AQ120" s="109"/>
      <c r="AR120" s="139"/>
      <c r="AS120" s="112">
        <v>4866028.3099999996</v>
      </c>
      <c r="AT120" s="110">
        <v>4866028.3099999996</v>
      </c>
      <c r="AU120" s="110">
        <v>4866028.3099999996</v>
      </c>
      <c r="AV120" s="109"/>
      <c r="AW120" s="139"/>
      <c r="AX120" s="112">
        <v>4866028.3099999996</v>
      </c>
      <c r="AY120" s="110">
        <v>4866028.3099999996</v>
      </c>
      <c r="AZ120" s="110">
        <v>4866028.3099999996</v>
      </c>
      <c r="BA120" s="110">
        <v>4866028.3099999996</v>
      </c>
      <c r="BB120" s="109"/>
      <c r="BC120" s="139"/>
      <c r="BD120" s="112">
        <v>4866028.3099999996</v>
      </c>
      <c r="BE120" s="110"/>
      <c r="BF120" s="110"/>
      <c r="BG120" s="109"/>
      <c r="BH120" s="139"/>
      <c r="BJ120" s="108"/>
      <c r="BK120" s="111"/>
    </row>
    <row r="121" spans="1:63" ht="25">
      <c r="A121" s="91" t="s">
        <v>41</v>
      </c>
      <c r="B121" s="95" t="s">
        <v>224</v>
      </c>
      <c r="C121" s="95" t="s">
        <v>43</v>
      </c>
      <c r="D121" s="95" t="s">
        <v>43</v>
      </c>
      <c r="E121" s="96">
        <v>41791</v>
      </c>
      <c r="F121" s="92" t="s">
        <v>226</v>
      </c>
      <c r="G121" s="93"/>
      <c r="H121" s="93"/>
      <c r="I121" s="93"/>
      <c r="J121" s="97"/>
      <c r="K121" s="93"/>
      <c r="L121" s="93"/>
      <c r="M121" s="109"/>
      <c r="N121" s="97"/>
      <c r="O121" s="93"/>
      <c r="P121" s="97"/>
      <c r="Q121" s="93"/>
      <c r="R121" s="90"/>
      <c r="S121" s="109"/>
      <c r="T121" s="109"/>
      <c r="U121" s="110">
        <v>0</v>
      </c>
      <c r="V121" s="110">
        <v>4520000</v>
      </c>
      <c r="W121" s="109"/>
      <c r="X121" s="109"/>
      <c r="Y121" s="110">
        <v>5289194</v>
      </c>
      <c r="Z121" s="110">
        <v>5289194</v>
      </c>
      <c r="AA121" s="109">
        <f>Y121/V121-1</f>
        <v>0.17017566371681414</v>
      </c>
      <c r="AB121" s="109">
        <f>Z121/Y121-1</f>
        <v>0</v>
      </c>
      <c r="AC121" s="112">
        <v>5289194</v>
      </c>
      <c r="AD121" s="110">
        <v>5289194</v>
      </c>
      <c r="AE121" s="109">
        <f>AC121/Z121-1</f>
        <v>0</v>
      </c>
      <c r="AF121" s="139">
        <f>AD121/AC121-1</f>
        <v>0</v>
      </c>
      <c r="AG121" s="110">
        <v>5289194</v>
      </c>
      <c r="AH121" s="110">
        <v>5289194</v>
      </c>
      <c r="AI121" s="110">
        <v>5289194</v>
      </c>
      <c r="AJ121" s="110">
        <v>5289194</v>
      </c>
      <c r="AK121" s="109">
        <f>AG121/AD121-1</f>
        <v>0</v>
      </c>
      <c r="AL121" s="109">
        <f>AH121/AG121-1</f>
        <v>0</v>
      </c>
      <c r="AM121" s="112">
        <v>5289194</v>
      </c>
      <c r="AN121" s="110">
        <v>5289194</v>
      </c>
      <c r="AO121" s="110">
        <v>5289194</v>
      </c>
      <c r="AP121" s="110">
        <v>5289194</v>
      </c>
      <c r="AQ121" s="109">
        <f>AM121/AI121-1</f>
        <v>0</v>
      </c>
      <c r="AR121" s="139">
        <f>AN121/AM121-1</f>
        <v>0</v>
      </c>
      <c r="AS121" s="112">
        <v>5289194</v>
      </c>
      <c r="AT121" s="110">
        <v>5289194</v>
      </c>
      <c r="AU121" s="110">
        <v>5289194</v>
      </c>
      <c r="AV121" s="109">
        <f>AS121/AO121-1</f>
        <v>0</v>
      </c>
      <c r="AW121" s="139">
        <f>AP121/AS121-1</f>
        <v>0</v>
      </c>
      <c r="AX121" s="112">
        <v>5289194</v>
      </c>
      <c r="AY121" s="110">
        <v>5289194</v>
      </c>
      <c r="AZ121" s="110">
        <v>5289194</v>
      </c>
      <c r="BA121" s="110">
        <v>5289194</v>
      </c>
      <c r="BB121" s="109">
        <v>0</v>
      </c>
      <c r="BC121" s="139">
        <v>0</v>
      </c>
      <c r="BD121" s="112">
        <v>5289194</v>
      </c>
      <c r="BE121" s="110"/>
      <c r="BF121" s="110"/>
      <c r="BG121" s="109">
        <v>0</v>
      </c>
      <c r="BH121" s="139">
        <v>-1</v>
      </c>
      <c r="BJ121" s="108" t="s">
        <v>225</v>
      </c>
      <c r="BK121" s="111"/>
    </row>
    <row r="122" spans="1:63" ht="37.5">
      <c r="A122" s="91" t="s">
        <v>45</v>
      </c>
      <c r="B122" s="95" t="s">
        <v>224</v>
      </c>
      <c r="C122" s="95">
        <v>502</v>
      </c>
      <c r="D122" s="95">
        <v>10647</v>
      </c>
      <c r="E122" s="96"/>
      <c r="F122" s="92" t="s">
        <v>223</v>
      </c>
      <c r="G122" s="93"/>
      <c r="H122" s="93"/>
      <c r="I122" s="93"/>
      <c r="J122" s="97"/>
      <c r="K122" s="93"/>
      <c r="L122" s="93"/>
      <c r="M122" s="109"/>
      <c r="N122" s="97"/>
      <c r="O122" s="93"/>
      <c r="P122" s="97"/>
      <c r="Q122" s="93"/>
      <c r="R122" s="90"/>
      <c r="S122" s="109"/>
      <c r="T122" s="109"/>
      <c r="U122" s="110"/>
      <c r="V122" s="110"/>
      <c r="W122" s="109"/>
      <c r="X122" s="109"/>
      <c r="Y122" s="110">
        <v>5289194</v>
      </c>
      <c r="Z122" s="110">
        <v>5289194</v>
      </c>
      <c r="AA122" s="109"/>
      <c r="AB122" s="109"/>
      <c r="AC122" s="112">
        <v>5289194</v>
      </c>
      <c r="AD122" s="110">
        <v>5289194</v>
      </c>
      <c r="AE122" s="109"/>
      <c r="AF122" s="139"/>
      <c r="AG122" s="110">
        <v>5289194</v>
      </c>
      <c r="AH122" s="110">
        <v>5289194</v>
      </c>
      <c r="AI122" s="110">
        <v>5289194</v>
      </c>
      <c r="AJ122" s="110">
        <v>5289194</v>
      </c>
      <c r="AK122" s="109"/>
      <c r="AL122" s="109"/>
      <c r="AM122" s="112">
        <v>5289194</v>
      </c>
      <c r="AN122" s="110">
        <v>5289194</v>
      </c>
      <c r="AO122" s="110">
        <v>5289194</v>
      </c>
      <c r="AP122" s="110">
        <v>5289194</v>
      </c>
      <c r="AQ122" s="109"/>
      <c r="AR122" s="139"/>
      <c r="AS122" s="112">
        <v>5289194</v>
      </c>
      <c r="AT122" s="110">
        <v>5289194</v>
      </c>
      <c r="AU122" s="110">
        <v>5289194</v>
      </c>
      <c r="AV122" s="109"/>
      <c r="AW122" s="139"/>
      <c r="AX122" s="112">
        <v>5289194</v>
      </c>
      <c r="AY122" s="110">
        <v>5289194</v>
      </c>
      <c r="AZ122" s="110">
        <v>5289194</v>
      </c>
      <c r="BA122" s="110">
        <v>5289194</v>
      </c>
      <c r="BB122" s="109"/>
      <c r="BC122" s="139"/>
      <c r="BD122" s="112">
        <v>5289194</v>
      </c>
      <c r="BE122" s="110"/>
      <c r="BF122" s="110"/>
      <c r="BG122" s="109"/>
      <c r="BH122" s="139"/>
      <c r="BJ122" s="108"/>
      <c r="BK122" s="111"/>
    </row>
    <row r="123" spans="1:63" ht="37.5">
      <c r="A123" s="91" t="s">
        <v>41</v>
      </c>
      <c r="B123" s="95" t="s">
        <v>220</v>
      </c>
      <c r="C123" s="95" t="s">
        <v>43</v>
      </c>
      <c r="D123" s="95" t="s">
        <v>43</v>
      </c>
      <c r="E123" s="96">
        <v>41944</v>
      </c>
      <c r="F123" s="92" t="s">
        <v>222</v>
      </c>
      <c r="G123" s="93"/>
      <c r="H123" s="93"/>
      <c r="I123" s="93"/>
      <c r="J123" s="97"/>
      <c r="K123" s="93"/>
      <c r="L123" s="93"/>
      <c r="M123" s="109"/>
      <c r="N123" s="97"/>
      <c r="O123" s="93"/>
      <c r="P123" s="97"/>
      <c r="Q123" s="93"/>
      <c r="R123" s="90"/>
      <c r="S123" s="109"/>
      <c r="T123" s="109"/>
      <c r="U123" s="110">
        <v>0</v>
      </c>
      <c r="V123" s="110">
        <v>14332500</v>
      </c>
      <c r="W123" s="109"/>
      <c r="X123" s="109"/>
      <c r="Y123" s="110">
        <v>14950466</v>
      </c>
      <c r="Z123" s="110">
        <v>15026000</v>
      </c>
      <c r="AA123" s="109">
        <f>Y123/V123-1</f>
        <v>4.3116413744985094E-2</v>
      </c>
      <c r="AB123" s="109">
        <f>Z123/Y123-1</f>
        <v>5.0522839890074778E-3</v>
      </c>
      <c r="AC123" s="112">
        <v>14866883.030000001</v>
      </c>
      <c r="AD123" s="110">
        <v>15026000</v>
      </c>
      <c r="AE123" s="109">
        <f>AC123/Z123-1</f>
        <v>-1.058944296552633E-2</v>
      </c>
      <c r="AF123" s="139">
        <f>AD123/AC123-1</f>
        <v>1.0702779437957277E-2</v>
      </c>
      <c r="AG123" s="110">
        <v>14866883.030000001</v>
      </c>
      <c r="AH123" s="110">
        <v>14866883.030000001</v>
      </c>
      <c r="AI123" s="110">
        <v>14866883.030000001</v>
      </c>
      <c r="AJ123" s="110">
        <v>14866883.030000001</v>
      </c>
      <c r="AK123" s="109">
        <f>AG123/AD123-1</f>
        <v>-1.058944296552633E-2</v>
      </c>
      <c r="AL123" s="109">
        <f>AH123/AG123-1</f>
        <v>0</v>
      </c>
      <c r="AM123" s="112">
        <v>14866883.030000001</v>
      </c>
      <c r="AN123" s="110">
        <v>14866883.030000001</v>
      </c>
      <c r="AO123" s="110">
        <v>14866883.030000001</v>
      </c>
      <c r="AP123" s="110">
        <v>14866883.030000001</v>
      </c>
      <c r="AQ123" s="109">
        <f>AM123/AI123-1</f>
        <v>0</v>
      </c>
      <c r="AR123" s="139">
        <f>AN123/AM123-1</f>
        <v>0</v>
      </c>
      <c r="AS123" s="112">
        <v>14866883.030000001</v>
      </c>
      <c r="AT123" s="110">
        <v>14866883.030000001</v>
      </c>
      <c r="AU123" s="110">
        <v>14866883.030000001</v>
      </c>
      <c r="AV123" s="109">
        <f>AS123/AO123-1</f>
        <v>0</v>
      </c>
      <c r="AW123" s="139">
        <f>AP123/AS123-1</f>
        <v>0</v>
      </c>
      <c r="AX123" s="112">
        <v>14866883.030000001</v>
      </c>
      <c r="AY123" s="110">
        <v>14866883.030000001</v>
      </c>
      <c r="AZ123" s="110">
        <v>14866883.030000001</v>
      </c>
      <c r="BA123" s="110">
        <v>14866883.030000001</v>
      </c>
      <c r="BB123" s="109">
        <v>0</v>
      </c>
      <c r="BC123" s="139">
        <v>0</v>
      </c>
      <c r="BD123" s="112">
        <v>14866883.030000001</v>
      </c>
      <c r="BE123" s="110"/>
      <c r="BF123" s="110"/>
      <c r="BG123" s="109">
        <v>0</v>
      </c>
      <c r="BH123" s="139">
        <v>-1</v>
      </c>
      <c r="BJ123" s="108"/>
      <c r="BK123" s="111"/>
    </row>
    <row r="124" spans="1:63" ht="62.5">
      <c r="A124" s="91" t="s">
        <v>45</v>
      </c>
      <c r="B124" s="95" t="s">
        <v>220</v>
      </c>
      <c r="C124" s="95">
        <v>1012</v>
      </c>
      <c r="D124" s="95">
        <v>11331</v>
      </c>
      <c r="E124" s="96"/>
      <c r="F124" s="92" t="s">
        <v>221</v>
      </c>
      <c r="G124" s="93"/>
      <c r="H124" s="93"/>
      <c r="I124" s="93"/>
      <c r="J124" s="97"/>
      <c r="K124" s="93"/>
      <c r="L124" s="93"/>
      <c r="M124" s="109"/>
      <c r="N124" s="97"/>
      <c r="O124" s="93"/>
      <c r="P124" s="97"/>
      <c r="Q124" s="93"/>
      <c r="R124" s="90"/>
      <c r="S124" s="109"/>
      <c r="T124" s="109"/>
      <c r="U124" s="110"/>
      <c r="V124" s="110"/>
      <c r="W124" s="109"/>
      <c r="X124" s="109"/>
      <c r="Y124" s="110">
        <v>14950466</v>
      </c>
      <c r="Z124" s="110">
        <v>15026000</v>
      </c>
      <c r="AA124" s="109"/>
      <c r="AB124" s="109"/>
      <c r="AC124" s="112">
        <v>14866883.030000001</v>
      </c>
      <c r="AD124" s="110">
        <v>14986466</v>
      </c>
      <c r="AE124" s="109"/>
      <c r="AF124" s="139"/>
      <c r="AG124" s="110">
        <v>14866883.030000001</v>
      </c>
      <c r="AH124" s="110">
        <v>14866883.030000001</v>
      </c>
      <c r="AI124" s="110">
        <v>14866883.030000001</v>
      </c>
      <c r="AJ124" s="110">
        <v>14866883.030000001</v>
      </c>
      <c r="AK124" s="109"/>
      <c r="AL124" s="109"/>
      <c r="AM124" s="112">
        <v>14866883.030000001</v>
      </c>
      <c r="AN124" s="110">
        <v>14866883.030000001</v>
      </c>
      <c r="AO124" s="110">
        <v>14866883.030000001</v>
      </c>
      <c r="AP124" s="110">
        <v>14866883.030000001</v>
      </c>
      <c r="AQ124" s="109"/>
      <c r="AR124" s="139"/>
      <c r="AS124" s="112">
        <v>14866883.030000001</v>
      </c>
      <c r="AT124" s="110">
        <v>14866883.030000001</v>
      </c>
      <c r="AU124" s="110">
        <v>14866883.030000001</v>
      </c>
      <c r="AV124" s="109"/>
      <c r="AW124" s="139"/>
      <c r="AX124" s="112">
        <v>14866883.030000001</v>
      </c>
      <c r="AY124" s="110">
        <v>14866883.030000001</v>
      </c>
      <c r="AZ124" s="110">
        <v>14866883.030000001</v>
      </c>
      <c r="BA124" s="110">
        <v>14866883.030000001</v>
      </c>
      <c r="BB124" s="109"/>
      <c r="BC124" s="139"/>
      <c r="BD124" s="112">
        <v>14866883.030000001</v>
      </c>
      <c r="BE124" s="110"/>
      <c r="BF124" s="110"/>
      <c r="BG124" s="109"/>
      <c r="BH124" s="139"/>
      <c r="BJ124" s="108"/>
      <c r="BK124" s="111"/>
    </row>
    <row r="125" spans="1:63">
      <c r="A125" s="91" t="s">
        <v>45</v>
      </c>
      <c r="B125" s="95" t="s">
        <v>220</v>
      </c>
      <c r="C125" s="95">
        <v>503</v>
      </c>
      <c r="D125" s="95">
        <v>10648</v>
      </c>
      <c r="E125" s="96"/>
      <c r="F125" s="92" t="s">
        <v>219</v>
      </c>
      <c r="G125" s="93"/>
      <c r="H125" s="93"/>
      <c r="I125" s="93"/>
      <c r="J125" s="97"/>
      <c r="K125" s="93"/>
      <c r="L125" s="93"/>
      <c r="M125" s="109"/>
      <c r="N125" s="97"/>
      <c r="O125" s="93"/>
      <c r="P125" s="97"/>
      <c r="Q125" s="93"/>
      <c r="R125" s="90"/>
      <c r="S125" s="109"/>
      <c r="T125" s="109"/>
      <c r="U125" s="110"/>
      <c r="V125" s="110"/>
      <c r="W125" s="109"/>
      <c r="X125" s="109"/>
      <c r="Y125" s="110">
        <v>0</v>
      </c>
      <c r="Z125" s="110">
        <v>0</v>
      </c>
      <c r="AA125" s="109"/>
      <c r="AB125" s="109"/>
      <c r="AC125" s="112">
        <v>0</v>
      </c>
      <c r="AD125" s="110">
        <v>-83583.119999999937</v>
      </c>
      <c r="AE125" s="109"/>
      <c r="AF125" s="139"/>
      <c r="AG125" s="110">
        <v>-83583.119999999937</v>
      </c>
      <c r="AH125" s="110">
        <v>-83583.119999999937</v>
      </c>
      <c r="AI125" s="110">
        <v>-83583.119999999937</v>
      </c>
      <c r="AJ125" s="110">
        <v>-83583.119999999937</v>
      </c>
      <c r="AK125" s="109"/>
      <c r="AL125" s="109"/>
      <c r="AM125" s="112">
        <v>-83583.119999999937</v>
      </c>
      <c r="AN125" s="110">
        <v>-83583.119999999937</v>
      </c>
      <c r="AO125" s="110">
        <v>-83583.119999999937</v>
      </c>
      <c r="AP125" s="110">
        <v>-83583.119999999937</v>
      </c>
      <c r="AQ125" s="109"/>
      <c r="AR125" s="139"/>
      <c r="AS125" s="112">
        <v>-83583.119999999937</v>
      </c>
      <c r="AT125" s="110">
        <v>-83583.119999999937</v>
      </c>
      <c r="AU125" s="110">
        <v>-83583.119999999937</v>
      </c>
      <c r="AV125" s="109"/>
      <c r="AW125" s="139"/>
      <c r="AX125" s="112">
        <v>-83583.119999999937</v>
      </c>
      <c r="AY125" s="110">
        <v>-83583.119999999937</v>
      </c>
      <c r="AZ125" s="110">
        <v>-83583.119999999937</v>
      </c>
      <c r="BA125" s="110">
        <v>-83583.119999999937</v>
      </c>
      <c r="BB125" s="109"/>
      <c r="BC125" s="139"/>
      <c r="BD125" s="112">
        <v>-83583.119999999937</v>
      </c>
      <c r="BE125" s="110"/>
      <c r="BF125" s="110"/>
      <c r="BG125" s="109"/>
      <c r="BH125" s="139"/>
      <c r="BJ125" s="108"/>
      <c r="BK125" s="111"/>
    </row>
    <row r="126" spans="1:63">
      <c r="A126" s="91" t="s">
        <v>45</v>
      </c>
      <c r="B126" s="95" t="s">
        <v>220</v>
      </c>
      <c r="C126" s="95">
        <v>30436</v>
      </c>
      <c r="D126" s="95">
        <v>50531</v>
      </c>
      <c r="E126" s="96"/>
      <c r="F126" s="92" t="s">
        <v>219</v>
      </c>
      <c r="G126" s="93"/>
      <c r="H126" s="93"/>
      <c r="I126" s="93"/>
      <c r="J126" s="97"/>
      <c r="K126" s="93"/>
      <c r="L126" s="93"/>
      <c r="M126" s="109"/>
      <c r="N126" s="97"/>
      <c r="O126" s="93"/>
      <c r="P126" s="97"/>
      <c r="Q126" s="93"/>
      <c r="R126" s="90"/>
      <c r="S126" s="109"/>
      <c r="T126" s="109"/>
      <c r="U126" s="110"/>
      <c r="V126" s="110"/>
      <c r="W126" s="109"/>
      <c r="X126" s="109"/>
      <c r="Y126" s="110">
        <v>0</v>
      </c>
      <c r="Z126" s="110">
        <v>0</v>
      </c>
      <c r="AA126" s="109"/>
      <c r="AB126" s="109"/>
      <c r="AC126" s="112">
        <v>0</v>
      </c>
      <c r="AD126" s="110">
        <v>0</v>
      </c>
      <c r="AE126" s="109"/>
      <c r="AF126" s="139"/>
      <c r="AG126" s="110">
        <v>0</v>
      </c>
      <c r="AH126" s="110">
        <v>0</v>
      </c>
      <c r="AI126" s="110">
        <v>0</v>
      </c>
      <c r="AJ126" s="110">
        <v>0</v>
      </c>
      <c r="AK126" s="109"/>
      <c r="AL126" s="109"/>
      <c r="AM126" s="112">
        <v>0</v>
      </c>
      <c r="AN126" s="110">
        <v>0</v>
      </c>
      <c r="AO126" s="110">
        <v>0</v>
      </c>
      <c r="AP126" s="110">
        <v>0</v>
      </c>
      <c r="AQ126" s="109"/>
      <c r="AR126" s="139"/>
      <c r="AS126" s="112">
        <v>0</v>
      </c>
      <c r="AT126" s="110">
        <v>0</v>
      </c>
      <c r="AU126" s="110">
        <v>0</v>
      </c>
      <c r="AV126" s="109"/>
      <c r="AW126" s="139"/>
      <c r="AX126" s="112">
        <v>0</v>
      </c>
      <c r="AY126" s="110">
        <v>0</v>
      </c>
      <c r="AZ126" s="110">
        <v>0</v>
      </c>
      <c r="BA126" s="110">
        <v>0</v>
      </c>
      <c r="BB126" s="109"/>
      <c r="BC126" s="139"/>
      <c r="BD126" s="112">
        <v>0</v>
      </c>
      <c r="BE126" s="110"/>
      <c r="BF126" s="110"/>
      <c r="BG126" s="109"/>
      <c r="BH126" s="139"/>
      <c r="BJ126" s="108"/>
      <c r="BK126" s="111"/>
    </row>
    <row r="127" spans="1:63">
      <c r="A127" s="91" t="s">
        <v>41</v>
      </c>
      <c r="B127" s="95" t="s">
        <v>215</v>
      </c>
      <c r="C127" s="95" t="s">
        <v>43</v>
      </c>
      <c r="D127" s="95" t="s">
        <v>43</v>
      </c>
      <c r="E127" s="96">
        <v>39387</v>
      </c>
      <c r="F127" s="92" t="s">
        <v>218</v>
      </c>
      <c r="G127" s="93"/>
      <c r="H127" s="93"/>
      <c r="I127" s="93"/>
      <c r="J127" s="97"/>
      <c r="K127" s="93"/>
      <c r="L127" s="93"/>
      <c r="M127" s="109"/>
      <c r="N127" s="97"/>
      <c r="O127" s="93"/>
      <c r="P127" s="97"/>
      <c r="Q127" s="93"/>
      <c r="R127" s="90"/>
      <c r="S127" s="109"/>
      <c r="T127" s="109"/>
      <c r="U127" s="110"/>
      <c r="V127" s="110"/>
      <c r="W127" s="109"/>
      <c r="X127" s="109"/>
      <c r="Y127" s="110">
        <v>29107362.050000001</v>
      </c>
      <c r="Z127" s="110">
        <v>29107362.050000001</v>
      </c>
      <c r="AA127" s="109"/>
      <c r="AB127" s="109"/>
      <c r="AC127" s="112">
        <v>29107362.050000001</v>
      </c>
      <c r="AD127" s="110">
        <v>29107362.050000001</v>
      </c>
      <c r="AE127" s="109"/>
      <c r="AF127" s="139"/>
      <c r="AG127" s="110">
        <v>29107362.050000001</v>
      </c>
      <c r="AH127" s="110">
        <v>29107362.050000001</v>
      </c>
      <c r="AI127" s="110">
        <v>29107362.050000001</v>
      </c>
      <c r="AJ127" s="110">
        <v>29107362.050000001</v>
      </c>
      <c r="AK127" s="109"/>
      <c r="AL127" s="109"/>
      <c r="AM127" s="112">
        <v>29107362.050000001</v>
      </c>
      <c r="AN127" s="110">
        <v>29107362.050000001</v>
      </c>
      <c r="AO127" s="110">
        <v>29107362.050000001</v>
      </c>
      <c r="AP127" s="110">
        <v>29107362.050000001</v>
      </c>
      <c r="AQ127" s="109"/>
      <c r="AR127" s="139"/>
      <c r="AS127" s="112">
        <v>29107362.050000001</v>
      </c>
      <c r="AT127" s="110">
        <v>29107362.050000001</v>
      </c>
      <c r="AU127" s="110">
        <v>29107362.050000001</v>
      </c>
      <c r="AV127" s="109"/>
      <c r="AW127" s="139"/>
      <c r="AX127" s="112">
        <v>29107362.050000001</v>
      </c>
      <c r="AY127" s="110">
        <v>29107362.050000001</v>
      </c>
      <c r="AZ127" s="110">
        <v>29107362.050000001</v>
      </c>
      <c r="BA127" s="110">
        <v>29107362.050000001</v>
      </c>
      <c r="BB127" s="109"/>
      <c r="BC127" s="139"/>
      <c r="BD127" s="112">
        <v>29107362.050000001</v>
      </c>
      <c r="BE127" s="110"/>
      <c r="BF127" s="110"/>
      <c r="BG127" s="109"/>
      <c r="BH127" s="139"/>
      <c r="BJ127" s="108" t="s">
        <v>213</v>
      </c>
      <c r="BK127" s="111"/>
    </row>
    <row r="128" spans="1:63" ht="25">
      <c r="A128" s="91" t="s">
        <v>45</v>
      </c>
      <c r="B128" s="95" t="s">
        <v>215</v>
      </c>
      <c r="C128" s="95">
        <v>10</v>
      </c>
      <c r="D128" s="95">
        <v>10010</v>
      </c>
      <c r="E128" s="96">
        <v>38899</v>
      </c>
      <c r="F128" s="92" t="s">
        <v>217</v>
      </c>
      <c r="G128" s="93"/>
      <c r="H128" s="93"/>
      <c r="I128" s="93"/>
      <c r="J128" s="97"/>
      <c r="K128" s="93"/>
      <c r="L128" s="93"/>
      <c r="M128" s="109"/>
      <c r="N128" s="97"/>
      <c r="O128" s="93"/>
      <c r="P128" s="97"/>
      <c r="Q128" s="93"/>
      <c r="R128" s="90"/>
      <c r="S128" s="109"/>
      <c r="T128" s="109"/>
      <c r="U128" s="110"/>
      <c r="V128" s="110"/>
      <c r="W128" s="109"/>
      <c r="X128" s="109"/>
      <c r="Y128" s="110">
        <v>13495617.789999999</v>
      </c>
      <c r="Z128" s="110">
        <v>13495617.789999999</v>
      </c>
      <c r="AA128" s="109"/>
      <c r="AB128" s="109"/>
      <c r="AC128" s="112">
        <v>13495617.789999999</v>
      </c>
      <c r="AD128" s="110">
        <v>13495617.789999999</v>
      </c>
      <c r="AE128" s="109"/>
      <c r="AF128" s="139"/>
      <c r="AG128" s="110">
        <v>13495617.789999999</v>
      </c>
      <c r="AH128" s="110">
        <v>13495617.789999999</v>
      </c>
      <c r="AI128" s="110">
        <v>13495617.789999999</v>
      </c>
      <c r="AJ128" s="110">
        <v>13495617.789999999</v>
      </c>
      <c r="AK128" s="109"/>
      <c r="AL128" s="109"/>
      <c r="AM128" s="112">
        <v>13495617.789999999</v>
      </c>
      <c r="AN128" s="110">
        <v>13495617.789999999</v>
      </c>
      <c r="AO128" s="110">
        <v>13495617.789999999</v>
      </c>
      <c r="AP128" s="110">
        <v>13495617.789999999</v>
      </c>
      <c r="AQ128" s="109"/>
      <c r="AR128" s="139"/>
      <c r="AS128" s="112">
        <v>13495617.789999999</v>
      </c>
      <c r="AT128" s="110">
        <v>13495617.789999999</v>
      </c>
      <c r="AU128" s="110">
        <v>13495617.789999999</v>
      </c>
      <c r="AV128" s="109"/>
      <c r="AW128" s="139"/>
      <c r="AX128" s="112">
        <v>13495617.789999999</v>
      </c>
      <c r="AY128" s="110">
        <v>13495617.789999999</v>
      </c>
      <c r="AZ128" s="110">
        <v>13495617.789999999</v>
      </c>
      <c r="BA128" s="110">
        <v>13495617.789999999</v>
      </c>
      <c r="BB128" s="109"/>
      <c r="BC128" s="139"/>
      <c r="BD128" s="112">
        <v>13495617.789999999</v>
      </c>
      <c r="BE128" s="110"/>
      <c r="BF128" s="110"/>
      <c r="BG128" s="109"/>
      <c r="BH128" s="139"/>
      <c r="BJ128" s="108"/>
      <c r="BK128" s="111"/>
    </row>
    <row r="129" spans="1:63" ht="25">
      <c r="A129" s="91" t="s">
        <v>45</v>
      </c>
      <c r="B129" s="95" t="s">
        <v>215</v>
      </c>
      <c r="C129" s="95">
        <v>40</v>
      </c>
      <c r="D129" s="95">
        <v>10044</v>
      </c>
      <c r="E129" s="96">
        <v>39356</v>
      </c>
      <c r="F129" s="92" t="s">
        <v>216</v>
      </c>
      <c r="G129" s="93"/>
      <c r="H129" s="93"/>
      <c r="I129" s="93"/>
      <c r="J129" s="97"/>
      <c r="K129" s="93"/>
      <c r="L129" s="93"/>
      <c r="M129" s="109"/>
      <c r="N129" s="97"/>
      <c r="O129" s="93"/>
      <c r="P129" s="97"/>
      <c r="Q129" s="93"/>
      <c r="R129" s="90"/>
      <c r="S129" s="109"/>
      <c r="T129" s="109"/>
      <c r="U129" s="110"/>
      <c r="V129" s="110"/>
      <c r="W129" s="109"/>
      <c r="X129" s="109"/>
      <c r="Y129" s="110">
        <v>13496861.6</v>
      </c>
      <c r="Z129" s="110">
        <v>13496861.6</v>
      </c>
      <c r="AA129" s="109"/>
      <c r="AB129" s="109"/>
      <c r="AC129" s="112">
        <v>13496861.6</v>
      </c>
      <c r="AD129" s="110">
        <v>13496861.6</v>
      </c>
      <c r="AE129" s="109"/>
      <c r="AF129" s="139"/>
      <c r="AG129" s="110">
        <v>13496861.6</v>
      </c>
      <c r="AH129" s="110">
        <v>13496861.6</v>
      </c>
      <c r="AI129" s="110">
        <v>13496861.6</v>
      </c>
      <c r="AJ129" s="110">
        <v>13496861.6</v>
      </c>
      <c r="AK129" s="109"/>
      <c r="AL129" s="109"/>
      <c r="AM129" s="112">
        <v>13496861.6</v>
      </c>
      <c r="AN129" s="110">
        <v>13496861.6</v>
      </c>
      <c r="AO129" s="110">
        <v>13496861.6</v>
      </c>
      <c r="AP129" s="110">
        <v>13496861.6</v>
      </c>
      <c r="AQ129" s="109"/>
      <c r="AR129" s="139"/>
      <c r="AS129" s="112">
        <v>13496861.6</v>
      </c>
      <c r="AT129" s="110">
        <v>13496861.6</v>
      </c>
      <c r="AU129" s="110">
        <v>13496861.6</v>
      </c>
      <c r="AV129" s="109"/>
      <c r="AW129" s="139"/>
      <c r="AX129" s="112">
        <v>13496861.6</v>
      </c>
      <c r="AY129" s="110">
        <v>13496861.6</v>
      </c>
      <c r="AZ129" s="110">
        <v>13496861.6</v>
      </c>
      <c r="BA129" s="110">
        <v>13496861.6</v>
      </c>
      <c r="BB129" s="109"/>
      <c r="BC129" s="139"/>
      <c r="BD129" s="112">
        <v>13496861.6</v>
      </c>
      <c r="BE129" s="110"/>
      <c r="BF129" s="110"/>
      <c r="BG129" s="109"/>
      <c r="BH129" s="139"/>
      <c r="BJ129" s="108"/>
      <c r="BK129" s="111"/>
    </row>
    <row r="130" spans="1:63">
      <c r="A130" s="91" t="s">
        <v>45</v>
      </c>
      <c r="B130" s="95" t="s">
        <v>215</v>
      </c>
      <c r="C130" s="95"/>
      <c r="D130" s="95"/>
      <c r="E130" s="96">
        <v>39387</v>
      </c>
      <c r="F130" s="92" t="s">
        <v>214</v>
      </c>
      <c r="G130" s="93"/>
      <c r="H130" s="93"/>
      <c r="I130" s="93"/>
      <c r="J130" s="97"/>
      <c r="K130" s="93"/>
      <c r="L130" s="93"/>
      <c r="M130" s="109"/>
      <c r="N130" s="97"/>
      <c r="O130" s="93"/>
      <c r="P130" s="97"/>
      <c r="Q130" s="93"/>
      <c r="R130" s="90"/>
      <c r="S130" s="109"/>
      <c r="T130" s="109"/>
      <c r="U130" s="110"/>
      <c r="V130" s="110"/>
      <c r="W130" s="109"/>
      <c r="X130" s="109"/>
      <c r="Y130" s="110">
        <v>2114882.66</v>
      </c>
      <c r="Z130" s="110">
        <v>2114882.66</v>
      </c>
      <c r="AA130" s="109"/>
      <c r="AB130" s="109"/>
      <c r="AC130" s="112">
        <v>2114882.66</v>
      </c>
      <c r="AD130" s="110">
        <v>2114882.66</v>
      </c>
      <c r="AE130" s="109"/>
      <c r="AF130" s="139"/>
      <c r="AG130" s="110">
        <v>2114882.66</v>
      </c>
      <c r="AH130" s="110">
        <v>2114882.66</v>
      </c>
      <c r="AI130" s="110">
        <v>2114882.66</v>
      </c>
      <c r="AJ130" s="110">
        <v>2114882.66</v>
      </c>
      <c r="AK130" s="109"/>
      <c r="AL130" s="109"/>
      <c r="AM130" s="112">
        <v>2114882.66</v>
      </c>
      <c r="AN130" s="110">
        <v>2114882.66</v>
      </c>
      <c r="AO130" s="110">
        <v>2114882.66</v>
      </c>
      <c r="AP130" s="110">
        <v>2114882.66</v>
      </c>
      <c r="AQ130" s="109"/>
      <c r="AR130" s="139"/>
      <c r="AS130" s="112">
        <v>2114882.66</v>
      </c>
      <c r="AT130" s="110">
        <v>2114882.66</v>
      </c>
      <c r="AU130" s="110">
        <v>2114882.66</v>
      </c>
      <c r="AV130" s="109"/>
      <c r="AW130" s="139"/>
      <c r="AX130" s="112">
        <v>2114882.66</v>
      </c>
      <c r="AY130" s="110">
        <v>2114882.66</v>
      </c>
      <c r="AZ130" s="110">
        <v>2114882.66</v>
      </c>
      <c r="BA130" s="110">
        <v>2114882.66</v>
      </c>
      <c r="BB130" s="109"/>
      <c r="BC130" s="139"/>
      <c r="BD130" s="112">
        <v>2114882.66</v>
      </c>
      <c r="BE130" s="110"/>
      <c r="BF130" s="110"/>
      <c r="BG130" s="109"/>
      <c r="BH130" s="139"/>
      <c r="BJ130" s="108" t="s">
        <v>213</v>
      </c>
      <c r="BK130" s="111"/>
    </row>
    <row r="131" spans="1:63" ht="25">
      <c r="A131" s="91" t="s">
        <v>41</v>
      </c>
      <c r="B131" s="95" t="s">
        <v>211</v>
      </c>
      <c r="C131" s="95" t="s">
        <v>43</v>
      </c>
      <c r="D131" s="95" t="s">
        <v>43</v>
      </c>
      <c r="E131" s="96">
        <v>39142</v>
      </c>
      <c r="F131" s="92" t="s">
        <v>212</v>
      </c>
      <c r="G131" s="93"/>
      <c r="H131" s="93"/>
      <c r="I131" s="93"/>
      <c r="J131" s="97"/>
      <c r="K131" s="93"/>
      <c r="L131" s="93"/>
      <c r="M131" s="109"/>
      <c r="N131" s="97"/>
      <c r="O131" s="93"/>
      <c r="P131" s="97"/>
      <c r="Q131" s="93"/>
      <c r="R131" s="90"/>
      <c r="S131" s="109"/>
      <c r="T131" s="109"/>
      <c r="U131" s="110"/>
      <c r="V131" s="110"/>
      <c r="W131" s="109"/>
      <c r="X131" s="109"/>
      <c r="Y131" s="110">
        <v>2658452</v>
      </c>
      <c r="Z131" s="110">
        <v>2658452</v>
      </c>
      <c r="AA131" s="109"/>
      <c r="AB131" s="109"/>
      <c r="AC131" s="112">
        <v>2658452</v>
      </c>
      <c r="AD131" s="110">
        <v>2658452</v>
      </c>
      <c r="AE131" s="109"/>
      <c r="AF131" s="139"/>
      <c r="AG131" s="110">
        <v>2658452</v>
      </c>
      <c r="AH131" s="110">
        <v>2658452</v>
      </c>
      <c r="AI131" s="110">
        <v>2658452</v>
      </c>
      <c r="AJ131" s="110">
        <v>2658452</v>
      </c>
      <c r="AK131" s="109"/>
      <c r="AL131" s="109"/>
      <c r="AM131" s="112">
        <v>2658452</v>
      </c>
      <c r="AN131" s="110">
        <v>2658452</v>
      </c>
      <c r="AO131" s="110">
        <v>2658452</v>
      </c>
      <c r="AP131" s="110">
        <v>2658452</v>
      </c>
      <c r="AQ131" s="109"/>
      <c r="AR131" s="139"/>
      <c r="AS131" s="112">
        <v>2658452</v>
      </c>
      <c r="AT131" s="110">
        <v>2658452</v>
      </c>
      <c r="AU131" s="110">
        <v>2658452</v>
      </c>
      <c r="AV131" s="109"/>
      <c r="AW131" s="139"/>
      <c r="AX131" s="112">
        <v>2658452</v>
      </c>
      <c r="AY131" s="110">
        <v>2658452</v>
      </c>
      <c r="AZ131" s="110">
        <v>2658452</v>
      </c>
      <c r="BA131" s="110">
        <v>2658452</v>
      </c>
      <c r="BB131" s="109"/>
      <c r="BC131" s="139"/>
      <c r="BD131" s="112">
        <v>2658452</v>
      </c>
      <c r="BE131" s="110"/>
      <c r="BF131" s="110"/>
      <c r="BG131" s="109"/>
      <c r="BH131" s="139"/>
      <c r="BJ131" s="108"/>
      <c r="BK131" s="111"/>
    </row>
    <row r="132" spans="1:63" ht="87.5">
      <c r="A132" s="91" t="s">
        <v>45</v>
      </c>
      <c r="B132" s="95" t="s">
        <v>211</v>
      </c>
      <c r="C132" s="95">
        <v>45</v>
      </c>
      <c r="D132" s="95">
        <v>10049</v>
      </c>
      <c r="E132" s="96"/>
      <c r="F132" s="92" t="s">
        <v>210</v>
      </c>
      <c r="G132" s="93"/>
      <c r="H132" s="93"/>
      <c r="I132" s="93"/>
      <c r="J132" s="97"/>
      <c r="K132" s="93"/>
      <c r="L132" s="93"/>
      <c r="M132" s="109"/>
      <c r="N132" s="97"/>
      <c r="O132" s="93"/>
      <c r="P132" s="97"/>
      <c r="Q132" s="93"/>
      <c r="R132" s="90"/>
      <c r="S132" s="109"/>
      <c r="T132" s="109"/>
      <c r="U132" s="110"/>
      <c r="V132" s="110"/>
      <c r="W132" s="109"/>
      <c r="X132" s="109"/>
      <c r="Y132" s="110">
        <v>2658452</v>
      </c>
      <c r="Z132" s="110">
        <v>2658452</v>
      </c>
      <c r="AA132" s="109"/>
      <c r="AB132" s="109"/>
      <c r="AC132" s="112">
        <v>2658452</v>
      </c>
      <c r="AD132" s="110">
        <v>2658452</v>
      </c>
      <c r="AE132" s="109"/>
      <c r="AF132" s="139"/>
      <c r="AG132" s="110">
        <v>2658452</v>
      </c>
      <c r="AH132" s="110">
        <v>2658452</v>
      </c>
      <c r="AI132" s="110">
        <v>2658452</v>
      </c>
      <c r="AJ132" s="110">
        <v>2658452</v>
      </c>
      <c r="AK132" s="109"/>
      <c r="AL132" s="109"/>
      <c r="AM132" s="112">
        <v>2658452</v>
      </c>
      <c r="AN132" s="110">
        <v>2658452</v>
      </c>
      <c r="AO132" s="110">
        <v>2658452</v>
      </c>
      <c r="AP132" s="110">
        <v>2658452</v>
      </c>
      <c r="AQ132" s="109"/>
      <c r="AR132" s="139"/>
      <c r="AS132" s="112">
        <v>2658452</v>
      </c>
      <c r="AT132" s="110">
        <v>2658452</v>
      </c>
      <c r="AU132" s="110">
        <v>2658452</v>
      </c>
      <c r="AV132" s="109"/>
      <c r="AW132" s="139"/>
      <c r="AX132" s="112">
        <v>2658452</v>
      </c>
      <c r="AY132" s="110">
        <v>2658452</v>
      </c>
      <c r="AZ132" s="110">
        <v>2658452</v>
      </c>
      <c r="BA132" s="110">
        <v>2658452</v>
      </c>
      <c r="BB132" s="109"/>
      <c r="BC132" s="139"/>
      <c r="BD132" s="112">
        <v>2658452</v>
      </c>
      <c r="BE132" s="110"/>
      <c r="BF132" s="110"/>
      <c r="BG132" s="109"/>
      <c r="BH132" s="139"/>
      <c r="BJ132" s="108"/>
      <c r="BK132" s="111"/>
    </row>
    <row r="133" spans="1:63" ht="25">
      <c r="A133" s="91" t="s">
        <v>41</v>
      </c>
      <c r="B133" s="95" t="s">
        <v>207</v>
      </c>
      <c r="C133" s="95" t="s">
        <v>43</v>
      </c>
      <c r="D133" s="95" t="s">
        <v>43</v>
      </c>
      <c r="E133" s="96">
        <v>39569</v>
      </c>
      <c r="F133" s="92" t="s">
        <v>209</v>
      </c>
      <c r="G133" s="93"/>
      <c r="H133" s="93"/>
      <c r="I133" s="93"/>
      <c r="J133" s="97"/>
      <c r="K133" s="93"/>
      <c r="L133" s="93"/>
      <c r="M133" s="109"/>
      <c r="N133" s="97"/>
      <c r="O133" s="93"/>
      <c r="P133" s="97"/>
      <c r="Q133" s="93"/>
      <c r="R133" s="90"/>
      <c r="S133" s="109"/>
      <c r="T133" s="109"/>
      <c r="U133" s="110"/>
      <c r="V133" s="110"/>
      <c r="W133" s="109"/>
      <c r="X133" s="109"/>
      <c r="Y133" s="110">
        <v>16318844</v>
      </c>
      <c r="Z133" s="110">
        <v>16318844</v>
      </c>
      <c r="AA133" s="109"/>
      <c r="AB133" s="109"/>
      <c r="AC133" s="112">
        <v>16318844</v>
      </c>
      <c r="AD133" s="110">
        <v>16318844</v>
      </c>
      <c r="AE133" s="109"/>
      <c r="AF133" s="139"/>
      <c r="AG133" s="110">
        <v>16318844</v>
      </c>
      <c r="AH133" s="110">
        <v>16318844</v>
      </c>
      <c r="AI133" s="110">
        <v>16318844</v>
      </c>
      <c r="AJ133" s="110">
        <v>16318844</v>
      </c>
      <c r="AK133" s="109"/>
      <c r="AL133" s="109"/>
      <c r="AM133" s="112">
        <v>16318844</v>
      </c>
      <c r="AN133" s="110">
        <v>16318844</v>
      </c>
      <c r="AO133" s="110">
        <v>16318844</v>
      </c>
      <c r="AP133" s="110">
        <v>16318844</v>
      </c>
      <c r="AQ133" s="109"/>
      <c r="AR133" s="139"/>
      <c r="AS133" s="112">
        <v>16318844</v>
      </c>
      <c r="AT133" s="110">
        <v>16318844</v>
      </c>
      <c r="AU133" s="110">
        <v>16318844</v>
      </c>
      <c r="AV133" s="109"/>
      <c r="AW133" s="139"/>
      <c r="AX133" s="112">
        <v>16318844</v>
      </c>
      <c r="AY133" s="110">
        <v>16318844</v>
      </c>
      <c r="AZ133" s="110">
        <v>16318844</v>
      </c>
      <c r="BA133" s="110">
        <v>16318844</v>
      </c>
      <c r="BB133" s="109"/>
      <c r="BC133" s="139"/>
      <c r="BD133" s="112">
        <v>16318844</v>
      </c>
      <c r="BE133" s="110"/>
      <c r="BF133" s="110"/>
      <c r="BG133" s="109"/>
      <c r="BH133" s="139"/>
      <c r="BJ133" s="108" t="s">
        <v>208</v>
      </c>
      <c r="BK133" s="111"/>
    </row>
    <row r="134" spans="1:63" ht="25">
      <c r="A134" s="91" t="s">
        <v>45</v>
      </c>
      <c r="B134" s="95" t="s">
        <v>207</v>
      </c>
      <c r="C134" s="95">
        <v>117</v>
      </c>
      <c r="D134" s="95">
        <v>10147</v>
      </c>
      <c r="E134" s="96"/>
      <c r="F134" s="92" t="s">
        <v>206</v>
      </c>
      <c r="G134" s="93"/>
      <c r="H134" s="93"/>
      <c r="I134" s="93"/>
      <c r="J134" s="97"/>
      <c r="K134" s="93"/>
      <c r="L134" s="93"/>
      <c r="M134" s="109"/>
      <c r="N134" s="97"/>
      <c r="O134" s="93"/>
      <c r="P134" s="97"/>
      <c r="Q134" s="93"/>
      <c r="R134" s="90"/>
      <c r="S134" s="109"/>
      <c r="T134" s="109"/>
      <c r="U134" s="110"/>
      <c r="V134" s="110"/>
      <c r="W134" s="109"/>
      <c r="X134" s="109"/>
      <c r="Y134" s="110">
        <v>16318844</v>
      </c>
      <c r="Z134" s="110">
        <v>16318844</v>
      </c>
      <c r="AA134" s="109"/>
      <c r="AB134" s="109"/>
      <c r="AC134" s="112">
        <v>16318844</v>
      </c>
      <c r="AD134" s="110">
        <v>16318844</v>
      </c>
      <c r="AE134" s="109"/>
      <c r="AF134" s="139"/>
      <c r="AG134" s="110">
        <v>16318844</v>
      </c>
      <c r="AH134" s="110">
        <v>16318844</v>
      </c>
      <c r="AI134" s="110">
        <v>16318844</v>
      </c>
      <c r="AJ134" s="110">
        <v>16318844</v>
      </c>
      <c r="AK134" s="109"/>
      <c r="AL134" s="109"/>
      <c r="AM134" s="112">
        <v>16318844</v>
      </c>
      <c r="AN134" s="110">
        <v>16318844</v>
      </c>
      <c r="AO134" s="110">
        <v>16318844</v>
      </c>
      <c r="AP134" s="110">
        <v>16318844</v>
      </c>
      <c r="AQ134" s="109"/>
      <c r="AR134" s="139"/>
      <c r="AS134" s="112">
        <v>16318844</v>
      </c>
      <c r="AT134" s="110">
        <v>16318844</v>
      </c>
      <c r="AU134" s="110">
        <v>16318844</v>
      </c>
      <c r="AV134" s="109"/>
      <c r="AW134" s="139"/>
      <c r="AX134" s="112">
        <v>16318844</v>
      </c>
      <c r="AY134" s="110">
        <v>16318844</v>
      </c>
      <c r="AZ134" s="110">
        <v>16318844</v>
      </c>
      <c r="BA134" s="110">
        <v>16318844</v>
      </c>
      <c r="BB134" s="109"/>
      <c r="BC134" s="139"/>
      <c r="BD134" s="112">
        <v>16318844</v>
      </c>
      <c r="BE134" s="110"/>
      <c r="BF134" s="110"/>
      <c r="BG134" s="109"/>
      <c r="BH134" s="139"/>
      <c r="BJ134" s="108"/>
      <c r="BK134" s="111"/>
    </row>
    <row r="135" spans="1:63">
      <c r="A135" s="91" t="s">
        <v>41</v>
      </c>
      <c r="B135" s="95" t="s">
        <v>204</v>
      </c>
      <c r="C135" s="95" t="s">
        <v>43</v>
      </c>
      <c r="D135" s="95" t="s">
        <v>43</v>
      </c>
      <c r="E135" s="96">
        <v>40940</v>
      </c>
      <c r="F135" s="92" t="s">
        <v>205</v>
      </c>
      <c r="G135" s="93"/>
      <c r="H135" s="93"/>
      <c r="I135" s="93"/>
      <c r="J135" s="97"/>
      <c r="K135" s="93"/>
      <c r="L135" s="93"/>
      <c r="M135" s="109"/>
      <c r="N135" s="97"/>
      <c r="O135" s="93"/>
      <c r="P135" s="97"/>
      <c r="Q135" s="93"/>
      <c r="R135" s="90"/>
      <c r="S135" s="109"/>
      <c r="T135" s="109"/>
      <c r="U135" s="110"/>
      <c r="V135" s="110"/>
      <c r="W135" s="109"/>
      <c r="X135" s="109"/>
      <c r="Y135" s="110">
        <v>787880</v>
      </c>
      <c r="Z135" s="110">
        <v>787880</v>
      </c>
      <c r="AA135" s="109"/>
      <c r="AB135" s="109"/>
      <c r="AC135" s="112">
        <v>787880</v>
      </c>
      <c r="AD135" s="110">
        <v>787880</v>
      </c>
      <c r="AE135" s="109"/>
      <c r="AF135" s="139"/>
      <c r="AG135" s="110">
        <v>787880</v>
      </c>
      <c r="AH135" s="110">
        <v>787880</v>
      </c>
      <c r="AI135" s="110">
        <v>787880</v>
      </c>
      <c r="AJ135" s="110">
        <v>787880</v>
      </c>
      <c r="AK135" s="109"/>
      <c r="AL135" s="109"/>
      <c r="AM135" s="112">
        <v>787880</v>
      </c>
      <c r="AN135" s="110">
        <v>787880</v>
      </c>
      <c r="AO135" s="110">
        <v>787880</v>
      </c>
      <c r="AP135" s="110">
        <v>787880</v>
      </c>
      <c r="AQ135" s="109"/>
      <c r="AR135" s="139"/>
      <c r="AS135" s="112">
        <v>787880</v>
      </c>
      <c r="AT135" s="110">
        <v>787880</v>
      </c>
      <c r="AU135" s="110">
        <v>787880</v>
      </c>
      <c r="AV135" s="109"/>
      <c r="AW135" s="139"/>
      <c r="AX135" s="112">
        <v>787880</v>
      </c>
      <c r="AY135" s="110">
        <v>787880</v>
      </c>
      <c r="AZ135" s="110">
        <v>787880</v>
      </c>
      <c r="BA135" s="110">
        <v>787880</v>
      </c>
      <c r="BB135" s="109"/>
      <c r="BC135" s="139"/>
      <c r="BD135" s="112">
        <v>787880</v>
      </c>
      <c r="BE135" s="110"/>
      <c r="BF135" s="110"/>
      <c r="BG135" s="109"/>
      <c r="BH135" s="139"/>
      <c r="BJ135" s="108"/>
      <c r="BK135" s="111"/>
    </row>
    <row r="136" spans="1:63">
      <c r="A136" s="91" t="s">
        <v>45</v>
      </c>
      <c r="B136" s="95" t="s">
        <v>204</v>
      </c>
      <c r="C136" s="95">
        <v>221</v>
      </c>
      <c r="D136" s="95">
        <v>10280</v>
      </c>
      <c r="E136" s="96"/>
      <c r="F136" s="92" t="s">
        <v>203</v>
      </c>
      <c r="G136" s="93"/>
      <c r="H136" s="93"/>
      <c r="I136" s="93"/>
      <c r="J136" s="97"/>
      <c r="K136" s="93"/>
      <c r="L136" s="93"/>
      <c r="M136" s="109"/>
      <c r="N136" s="97"/>
      <c r="O136" s="93"/>
      <c r="P136" s="97"/>
      <c r="Q136" s="93"/>
      <c r="R136" s="90"/>
      <c r="S136" s="109"/>
      <c r="T136" s="109"/>
      <c r="U136" s="110"/>
      <c r="V136" s="110"/>
      <c r="W136" s="109"/>
      <c r="X136" s="109"/>
      <c r="Y136" s="110">
        <v>787880</v>
      </c>
      <c r="Z136" s="110">
        <v>787880</v>
      </c>
      <c r="AA136" s="109"/>
      <c r="AB136" s="109"/>
      <c r="AC136" s="112">
        <v>787880</v>
      </c>
      <c r="AD136" s="110">
        <v>787880</v>
      </c>
      <c r="AE136" s="109"/>
      <c r="AF136" s="139"/>
      <c r="AG136" s="110">
        <v>787880</v>
      </c>
      <c r="AH136" s="110">
        <v>787880</v>
      </c>
      <c r="AI136" s="110">
        <v>787880</v>
      </c>
      <c r="AJ136" s="110">
        <v>787880</v>
      </c>
      <c r="AK136" s="109"/>
      <c r="AL136" s="109"/>
      <c r="AM136" s="112">
        <v>787880</v>
      </c>
      <c r="AN136" s="110">
        <v>787880</v>
      </c>
      <c r="AO136" s="110">
        <v>787880</v>
      </c>
      <c r="AP136" s="110">
        <v>787880</v>
      </c>
      <c r="AQ136" s="109"/>
      <c r="AR136" s="139"/>
      <c r="AS136" s="112">
        <v>787880</v>
      </c>
      <c r="AT136" s="110">
        <v>787880</v>
      </c>
      <c r="AU136" s="110">
        <v>787880</v>
      </c>
      <c r="AV136" s="109"/>
      <c r="AW136" s="139"/>
      <c r="AX136" s="112">
        <v>787880</v>
      </c>
      <c r="AY136" s="110">
        <v>787880</v>
      </c>
      <c r="AZ136" s="110">
        <v>787880</v>
      </c>
      <c r="BA136" s="110">
        <v>787880</v>
      </c>
      <c r="BB136" s="109"/>
      <c r="BC136" s="139"/>
      <c r="BD136" s="112">
        <v>787880</v>
      </c>
      <c r="BE136" s="110"/>
      <c r="BF136" s="110"/>
      <c r="BG136" s="109"/>
      <c r="BH136" s="139"/>
      <c r="BJ136" s="108"/>
      <c r="BK136" s="111"/>
    </row>
    <row r="137" spans="1:63" ht="25">
      <c r="A137" s="91" t="s">
        <v>41</v>
      </c>
      <c r="B137" s="95" t="s">
        <v>201</v>
      </c>
      <c r="C137" s="95" t="s">
        <v>43</v>
      </c>
      <c r="D137" s="95" t="s">
        <v>43</v>
      </c>
      <c r="E137" s="96">
        <v>40238</v>
      </c>
      <c r="F137" s="92" t="s">
        <v>202</v>
      </c>
      <c r="G137" s="93"/>
      <c r="H137" s="93"/>
      <c r="I137" s="93"/>
      <c r="J137" s="97"/>
      <c r="K137" s="93"/>
      <c r="L137" s="93"/>
      <c r="M137" s="109"/>
      <c r="N137" s="97"/>
      <c r="O137" s="93"/>
      <c r="P137" s="97"/>
      <c r="Q137" s="93"/>
      <c r="R137" s="90"/>
      <c r="S137" s="109"/>
      <c r="T137" s="109"/>
      <c r="U137" s="110"/>
      <c r="V137" s="110"/>
      <c r="W137" s="109"/>
      <c r="X137" s="109"/>
      <c r="Y137" s="110">
        <v>160296.1</v>
      </c>
      <c r="Z137" s="110">
        <v>160296.1</v>
      </c>
      <c r="AA137" s="109"/>
      <c r="AB137" s="109"/>
      <c r="AC137" s="112">
        <v>160296.1</v>
      </c>
      <c r="AD137" s="110">
        <v>160296.1</v>
      </c>
      <c r="AE137" s="109"/>
      <c r="AF137" s="139"/>
      <c r="AG137" s="110">
        <v>160296.1</v>
      </c>
      <c r="AH137" s="110">
        <v>160296.1</v>
      </c>
      <c r="AI137" s="110">
        <v>160296.1</v>
      </c>
      <c r="AJ137" s="110">
        <v>160296.1</v>
      </c>
      <c r="AK137" s="109"/>
      <c r="AL137" s="109"/>
      <c r="AM137" s="112">
        <v>160296.1</v>
      </c>
      <c r="AN137" s="110">
        <v>160296.1</v>
      </c>
      <c r="AO137" s="110">
        <v>160296.1</v>
      </c>
      <c r="AP137" s="110">
        <v>160296.1</v>
      </c>
      <c r="AQ137" s="109"/>
      <c r="AR137" s="139"/>
      <c r="AS137" s="112">
        <v>160296.1</v>
      </c>
      <c r="AT137" s="110">
        <v>160296.1</v>
      </c>
      <c r="AU137" s="110">
        <v>160296.1</v>
      </c>
      <c r="AV137" s="109"/>
      <c r="AW137" s="139"/>
      <c r="AX137" s="112">
        <v>160296.1</v>
      </c>
      <c r="AY137" s="110">
        <v>160296.1</v>
      </c>
      <c r="AZ137" s="110">
        <v>160296.1</v>
      </c>
      <c r="BA137" s="110">
        <v>160296.1</v>
      </c>
      <c r="BB137" s="109"/>
      <c r="BC137" s="139"/>
      <c r="BD137" s="112">
        <v>160296.1</v>
      </c>
      <c r="BE137" s="110"/>
      <c r="BF137" s="110"/>
      <c r="BG137" s="109"/>
      <c r="BH137" s="139"/>
      <c r="BJ137" s="94" t="s">
        <v>136</v>
      </c>
      <c r="BK137" s="111"/>
    </row>
    <row r="138" spans="1:63">
      <c r="A138" s="91" t="s">
        <v>45</v>
      </c>
      <c r="B138" s="95" t="s">
        <v>201</v>
      </c>
      <c r="C138" s="95">
        <v>294</v>
      </c>
      <c r="D138" s="95">
        <v>10380</v>
      </c>
      <c r="E138" s="96"/>
      <c r="F138" s="92" t="s">
        <v>200</v>
      </c>
      <c r="G138" s="93"/>
      <c r="H138" s="93"/>
      <c r="I138" s="93"/>
      <c r="J138" s="97"/>
      <c r="K138" s="93"/>
      <c r="L138" s="93"/>
      <c r="M138" s="109"/>
      <c r="N138" s="97"/>
      <c r="O138" s="93"/>
      <c r="P138" s="97"/>
      <c r="Q138" s="93"/>
      <c r="R138" s="90"/>
      <c r="S138" s="109"/>
      <c r="T138" s="109"/>
      <c r="U138" s="110"/>
      <c r="V138" s="110"/>
      <c r="W138" s="109"/>
      <c r="X138" s="109"/>
      <c r="Y138" s="110">
        <v>160296.1</v>
      </c>
      <c r="Z138" s="110">
        <v>160296.1</v>
      </c>
      <c r="AA138" s="109"/>
      <c r="AB138" s="109"/>
      <c r="AC138" s="112">
        <v>160296.1</v>
      </c>
      <c r="AD138" s="110">
        <v>160296.1</v>
      </c>
      <c r="AE138" s="109"/>
      <c r="AF138" s="139"/>
      <c r="AG138" s="110">
        <v>160296.1</v>
      </c>
      <c r="AH138" s="110">
        <v>160296.1</v>
      </c>
      <c r="AI138" s="110">
        <v>160296.1</v>
      </c>
      <c r="AJ138" s="110">
        <v>160296.1</v>
      </c>
      <c r="AK138" s="109"/>
      <c r="AL138" s="109"/>
      <c r="AM138" s="112">
        <v>160296.1</v>
      </c>
      <c r="AN138" s="110">
        <v>160296.1</v>
      </c>
      <c r="AO138" s="110">
        <v>160296.1</v>
      </c>
      <c r="AP138" s="110">
        <v>160296.1</v>
      </c>
      <c r="AQ138" s="109"/>
      <c r="AR138" s="139"/>
      <c r="AS138" s="112">
        <v>160296.1</v>
      </c>
      <c r="AT138" s="110">
        <v>160296.1</v>
      </c>
      <c r="AU138" s="110">
        <v>160296.1</v>
      </c>
      <c r="AV138" s="109"/>
      <c r="AW138" s="139"/>
      <c r="AX138" s="112">
        <v>160296.1</v>
      </c>
      <c r="AY138" s="110">
        <v>160296.1</v>
      </c>
      <c r="AZ138" s="110">
        <v>160296.1</v>
      </c>
      <c r="BA138" s="110">
        <v>160296.1</v>
      </c>
      <c r="BB138" s="109"/>
      <c r="BC138" s="139"/>
      <c r="BD138" s="112">
        <v>160296.1</v>
      </c>
      <c r="BE138" s="110"/>
      <c r="BF138" s="110"/>
      <c r="BG138" s="109"/>
      <c r="BH138" s="139"/>
      <c r="BJ138" s="108"/>
      <c r="BK138" s="111"/>
    </row>
    <row r="139" spans="1:63" ht="25">
      <c r="A139" s="91" t="s">
        <v>82</v>
      </c>
      <c r="B139" s="95" t="s">
        <v>198</v>
      </c>
      <c r="C139" s="95" t="s">
        <v>43</v>
      </c>
      <c r="D139" s="95" t="s">
        <v>43</v>
      </c>
      <c r="E139" s="96"/>
      <c r="F139" s="92" t="s">
        <v>199</v>
      </c>
      <c r="G139" s="93"/>
      <c r="H139" s="93"/>
      <c r="I139" s="93"/>
      <c r="J139" s="97"/>
      <c r="K139" s="93"/>
      <c r="L139" s="93"/>
      <c r="M139" s="109"/>
      <c r="N139" s="97"/>
      <c r="O139" s="93"/>
      <c r="P139" s="97"/>
      <c r="Q139" s="93"/>
      <c r="R139" s="90"/>
      <c r="S139" s="109"/>
      <c r="T139" s="109"/>
      <c r="U139" s="110"/>
      <c r="V139" s="110"/>
      <c r="W139" s="109"/>
      <c r="X139" s="109"/>
      <c r="Y139" s="110">
        <v>0</v>
      </c>
      <c r="Z139" s="110">
        <v>0</v>
      </c>
      <c r="AA139" s="109"/>
      <c r="AB139" s="109"/>
      <c r="AC139" s="112">
        <v>0</v>
      </c>
      <c r="AD139" s="110">
        <v>0</v>
      </c>
      <c r="AE139" s="109"/>
      <c r="AF139" s="139"/>
      <c r="AG139" s="110">
        <v>0</v>
      </c>
      <c r="AH139" s="110">
        <v>0</v>
      </c>
      <c r="AI139" s="110">
        <v>0</v>
      </c>
      <c r="AJ139" s="110">
        <v>0</v>
      </c>
      <c r="AK139" s="109"/>
      <c r="AL139" s="109"/>
      <c r="AM139" s="112">
        <v>0</v>
      </c>
      <c r="AN139" s="110">
        <v>0</v>
      </c>
      <c r="AO139" s="110">
        <v>0</v>
      </c>
      <c r="AP139" s="110">
        <v>0</v>
      </c>
      <c r="AQ139" s="109"/>
      <c r="AR139" s="139"/>
      <c r="AS139" s="112">
        <v>0</v>
      </c>
      <c r="AT139" s="110">
        <v>0</v>
      </c>
      <c r="AU139" s="110">
        <v>0</v>
      </c>
      <c r="AV139" s="109"/>
      <c r="AW139" s="139"/>
      <c r="AX139" s="112">
        <v>0</v>
      </c>
      <c r="AY139" s="110">
        <v>0</v>
      </c>
      <c r="AZ139" s="110">
        <v>0</v>
      </c>
      <c r="BA139" s="110">
        <v>0</v>
      </c>
      <c r="BB139" s="109"/>
      <c r="BC139" s="139"/>
      <c r="BD139" s="112">
        <v>0</v>
      </c>
      <c r="BE139" s="110"/>
      <c r="BF139" s="110"/>
      <c r="BG139" s="109"/>
      <c r="BH139" s="139"/>
      <c r="BJ139" s="108" t="s">
        <v>186</v>
      </c>
      <c r="BK139" s="111"/>
    </row>
    <row r="140" spans="1:63">
      <c r="A140" s="91" t="s">
        <v>45</v>
      </c>
      <c r="B140" s="95" t="s">
        <v>198</v>
      </c>
      <c r="C140" s="95">
        <v>1</v>
      </c>
      <c r="D140" s="95">
        <v>10001</v>
      </c>
      <c r="E140" s="96"/>
      <c r="F140" s="92" t="s">
        <v>197</v>
      </c>
      <c r="G140" s="93"/>
      <c r="H140" s="93"/>
      <c r="I140" s="93"/>
      <c r="J140" s="97"/>
      <c r="K140" s="93"/>
      <c r="L140" s="93"/>
      <c r="M140" s="109"/>
      <c r="N140" s="97"/>
      <c r="O140" s="93"/>
      <c r="P140" s="97"/>
      <c r="Q140" s="93"/>
      <c r="R140" s="90"/>
      <c r="S140" s="109"/>
      <c r="T140" s="109"/>
      <c r="U140" s="110"/>
      <c r="V140" s="110"/>
      <c r="W140" s="109"/>
      <c r="X140" s="109"/>
      <c r="Y140" s="110">
        <v>0</v>
      </c>
      <c r="Z140" s="110">
        <v>0</v>
      </c>
      <c r="AA140" s="109"/>
      <c r="AB140" s="109"/>
      <c r="AC140" s="112">
        <v>0</v>
      </c>
      <c r="AD140" s="110">
        <v>0</v>
      </c>
      <c r="AE140" s="109"/>
      <c r="AF140" s="139"/>
      <c r="AG140" s="110">
        <v>0</v>
      </c>
      <c r="AH140" s="110">
        <v>0</v>
      </c>
      <c r="AI140" s="110">
        <v>0</v>
      </c>
      <c r="AJ140" s="110">
        <v>0</v>
      </c>
      <c r="AK140" s="109"/>
      <c r="AL140" s="109"/>
      <c r="AM140" s="112">
        <v>0</v>
      </c>
      <c r="AN140" s="110">
        <v>0</v>
      </c>
      <c r="AO140" s="110">
        <v>0</v>
      </c>
      <c r="AP140" s="110">
        <v>0</v>
      </c>
      <c r="AQ140" s="109"/>
      <c r="AR140" s="139"/>
      <c r="AS140" s="112">
        <v>0</v>
      </c>
      <c r="AT140" s="110">
        <v>0</v>
      </c>
      <c r="AU140" s="110">
        <v>0</v>
      </c>
      <c r="AV140" s="109"/>
      <c r="AW140" s="139"/>
      <c r="AX140" s="112">
        <v>0</v>
      </c>
      <c r="AY140" s="110">
        <v>0</v>
      </c>
      <c r="AZ140" s="110">
        <v>0</v>
      </c>
      <c r="BA140" s="110">
        <v>0</v>
      </c>
      <c r="BB140" s="109"/>
      <c r="BC140" s="139"/>
      <c r="BD140" s="112">
        <v>0</v>
      </c>
      <c r="BE140" s="110"/>
      <c r="BF140" s="110"/>
      <c r="BG140" s="109"/>
      <c r="BH140" s="139"/>
      <c r="BJ140" s="108"/>
      <c r="BK140" s="111"/>
    </row>
    <row r="141" spans="1:63" ht="25">
      <c r="A141" s="91" t="s">
        <v>82</v>
      </c>
      <c r="B141" s="95" t="s">
        <v>195</v>
      </c>
      <c r="C141" s="95" t="s">
        <v>43</v>
      </c>
      <c r="D141" s="95" t="s">
        <v>43</v>
      </c>
      <c r="E141" s="96"/>
      <c r="F141" s="92" t="s">
        <v>196</v>
      </c>
      <c r="G141" s="93"/>
      <c r="H141" s="93"/>
      <c r="I141" s="93"/>
      <c r="J141" s="97"/>
      <c r="K141" s="93"/>
      <c r="L141" s="93"/>
      <c r="M141" s="109"/>
      <c r="N141" s="97"/>
      <c r="O141" s="93"/>
      <c r="P141" s="97"/>
      <c r="Q141" s="93"/>
      <c r="R141" s="90"/>
      <c r="S141" s="109"/>
      <c r="T141" s="109"/>
      <c r="U141" s="110"/>
      <c r="V141" s="110"/>
      <c r="W141" s="109"/>
      <c r="X141" s="109"/>
      <c r="Y141" s="110">
        <v>0</v>
      </c>
      <c r="Z141" s="110">
        <v>0</v>
      </c>
      <c r="AA141" s="109"/>
      <c r="AB141" s="109"/>
      <c r="AC141" s="112">
        <v>0</v>
      </c>
      <c r="AD141" s="110">
        <v>0</v>
      </c>
      <c r="AE141" s="109"/>
      <c r="AF141" s="139"/>
      <c r="AG141" s="110">
        <v>0</v>
      </c>
      <c r="AH141" s="110">
        <v>0</v>
      </c>
      <c r="AI141" s="110">
        <v>0</v>
      </c>
      <c r="AJ141" s="110">
        <v>0</v>
      </c>
      <c r="AK141" s="109"/>
      <c r="AL141" s="109"/>
      <c r="AM141" s="112">
        <v>0</v>
      </c>
      <c r="AN141" s="110">
        <v>0</v>
      </c>
      <c r="AO141" s="110">
        <v>0</v>
      </c>
      <c r="AP141" s="110">
        <v>0</v>
      </c>
      <c r="AQ141" s="109"/>
      <c r="AR141" s="139"/>
      <c r="AS141" s="112">
        <v>0</v>
      </c>
      <c r="AT141" s="110">
        <v>0</v>
      </c>
      <c r="AU141" s="110">
        <v>0</v>
      </c>
      <c r="AV141" s="109"/>
      <c r="AW141" s="139"/>
      <c r="AX141" s="112">
        <v>0</v>
      </c>
      <c r="AY141" s="110">
        <v>0</v>
      </c>
      <c r="AZ141" s="110">
        <v>0</v>
      </c>
      <c r="BA141" s="110">
        <v>0</v>
      </c>
      <c r="BB141" s="109"/>
      <c r="BC141" s="139"/>
      <c r="BD141" s="112">
        <v>0</v>
      </c>
      <c r="BE141" s="110"/>
      <c r="BF141" s="110"/>
      <c r="BG141" s="109"/>
      <c r="BH141" s="139"/>
      <c r="BJ141" s="108" t="s">
        <v>113</v>
      </c>
      <c r="BK141" s="111"/>
    </row>
    <row r="142" spans="1:63">
      <c r="A142" s="91" t="s">
        <v>45</v>
      </c>
      <c r="B142" s="95" t="s">
        <v>195</v>
      </c>
      <c r="C142" s="95">
        <v>8</v>
      </c>
      <c r="D142" s="95">
        <v>10008</v>
      </c>
      <c r="E142" s="96"/>
      <c r="F142" s="92" t="s">
        <v>194</v>
      </c>
      <c r="G142" s="93"/>
      <c r="H142" s="93"/>
      <c r="I142" s="93"/>
      <c r="J142" s="97"/>
      <c r="K142" s="93"/>
      <c r="L142" s="93"/>
      <c r="M142" s="109"/>
      <c r="N142" s="97"/>
      <c r="O142" s="93"/>
      <c r="P142" s="97"/>
      <c r="Q142" s="93"/>
      <c r="R142" s="90"/>
      <c r="S142" s="109"/>
      <c r="T142" s="109"/>
      <c r="U142" s="110"/>
      <c r="V142" s="110"/>
      <c r="W142" s="109"/>
      <c r="X142" s="109"/>
      <c r="Y142" s="110">
        <v>0</v>
      </c>
      <c r="Z142" s="110">
        <v>0</v>
      </c>
      <c r="AA142" s="109"/>
      <c r="AB142" s="109"/>
      <c r="AC142" s="112">
        <v>0</v>
      </c>
      <c r="AD142" s="110">
        <v>0</v>
      </c>
      <c r="AE142" s="109"/>
      <c r="AF142" s="139"/>
      <c r="AG142" s="110">
        <v>0</v>
      </c>
      <c r="AH142" s="110">
        <v>0</v>
      </c>
      <c r="AI142" s="110">
        <v>0</v>
      </c>
      <c r="AJ142" s="110">
        <v>0</v>
      </c>
      <c r="AK142" s="109"/>
      <c r="AL142" s="109"/>
      <c r="AM142" s="112">
        <v>0</v>
      </c>
      <c r="AN142" s="110">
        <v>0</v>
      </c>
      <c r="AO142" s="110">
        <v>0</v>
      </c>
      <c r="AP142" s="110">
        <v>0</v>
      </c>
      <c r="AQ142" s="109"/>
      <c r="AR142" s="139"/>
      <c r="AS142" s="112">
        <v>0</v>
      </c>
      <c r="AT142" s="110">
        <v>0</v>
      </c>
      <c r="AU142" s="110">
        <v>0</v>
      </c>
      <c r="AV142" s="109"/>
      <c r="AW142" s="139"/>
      <c r="AX142" s="112">
        <v>0</v>
      </c>
      <c r="AY142" s="110">
        <v>0</v>
      </c>
      <c r="AZ142" s="110">
        <v>0</v>
      </c>
      <c r="BA142" s="110">
        <v>0</v>
      </c>
      <c r="BB142" s="109"/>
      <c r="BC142" s="139"/>
      <c r="BD142" s="112">
        <v>0</v>
      </c>
      <c r="BE142" s="110"/>
      <c r="BF142" s="110"/>
      <c r="BG142" s="109"/>
      <c r="BH142" s="139"/>
      <c r="BJ142" s="108"/>
      <c r="BK142" s="111"/>
    </row>
    <row r="143" spans="1:63" ht="25">
      <c r="A143" s="91" t="s">
        <v>82</v>
      </c>
      <c r="B143" s="95" t="s">
        <v>192</v>
      </c>
      <c r="C143" s="95" t="s">
        <v>43</v>
      </c>
      <c r="D143" s="95" t="s">
        <v>43</v>
      </c>
      <c r="E143" s="96"/>
      <c r="F143" s="92" t="s">
        <v>193</v>
      </c>
      <c r="G143" s="93"/>
      <c r="H143" s="93"/>
      <c r="I143" s="93"/>
      <c r="J143" s="97"/>
      <c r="K143" s="93"/>
      <c r="L143" s="93"/>
      <c r="M143" s="109"/>
      <c r="N143" s="97"/>
      <c r="O143" s="93"/>
      <c r="P143" s="97"/>
      <c r="Q143" s="93"/>
      <c r="R143" s="90"/>
      <c r="S143" s="109"/>
      <c r="T143" s="109"/>
      <c r="U143" s="110"/>
      <c r="V143" s="110"/>
      <c r="W143" s="109"/>
      <c r="X143" s="109"/>
      <c r="Y143" s="110">
        <v>0</v>
      </c>
      <c r="Z143" s="110">
        <v>0</v>
      </c>
      <c r="AA143" s="109"/>
      <c r="AB143" s="109"/>
      <c r="AC143" s="112">
        <v>0</v>
      </c>
      <c r="AD143" s="110">
        <v>0</v>
      </c>
      <c r="AE143" s="109"/>
      <c r="AF143" s="139"/>
      <c r="AG143" s="110">
        <v>0</v>
      </c>
      <c r="AH143" s="110">
        <v>0</v>
      </c>
      <c r="AI143" s="110">
        <v>0</v>
      </c>
      <c r="AJ143" s="110">
        <v>0</v>
      </c>
      <c r="AK143" s="109"/>
      <c r="AL143" s="109"/>
      <c r="AM143" s="112">
        <v>0</v>
      </c>
      <c r="AN143" s="110">
        <v>0</v>
      </c>
      <c r="AO143" s="110">
        <v>0</v>
      </c>
      <c r="AP143" s="110">
        <v>0</v>
      </c>
      <c r="AQ143" s="109"/>
      <c r="AR143" s="139"/>
      <c r="AS143" s="112">
        <v>0</v>
      </c>
      <c r="AT143" s="110">
        <v>0</v>
      </c>
      <c r="AU143" s="110">
        <v>0</v>
      </c>
      <c r="AV143" s="109"/>
      <c r="AW143" s="139"/>
      <c r="AX143" s="112">
        <v>0</v>
      </c>
      <c r="AY143" s="110">
        <v>0</v>
      </c>
      <c r="AZ143" s="110">
        <v>0</v>
      </c>
      <c r="BA143" s="110">
        <v>0</v>
      </c>
      <c r="BB143" s="109"/>
      <c r="BC143" s="139"/>
      <c r="BD143" s="112">
        <v>0</v>
      </c>
      <c r="BE143" s="110"/>
      <c r="BF143" s="110"/>
      <c r="BG143" s="109"/>
      <c r="BH143" s="139"/>
      <c r="BJ143" s="108" t="s">
        <v>113</v>
      </c>
      <c r="BK143" s="111"/>
    </row>
    <row r="144" spans="1:63" ht="50">
      <c r="A144" s="91" t="s">
        <v>45</v>
      </c>
      <c r="B144" s="95" t="s">
        <v>192</v>
      </c>
      <c r="C144" s="95">
        <v>291</v>
      </c>
      <c r="D144" s="95">
        <v>10377</v>
      </c>
      <c r="E144" s="96"/>
      <c r="F144" s="92" t="s">
        <v>191</v>
      </c>
      <c r="G144" s="93"/>
      <c r="H144" s="93"/>
      <c r="I144" s="93"/>
      <c r="J144" s="97"/>
      <c r="K144" s="93"/>
      <c r="L144" s="93"/>
      <c r="M144" s="109"/>
      <c r="N144" s="97"/>
      <c r="O144" s="93"/>
      <c r="P144" s="97"/>
      <c r="Q144" s="93"/>
      <c r="R144" s="90"/>
      <c r="S144" s="109"/>
      <c r="T144" s="109"/>
      <c r="U144" s="110"/>
      <c r="V144" s="110"/>
      <c r="W144" s="109"/>
      <c r="X144" s="109"/>
      <c r="Y144" s="110">
        <v>0</v>
      </c>
      <c r="Z144" s="110">
        <v>0</v>
      </c>
      <c r="AA144" s="109"/>
      <c r="AB144" s="109"/>
      <c r="AC144" s="112">
        <v>0</v>
      </c>
      <c r="AD144" s="110">
        <v>0</v>
      </c>
      <c r="AE144" s="109"/>
      <c r="AF144" s="139"/>
      <c r="AG144" s="110">
        <v>0</v>
      </c>
      <c r="AH144" s="110">
        <v>0</v>
      </c>
      <c r="AI144" s="110">
        <v>0</v>
      </c>
      <c r="AJ144" s="110">
        <v>0</v>
      </c>
      <c r="AK144" s="109"/>
      <c r="AL144" s="109"/>
      <c r="AM144" s="112">
        <v>0</v>
      </c>
      <c r="AN144" s="110">
        <v>0</v>
      </c>
      <c r="AO144" s="110">
        <v>0</v>
      </c>
      <c r="AP144" s="110">
        <v>0</v>
      </c>
      <c r="AQ144" s="109"/>
      <c r="AR144" s="139"/>
      <c r="AS144" s="112">
        <v>0</v>
      </c>
      <c r="AT144" s="110">
        <v>0</v>
      </c>
      <c r="AU144" s="110">
        <v>0</v>
      </c>
      <c r="AV144" s="109"/>
      <c r="AW144" s="139"/>
      <c r="AX144" s="112">
        <v>0</v>
      </c>
      <c r="AY144" s="110">
        <v>0</v>
      </c>
      <c r="AZ144" s="110">
        <v>0</v>
      </c>
      <c r="BA144" s="110">
        <v>0</v>
      </c>
      <c r="BB144" s="109"/>
      <c r="BC144" s="139"/>
      <c r="BD144" s="112">
        <v>0</v>
      </c>
      <c r="BE144" s="110"/>
      <c r="BF144" s="110"/>
      <c r="BG144" s="109"/>
      <c r="BH144" s="139"/>
      <c r="BJ144" s="108"/>
      <c r="BK144" s="111"/>
    </row>
    <row r="145" spans="1:63" ht="25">
      <c r="A145" s="91" t="s">
        <v>82</v>
      </c>
      <c r="B145" s="95" t="s">
        <v>189</v>
      </c>
      <c r="C145" s="95" t="s">
        <v>43</v>
      </c>
      <c r="D145" s="95" t="s">
        <v>43</v>
      </c>
      <c r="E145" s="96"/>
      <c r="F145" s="92" t="s">
        <v>190</v>
      </c>
      <c r="G145" s="93"/>
      <c r="H145" s="93"/>
      <c r="I145" s="93"/>
      <c r="J145" s="97"/>
      <c r="K145" s="93"/>
      <c r="L145" s="93"/>
      <c r="M145" s="109"/>
      <c r="N145" s="97"/>
      <c r="O145" s="93"/>
      <c r="P145" s="97"/>
      <c r="Q145" s="93"/>
      <c r="R145" s="90"/>
      <c r="S145" s="109"/>
      <c r="T145" s="109"/>
      <c r="U145" s="110"/>
      <c r="V145" s="110"/>
      <c r="W145" s="109"/>
      <c r="X145" s="109"/>
      <c r="Y145" s="110">
        <v>0</v>
      </c>
      <c r="Z145" s="110">
        <v>0</v>
      </c>
      <c r="AA145" s="109"/>
      <c r="AB145" s="109"/>
      <c r="AC145" s="112">
        <v>0</v>
      </c>
      <c r="AD145" s="110">
        <v>0</v>
      </c>
      <c r="AE145" s="109"/>
      <c r="AF145" s="139"/>
      <c r="AG145" s="110">
        <v>0</v>
      </c>
      <c r="AH145" s="110">
        <v>0</v>
      </c>
      <c r="AI145" s="110">
        <v>0</v>
      </c>
      <c r="AJ145" s="110">
        <v>0</v>
      </c>
      <c r="AK145" s="109"/>
      <c r="AL145" s="109"/>
      <c r="AM145" s="112">
        <v>0</v>
      </c>
      <c r="AN145" s="110">
        <v>0</v>
      </c>
      <c r="AO145" s="110">
        <v>0</v>
      </c>
      <c r="AP145" s="110">
        <v>0</v>
      </c>
      <c r="AQ145" s="109"/>
      <c r="AR145" s="139"/>
      <c r="AS145" s="112">
        <v>0</v>
      </c>
      <c r="AT145" s="110">
        <v>0</v>
      </c>
      <c r="AU145" s="110">
        <v>0</v>
      </c>
      <c r="AV145" s="109"/>
      <c r="AW145" s="139"/>
      <c r="AX145" s="112">
        <v>0</v>
      </c>
      <c r="AY145" s="110">
        <v>0</v>
      </c>
      <c r="AZ145" s="110">
        <v>0</v>
      </c>
      <c r="BA145" s="110">
        <v>0</v>
      </c>
      <c r="BB145" s="109"/>
      <c r="BC145" s="139"/>
      <c r="BD145" s="112">
        <v>0</v>
      </c>
      <c r="BE145" s="110"/>
      <c r="BF145" s="110"/>
      <c r="BG145" s="109"/>
      <c r="BH145" s="139"/>
      <c r="BJ145" s="108" t="s">
        <v>186</v>
      </c>
      <c r="BK145" s="111"/>
    </row>
    <row r="146" spans="1:63" ht="37.5">
      <c r="A146" s="91" t="s">
        <v>45</v>
      </c>
      <c r="B146" s="95" t="s">
        <v>189</v>
      </c>
      <c r="C146" s="95">
        <v>346</v>
      </c>
      <c r="D146" s="95">
        <v>10443</v>
      </c>
      <c r="E146" s="96"/>
      <c r="F146" s="92" t="s">
        <v>188</v>
      </c>
      <c r="G146" s="93"/>
      <c r="H146" s="93"/>
      <c r="I146" s="93"/>
      <c r="J146" s="97"/>
      <c r="K146" s="93"/>
      <c r="L146" s="93"/>
      <c r="M146" s="109"/>
      <c r="N146" s="97"/>
      <c r="O146" s="93"/>
      <c r="P146" s="97"/>
      <c r="Q146" s="93"/>
      <c r="R146" s="90"/>
      <c r="S146" s="109"/>
      <c r="T146" s="109"/>
      <c r="U146" s="110"/>
      <c r="V146" s="110"/>
      <c r="W146" s="109"/>
      <c r="X146" s="109"/>
      <c r="Y146" s="110">
        <v>0</v>
      </c>
      <c r="Z146" s="110">
        <v>0</v>
      </c>
      <c r="AA146" s="109"/>
      <c r="AB146" s="109"/>
      <c r="AC146" s="112">
        <v>0</v>
      </c>
      <c r="AD146" s="110">
        <v>0</v>
      </c>
      <c r="AE146" s="109"/>
      <c r="AF146" s="139"/>
      <c r="AG146" s="110">
        <v>0</v>
      </c>
      <c r="AH146" s="110">
        <v>0</v>
      </c>
      <c r="AI146" s="110">
        <v>0</v>
      </c>
      <c r="AJ146" s="110">
        <v>0</v>
      </c>
      <c r="AK146" s="109"/>
      <c r="AL146" s="109"/>
      <c r="AM146" s="112">
        <v>0</v>
      </c>
      <c r="AN146" s="110">
        <v>0</v>
      </c>
      <c r="AO146" s="110">
        <v>0</v>
      </c>
      <c r="AP146" s="110">
        <v>0</v>
      </c>
      <c r="AQ146" s="109"/>
      <c r="AR146" s="139"/>
      <c r="AS146" s="112">
        <v>0</v>
      </c>
      <c r="AT146" s="110">
        <v>0</v>
      </c>
      <c r="AU146" s="110">
        <v>0</v>
      </c>
      <c r="AV146" s="109"/>
      <c r="AW146" s="139"/>
      <c r="AX146" s="112">
        <v>0</v>
      </c>
      <c r="AY146" s="110">
        <v>0</v>
      </c>
      <c r="AZ146" s="110">
        <v>0</v>
      </c>
      <c r="BA146" s="110">
        <v>0</v>
      </c>
      <c r="BB146" s="109"/>
      <c r="BC146" s="139"/>
      <c r="BD146" s="112">
        <v>0</v>
      </c>
      <c r="BE146" s="110"/>
      <c r="BF146" s="110"/>
      <c r="BG146" s="109"/>
      <c r="BH146" s="139"/>
      <c r="BJ146" s="108"/>
      <c r="BK146" s="111"/>
    </row>
    <row r="147" spans="1:63" ht="25">
      <c r="A147" s="91" t="s">
        <v>82</v>
      </c>
      <c r="B147" s="95" t="s">
        <v>185</v>
      </c>
      <c r="C147" s="95" t="s">
        <v>43</v>
      </c>
      <c r="D147" s="95" t="s">
        <v>43</v>
      </c>
      <c r="E147" s="96"/>
      <c r="F147" s="92" t="s">
        <v>187</v>
      </c>
      <c r="G147" s="93"/>
      <c r="H147" s="93"/>
      <c r="I147" s="93"/>
      <c r="J147" s="97"/>
      <c r="K147" s="93"/>
      <c r="L147" s="93"/>
      <c r="M147" s="109"/>
      <c r="N147" s="97"/>
      <c r="O147" s="93"/>
      <c r="P147" s="97"/>
      <c r="Q147" s="93"/>
      <c r="R147" s="90"/>
      <c r="S147" s="109"/>
      <c r="T147" s="109"/>
      <c r="U147" s="110"/>
      <c r="V147" s="110"/>
      <c r="W147" s="109"/>
      <c r="X147" s="109"/>
      <c r="Y147" s="110">
        <v>0</v>
      </c>
      <c r="Z147" s="110">
        <v>0</v>
      </c>
      <c r="AA147" s="109"/>
      <c r="AB147" s="109"/>
      <c r="AC147" s="112">
        <v>0</v>
      </c>
      <c r="AD147" s="110">
        <v>0</v>
      </c>
      <c r="AE147" s="109"/>
      <c r="AF147" s="139"/>
      <c r="AG147" s="110">
        <v>0</v>
      </c>
      <c r="AH147" s="110">
        <v>0</v>
      </c>
      <c r="AI147" s="110">
        <v>0</v>
      </c>
      <c r="AJ147" s="110">
        <v>0</v>
      </c>
      <c r="AK147" s="109"/>
      <c r="AL147" s="109"/>
      <c r="AM147" s="112">
        <v>0</v>
      </c>
      <c r="AN147" s="110">
        <v>0</v>
      </c>
      <c r="AO147" s="110">
        <v>0</v>
      </c>
      <c r="AP147" s="110">
        <v>0</v>
      </c>
      <c r="AQ147" s="109"/>
      <c r="AR147" s="139"/>
      <c r="AS147" s="112">
        <v>0</v>
      </c>
      <c r="AT147" s="110">
        <v>0</v>
      </c>
      <c r="AU147" s="110">
        <v>0</v>
      </c>
      <c r="AV147" s="109"/>
      <c r="AW147" s="139"/>
      <c r="AX147" s="112">
        <v>0</v>
      </c>
      <c r="AY147" s="110">
        <v>0</v>
      </c>
      <c r="AZ147" s="110">
        <v>0</v>
      </c>
      <c r="BA147" s="110">
        <v>0</v>
      </c>
      <c r="BB147" s="109"/>
      <c r="BC147" s="139"/>
      <c r="BD147" s="112">
        <v>0</v>
      </c>
      <c r="BE147" s="110"/>
      <c r="BF147" s="110"/>
      <c r="BG147" s="109"/>
      <c r="BH147" s="139"/>
      <c r="BJ147" s="108" t="s">
        <v>186</v>
      </c>
      <c r="BK147" s="111"/>
    </row>
    <row r="148" spans="1:63" ht="25">
      <c r="A148" s="91" t="s">
        <v>45</v>
      </c>
      <c r="B148" s="95" t="s">
        <v>185</v>
      </c>
      <c r="C148" s="95">
        <v>343</v>
      </c>
      <c r="D148" s="95">
        <v>10440</v>
      </c>
      <c r="E148" s="96"/>
      <c r="F148" s="92" t="s">
        <v>184</v>
      </c>
      <c r="G148" s="93"/>
      <c r="H148" s="93"/>
      <c r="I148" s="93"/>
      <c r="J148" s="97"/>
      <c r="K148" s="93"/>
      <c r="L148" s="93"/>
      <c r="M148" s="109"/>
      <c r="N148" s="97"/>
      <c r="O148" s="93"/>
      <c r="P148" s="97"/>
      <c r="Q148" s="93"/>
      <c r="R148" s="90"/>
      <c r="S148" s="109"/>
      <c r="T148" s="109"/>
      <c r="U148" s="110"/>
      <c r="V148" s="110"/>
      <c r="W148" s="109"/>
      <c r="X148" s="109"/>
      <c r="Y148" s="110">
        <v>0</v>
      </c>
      <c r="Z148" s="110">
        <v>0</v>
      </c>
      <c r="AA148" s="109"/>
      <c r="AB148" s="109"/>
      <c r="AC148" s="112">
        <v>0</v>
      </c>
      <c r="AD148" s="110">
        <v>0</v>
      </c>
      <c r="AE148" s="109"/>
      <c r="AF148" s="139"/>
      <c r="AG148" s="110">
        <v>0</v>
      </c>
      <c r="AH148" s="110">
        <v>0</v>
      </c>
      <c r="AI148" s="110">
        <v>0</v>
      </c>
      <c r="AJ148" s="110">
        <v>0</v>
      </c>
      <c r="AK148" s="109"/>
      <c r="AL148" s="109"/>
      <c r="AM148" s="112">
        <v>0</v>
      </c>
      <c r="AN148" s="110">
        <v>0</v>
      </c>
      <c r="AO148" s="110">
        <v>0</v>
      </c>
      <c r="AP148" s="110">
        <v>0</v>
      </c>
      <c r="AQ148" s="109"/>
      <c r="AR148" s="139"/>
      <c r="AS148" s="112">
        <v>0</v>
      </c>
      <c r="AT148" s="110">
        <v>0</v>
      </c>
      <c r="AU148" s="110">
        <v>0</v>
      </c>
      <c r="AV148" s="109"/>
      <c r="AW148" s="139"/>
      <c r="AX148" s="112">
        <v>0</v>
      </c>
      <c r="AY148" s="110">
        <v>0</v>
      </c>
      <c r="AZ148" s="110">
        <v>0</v>
      </c>
      <c r="BA148" s="110">
        <v>0</v>
      </c>
      <c r="BB148" s="109"/>
      <c r="BC148" s="139"/>
      <c r="BD148" s="112">
        <v>0</v>
      </c>
      <c r="BE148" s="110"/>
      <c r="BF148" s="110"/>
      <c r="BG148" s="109"/>
      <c r="BH148" s="139"/>
      <c r="BJ148" s="108"/>
      <c r="BK148" s="111"/>
    </row>
    <row r="149" spans="1:63" ht="25">
      <c r="A149" s="91" t="s">
        <v>82</v>
      </c>
      <c r="B149" s="95" t="s">
        <v>182</v>
      </c>
      <c r="C149" s="95" t="s">
        <v>43</v>
      </c>
      <c r="D149" s="95" t="s">
        <v>43</v>
      </c>
      <c r="E149" s="96"/>
      <c r="F149" s="92" t="s">
        <v>183</v>
      </c>
      <c r="G149" s="93"/>
      <c r="H149" s="93"/>
      <c r="I149" s="93"/>
      <c r="J149" s="97"/>
      <c r="K149" s="93"/>
      <c r="L149" s="93"/>
      <c r="M149" s="109"/>
      <c r="N149" s="97"/>
      <c r="O149" s="93"/>
      <c r="P149" s="97"/>
      <c r="Q149" s="93"/>
      <c r="R149" s="90"/>
      <c r="S149" s="109"/>
      <c r="T149" s="109"/>
      <c r="U149" s="110"/>
      <c r="V149" s="110"/>
      <c r="W149" s="109"/>
      <c r="X149" s="109"/>
      <c r="Y149" s="110">
        <v>0</v>
      </c>
      <c r="Z149" s="110">
        <v>0</v>
      </c>
      <c r="AA149" s="109"/>
      <c r="AB149" s="109"/>
      <c r="AC149" s="112">
        <v>0</v>
      </c>
      <c r="AD149" s="110">
        <v>0</v>
      </c>
      <c r="AE149" s="109"/>
      <c r="AF149" s="139"/>
      <c r="AG149" s="110">
        <v>0</v>
      </c>
      <c r="AH149" s="110">
        <v>0</v>
      </c>
      <c r="AI149" s="110">
        <v>0</v>
      </c>
      <c r="AJ149" s="110">
        <v>0</v>
      </c>
      <c r="AK149" s="109"/>
      <c r="AL149" s="109"/>
      <c r="AM149" s="112">
        <v>0</v>
      </c>
      <c r="AN149" s="110">
        <v>0</v>
      </c>
      <c r="AO149" s="110">
        <v>0</v>
      </c>
      <c r="AP149" s="110">
        <v>0</v>
      </c>
      <c r="AQ149" s="109"/>
      <c r="AR149" s="139"/>
      <c r="AS149" s="112">
        <v>0</v>
      </c>
      <c r="AT149" s="110">
        <v>0</v>
      </c>
      <c r="AU149" s="110">
        <v>0</v>
      </c>
      <c r="AV149" s="109"/>
      <c r="AW149" s="139"/>
      <c r="AX149" s="112">
        <v>0</v>
      </c>
      <c r="AY149" s="110">
        <v>0</v>
      </c>
      <c r="AZ149" s="110">
        <v>0</v>
      </c>
      <c r="BA149" s="110">
        <v>0</v>
      </c>
      <c r="BB149" s="109"/>
      <c r="BC149" s="139"/>
      <c r="BD149" s="112">
        <v>0</v>
      </c>
      <c r="BE149" s="110"/>
      <c r="BF149" s="110"/>
      <c r="BG149" s="109"/>
      <c r="BH149" s="139"/>
      <c r="BJ149" s="108" t="s">
        <v>113</v>
      </c>
      <c r="BK149" s="111"/>
    </row>
    <row r="150" spans="1:63" ht="25">
      <c r="A150" s="91" t="s">
        <v>45</v>
      </c>
      <c r="B150" s="95" t="s">
        <v>182</v>
      </c>
      <c r="C150" s="95">
        <v>449</v>
      </c>
      <c r="D150" s="95">
        <v>10581</v>
      </c>
      <c r="E150" s="96"/>
      <c r="F150" s="92" t="s">
        <v>181</v>
      </c>
      <c r="G150" s="93"/>
      <c r="H150" s="93"/>
      <c r="I150" s="93"/>
      <c r="J150" s="97"/>
      <c r="K150" s="93"/>
      <c r="L150" s="93"/>
      <c r="M150" s="109"/>
      <c r="N150" s="97"/>
      <c r="O150" s="93"/>
      <c r="P150" s="97"/>
      <c r="Q150" s="93"/>
      <c r="R150" s="90"/>
      <c r="S150" s="109"/>
      <c r="T150" s="109"/>
      <c r="U150" s="110"/>
      <c r="V150" s="110"/>
      <c r="W150" s="109"/>
      <c r="X150" s="109"/>
      <c r="Y150" s="110">
        <v>0</v>
      </c>
      <c r="Z150" s="110">
        <v>0</v>
      </c>
      <c r="AA150" s="109"/>
      <c r="AB150" s="109"/>
      <c r="AC150" s="112">
        <v>0</v>
      </c>
      <c r="AD150" s="110">
        <v>0</v>
      </c>
      <c r="AE150" s="109"/>
      <c r="AF150" s="139"/>
      <c r="AG150" s="110">
        <v>0</v>
      </c>
      <c r="AH150" s="110">
        <v>0</v>
      </c>
      <c r="AI150" s="110">
        <v>0</v>
      </c>
      <c r="AJ150" s="110">
        <v>0</v>
      </c>
      <c r="AK150" s="109"/>
      <c r="AL150" s="109"/>
      <c r="AM150" s="112">
        <v>0</v>
      </c>
      <c r="AN150" s="110">
        <v>0</v>
      </c>
      <c r="AO150" s="110">
        <v>0</v>
      </c>
      <c r="AP150" s="110">
        <v>0</v>
      </c>
      <c r="AQ150" s="109"/>
      <c r="AR150" s="139"/>
      <c r="AS150" s="112">
        <v>0</v>
      </c>
      <c r="AT150" s="110">
        <v>0</v>
      </c>
      <c r="AU150" s="110">
        <v>0</v>
      </c>
      <c r="AV150" s="109"/>
      <c r="AW150" s="139"/>
      <c r="AX150" s="112">
        <v>0</v>
      </c>
      <c r="AY150" s="110">
        <v>0</v>
      </c>
      <c r="AZ150" s="110">
        <v>0</v>
      </c>
      <c r="BA150" s="110">
        <v>0</v>
      </c>
      <c r="BB150" s="109"/>
      <c r="BC150" s="139"/>
      <c r="BD150" s="112">
        <v>0</v>
      </c>
      <c r="BE150" s="110"/>
      <c r="BF150" s="110"/>
      <c r="BG150" s="109"/>
      <c r="BH150" s="139"/>
      <c r="BJ150" s="108"/>
      <c r="BK150" s="111"/>
    </row>
    <row r="151" spans="1:63" ht="25">
      <c r="A151" s="91" t="s">
        <v>82</v>
      </c>
      <c r="B151" s="95" t="s">
        <v>179</v>
      </c>
      <c r="C151" s="95" t="s">
        <v>43</v>
      </c>
      <c r="D151" s="95" t="s">
        <v>43</v>
      </c>
      <c r="E151" s="96"/>
      <c r="F151" s="92" t="s">
        <v>180</v>
      </c>
      <c r="G151" s="93"/>
      <c r="H151" s="93"/>
      <c r="I151" s="93"/>
      <c r="J151" s="97"/>
      <c r="K151" s="93"/>
      <c r="L151" s="93"/>
      <c r="M151" s="109"/>
      <c r="N151" s="97"/>
      <c r="O151" s="93"/>
      <c r="P151" s="97"/>
      <c r="Q151" s="93"/>
      <c r="R151" s="90"/>
      <c r="S151" s="109"/>
      <c r="T151" s="109"/>
      <c r="U151" s="110"/>
      <c r="V151" s="110"/>
      <c r="W151" s="109"/>
      <c r="X151" s="109"/>
      <c r="Y151" s="110">
        <v>0</v>
      </c>
      <c r="Z151" s="110">
        <v>0</v>
      </c>
      <c r="AA151" s="109"/>
      <c r="AB151" s="109"/>
      <c r="AC151" s="112">
        <v>0</v>
      </c>
      <c r="AD151" s="110">
        <v>0</v>
      </c>
      <c r="AE151" s="109"/>
      <c r="AF151" s="139"/>
      <c r="AG151" s="110">
        <v>0</v>
      </c>
      <c r="AH151" s="110">
        <v>0</v>
      </c>
      <c r="AI151" s="110">
        <v>0</v>
      </c>
      <c r="AJ151" s="110">
        <v>0</v>
      </c>
      <c r="AK151" s="109"/>
      <c r="AL151" s="109"/>
      <c r="AM151" s="112">
        <v>0</v>
      </c>
      <c r="AN151" s="110">
        <v>0</v>
      </c>
      <c r="AO151" s="110">
        <v>0</v>
      </c>
      <c r="AP151" s="110">
        <v>0</v>
      </c>
      <c r="AQ151" s="109"/>
      <c r="AR151" s="139"/>
      <c r="AS151" s="112">
        <v>0</v>
      </c>
      <c r="AT151" s="110">
        <v>0</v>
      </c>
      <c r="AU151" s="110">
        <v>0</v>
      </c>
      <c r="AV151" s="109"/>
      <c r="AW151" s="139"/>
      <c r="AX151" s="112">
        <v>0</v>
      </c>
      <c r="AY151" s="110">
        <v>0</v>
      </c>
      <c r="AZ151" s="110">
        <v>0</v>
      </c>
      <c r="BA151" s="110">
        <v>0</v>
      </c>
      <c r="BB151" s="109"/>
      <c r="BC151" s="139"/>
      <c r="BD151" s="112">
        <v>0</v>
      </c>
      <c r="BE151" s="110"/>
      <c r="BF151" s="110"/>
      <c r="BG151" s="109"/>
      <c r="BH151" s="139"/>
      <c r="BJ151" s="108" t="s">
        <v>113</v>
      </c>
      <c r="BK151" s="111"/>
    </row>
    <row r="152" spans="1:63" ht="25">
      <c r="A152" s="91" t="s">
        <v>45</v>
      </c>
      <c r="B152" s="95" t="s">
        <v>179</v>
      </c>
      <c r="C152" s="95">
        <v>641</v>
      </c>
      <c r="D152" s="95">
        <v>10842</v>
      </c>
      <c r="E152" s="96"/>
      <c r="F152" s="92" t="s">
        <v>178</v>
      </c>
      <c r="G152" s="93"/>
      <c r="H152" s="93"/>
      <c r="I152" s="93"/>
      <c r="J152" s="97"/>
      <c r="K152" s="93"/>
      <c r="L152" s="93"/>
      <c r="M152" s="109"/>
      <c r="N152" s="97"/>
      <c r="O152" s="93"/>
      <c r="P152" s="97"/>
      <c r="Q152" s="93"/>
      <c r="R152" s="90"/>
      <c r="S152" s="109"/>
      <c r="T152" s="109"/>
      <c r="U152" s="110"/>
      <c r="V152" s="110"/>
      <c r="W152" s="109"/>
      <c r="X152" s="109"/>
      <c r="Y152" s="110">
        <v>0</v>
      </c>
      <c r="Z152" s="110">
        <v>0</v>
      </c>
      <c r="AA152" s="109"/>
      <c r="AB152" s="109"/>
      <c r="AC152" s="112">
        <v>0</v>
      </c>
      <c r="AD152" s="110">
        <v>0</v>
      </c>
      <c r="AE152" s="109"/>
      <c r="AF152" s="139"/>
      <c r="AG152" s="110">
        <v>0</v>
      </c>
      <c r="AH152" s="110">
        <v>0</v>
      </c>
      <c r="AI152" s="110">
        <v>0</v>
      </c>
      <c r="AJ152" s="110">
        <v>0</v>
      </c>
      <c r="AK152" s="109"/>
      <c r="AL152" s="109"/>
      <c r="AM152" s="112">
        <v>0</v>
      </c>
      <c r="AN152" s="110">
        <v>0</v>
      </c>
      <c r="AO152" s="110">
        <v>0</v>
      </c>
      <c r="AP152" s="110">
        <v>0</v>
      </c>
      <c r="AQ152" s="109"/>
      <c r="AR152" s="139"/>
      <c r="AS152" s="112">
        <v>0</v>
      </c>
      <c r="AT152" s="110">
        <v>0</v>
      </c>
      <c r="AU152" s="110">
        <v>0</v>
      </c>
      <c r="AV152" s="109"/>
      <c r="AW152" s="139"/>
      <c r="AX152" s="112">
        <v>0</v>
      </c>
      <c r="AY152" s="110">
        <v>0</v>
      </c>
      <c r="AZ152" s="110">
        <v>0</v>
      </c>
      <c r="BA152" s="110">
        <v>0</v>
      </c>
      <c r="BB152" s="109"/>
      <c r="BC152" s="139"/>
      <c r="BD152" s="112">
        <v>0</v>
      </c>
      <c r="BE152" s="110"/>
      <c r="BF152" s="110"/>
      <c r="BG152" s="109"/>
      <c r="BH152" s="139"/>
      <c r="BJ152" s="108"/>
      <c r="BK152" s="111"/>
    </row>
    <row r="153" spans="1:63" ht="25">
      <c r="A153" s="91" t="s">
        <v>67</v>
      </c>
      <c r="B153" s="95" t="s">
        <v>176</v>
      </c>
      <c r="C153" s="95" t="s">
        <v>43</v>
      </c>
      <c r="D153" s="95" t="s">
        <v>43</v>
      </c>
      <c r="E153" s="96">
        <v>40483</v>
      </c>
      <c r="F153" s="92" t="s">
        <v>177</v>
      </c>
      <c r="G153" s="93"/>
      <c r="H153" s="93"/>
      <c r="I153" s="93"/>
      <c r="J153" s="97"/>
      <c r="K153" s="93"/>
      <c r="L153" s="93"/>
      <c r="M153" s="109"/>
      <c r="N153" s="97"/>
      <c r="O153" s="93"/>
      <c r="P153" s="97"/>
      <c r="Q153" s="93"/>
      <c r="R153" s="90"/>
      <c r="S153" s="109"/>
      <c r="T153" s="109"/>
      <c r="U153" s="110"/>
      <c r="V153" s="110"/>
      <c r="W153" s="109"/>
      <c r="X153" s="109"/>
      <c r="Y153" s="110">
        <v>23215.78</v>
      </c>
      <c r="Z153" s="110">
        <v>23215.78</v>
      </c>
      <c r="AA153" s="109"/>
      <c r="AB153" s="109"/>
      <c r="AC153" s="112">
        <v>23215.78</v>
      </c>
      <c r="AD153" s="110">
        <v>23215.78</v>
      </c>
      <c r="AE153" s="109"/>
      <c r="AF153" s="139"/>
      <c r="AG153" s="110">
        <v>23215.78</v>
      </c>
      <c r="AH153" s="110">
        <v>23215.78</v>
      </c>
      <c r="AI153" s="110">
        <v>23215.78</v>
      </c>
      <c r="AJ153" s="110">
        <v>23215.78</v>
      </c>
      <c r="AK153" s="109"/>
      <c r="AL153" s="109"/>
      <c r="AM153" s="112">
        <v>23215.78</v>
      </c>
      <c r="AN153" s="110">
        <v>23215.78</v>
      </c>
      <c r="AO153" s="110">
        <v>23215.78</v>
      </c>
      <c r="AP153" s="110">
        <v>23215.78</v>
      </c>
      <c r="AQ153" s="109"/>
      <c r="AR153" s="139"/>
      <c r="AS153" s="112">
        <v>23215.78</v>
      </c>
      <c r="AT153" s="110">
        <v>23215.78</v>
      </c>
      <c r="AU153" s="110">
        <v>23215.78</v>
      </c>
      <c r="AV153" s="109"/>
      <c r="AW153" s="139"/>
      <c r="AX153" s="112">
        <v>23215.78</v>
      </c>
      <c r="AY153" s="110">
        <v>23215.78</v>
      </c>
      <c r="AZ153" s="110">
        <v>23215.78</v>
      </c>
      <c r="BA153" s="110">
        <v>23215.78</v>
      </c>
      <c r="BB153" s="109"/>
      <c r="BC153" s="139"/>
      <c r="BD153" s="112">
        <v>23215.78</v>
      </c>
      <c r="BE153" s="110"/>
      <c r="BF153" s="110"/>
      <c r="BG153" s="109"/>
      <c r="BH153" s="139"/>
      <c r="BJ153" s="87" t="s">
        <v>70</v>
      </c>
      <c r="BK153" s="111"/>
    </row>
    <row r="154" spans="1:63" ht="25">
      <c r="A154" s="91" t="s">
        <v>45</v>
      </c>
      <c r="B154" s="95" t="s">
        <v>176</v>
      </c>
      <c r="C154" s="95">
        <v>875</v>
      </c>
      <c r="D154" s="95">
        <v>11155</v>
      </c>
      <c r="E154" s="96"/>
      <c r="F154" s="92" t="s">
        <v>175</v>
      </c>
      <c r="G154" s="93"/>
      <c r="H154" s="93"/>
      <c r="I154" s="93"/>
      <c r="J154" s="97"/>
      <c r="K154" s="93"/>
      <c r="L154" s="93"/>
      <c r="M154" s="109"/>
      <c r="N154" s="97"/>
      <c r="O154" s="93"/>
      <c r="P154" s="97"/>
      <c r="Q154" s="93"/>
      <c r="R154" s="90"/>
      <c r="S154" s="109"/>
      <c r="T154" s="109"/>
      <c r="U154" s="110"/>
      <c r="V154" s="110"/>
      <c r="W154" s="109"/>
      <c r="X154" s="109"/>
      <c r="Y154" s="110">
        <v>23215.78</v>
      </c>
      <c r="Z154" s="110">
        <v>23215.78</v>
      </c>
      <c r="AA154" s="109"/>
      <c r="AB154" s="109"/>
      <c r="AC154" s="112">
        <v>23215.78</v>
      </c>
      <c r="AD154" s="110">
        <v>23215.78</v>
      </c>
      <c r="AE154" s="109"/>
      <c r="AF154" s="139"/>
      <c r="AG154" s="110">
        <v>23215.78</v>
      </c>
      <c r="AH154" s="110">
        <v>23215.78</v>
      </c>
      <c r="AI154" s="110">
        <v>23215.78</v>
      </c>
      <c r="AJ154" s="110">
        <v>23215.78</v>
      </c>
      <c r="AK154" s="109"/>
      <c r="AL154" s="109"/>
      <c r="AM154" s="112">
        <v>23215.78</v>
      </c>
      <c r="AN154" s="110">
        <v>23215.78</v>
      </c>
      <c r="AO154" s="110">
        <v>23215.78</v>
      </c>
      <c r="AP154" s="110">
        <v>23215.78</v>
      </c>
      <c r="AQ154" s="109"/>
      <c r="AR154" s="139"/>
      <c r="AS154" s="112">
        <v>23215.78</v>
      </c>
      <c r="AT154" s="110">
        <v>23215.78</v>
      </c>
      <c r="AU154" s="110">
        <v>23215.78</v>
      </c>
      <c r="AV154" s="109"/>
      <c r="AW154" s="139"/>
      <c r="AX154" s="112">
        <v>23215.78</v>
      </c>
      <c r="AY154" s="110">
        <v>23215.78</v>
      </c>
      <c r="AZ154" s="110">
        <v>23215.78</v>
      </c>
      <c r="BA154" s="110">
        <v>23215.78</v>
      </c>
      <c r="BB154" s="109"/>
      <c r="BC154" s="139"/>
      <c r="BD154" s="112">
        <v>23215.78</v>
      </c>
      <c r="BE154" s="110"/>
      <c r="BF154" s="110"/>
      <c r="BG154" s="109"/>
      <c r="BH154" s="139"/>
      <c r="BJ154" s="87"/>
      <c r="BK154" s="111"/>
    </row>
    <row r="155" spans="1:63">
      <c r="A155" s="91" t="s">
        <v>82</v>
      </c>
      <c r="B155" s="95" t="s">
        <v>173</v>
      </c>
      <c r="C155" s="95" t="s">
        <v>43</v>
      </c>
      <c r="D155" s="95" t="s">
        <v>43</v>
      </c>
      <c r="E155" s="96"/>
      <c r="F155" s="92" t="s">
        <v>174</v>
      </c>
      <c r="G155" s="93"/>
      <c r="H155" s="93"/>
      <c r="I155" s="93"/>
      <c r="J155" s="97"/>
      <c r="K155" s="93"/>
      <c r="L155" s="93"/>
      <c r="M155" s="109"/>
      <c r="N155" s="97"/>
      <c r="O155" s="93"/>
      <c r="P155" s="97"/>
      <c r="Q155" s="93"/>
      <c r="R155" s="90"/>
      <c r="S155" s="109"/>
      <c r="T155" s="109"/>
      <c r="U155" s="110"/>
      <c r="V155" s="110"/>
      <c r="W155" s="109"/>
      <c r="X155" s="109"/>
      <c r="Y155" s="110">
        <v>0</v>
      </c>
      <c r="Z155" s="110">
        <v>0</v>
      </c>
      <c r="AA155" s="109"/>
      <c r="AB155" s="109"/>
      <c r="AC155" s="112">
        <v>0</v>
      </c>
      <c r="AD155" s="110">
        <v>0</v>
      </c>
      <c r="AE155" s="109"/>
      <c r="AF155" s="139"/>
      <c r="AG155" s="110">
        <v>0</v>
      </c>
      <c r="AH155" s="110">
        <v>0</v>
      </c>
      <c r="AI155" s="110">
        <v>0</v>
      </c>
      <c r="AJ155" s="110">
        <v>0</v>
      </c>
      <c r="AK155" s="109"/>
      <c r="AL155" s="109"/>
      <c r="AM155" s="112">
        <v>0</v>
      </c>
      <c r="AN155" s="110">
        <v>0</v>
      </c>
      <c r="AO155" s="110">
        <v>0</v>
      </c>
      <c r="AP155" s="110">
        <v>0</v>
      </c>
      <c r="AQ155" s="109"/>
      <c r="AR155" s="139"/>
      <c r="AS155" s="112">
        <v>0</v>
      </c>
      <c r="AT155" s="110">
        <v>0</v>
      </c>
      <c r="AU155" s="110">
        <v>0</v>
      </c>
      <c r="AV155" s="109"/>
      <c r="AW155" s="139"/>
      <c r="AX155" s="112">
        <v>0</v>
      </c>
      <c r="AY155" s="110">
        <v>0</v>
      </c>
      <c r="AZ155" s="110">
        <v>0</v>
      </c>
      <c r="BA155" s="110">
        <v>0</v>
      </c>
      <c r="BB155" s="109"/>
      <c r="BC155" s="139"/>
      <c r="BD155" s="112">
        <v>0</v>
      </c>
      <c r="BE155" s="110"/>
      <c r="BF155" s="110"/>
      <c r="BG155" s="109"/>
      <c r="BH155" s="139"/>
      <c r="BJ155" s="108" t="s">
        <v>113</v>
      </c>
      <c r="BK155" s="111"/>
    </row>
    <row r="156" spans="1:63">
      <c r="A156" s="91" t="s">
        <v>45</v>
      </c>
      <c r="B156" s="95" t="s">
        <v>173</v>
      </c>
      <c r="C156" s="95">
        <v>30155</v>
      </c>
      <c r="D156" s="95">
        <v>50163</v>
      </c>
      <c r="E156" s="96"/>
      <c r="F156" s="92" t="s">
        <v>172</v>
      </c>
      <c r="G156" s="93"/>
      <c r="H156" s="93"/>
      <c r="I156" s="93"/>
      <c r="J156" s="97"/>
      <c r="K156" s="93"/>
      <c r="L156" s="93"/>
      <c r="M156" s="109"/>
      <c r="N156" s="97"/>
      <c r="O156" s="93"/>
      <c r="P156" s="97"/>
      <c r="Q156" s="93"/>
      <c r="R156" s="90"/>
      <c r="S156" s="109"/>
      <c r="T156" s="109"/>
      <c r="U156" s="110"/>
      <c r="V156" s="110"/>
      <c r="W156" s="109"/>
      <c r="X156" s="109"/>
      <c r="Y156" s="110">
        <v>0</v>
      </c>
      <c r="Z156" s="110">
        <v>0</v>
      </c>
      <c r="AA156" s="109"/>
      <c r="AB156" s="109"/>
      <c r="AC156" s="112">
        <v>0</v>
      </c>
      <c r="AD156" s="110">
        <v>0</v>
      </c>
      <c r="AE156" s="109"/>
      <c r="AF156" s="139"/>
      <c r="AG156" s="110">
        <v>0</v>
      </c>
      <c r="AH156" s="110">
        <v>0</v>
      </c>
      <c r="AI156" s="110">
        <v>0</v>
      </c>
      <c r="AJ156" s="110">
        <v>0</v>
      </c>
      <c r="AK156" s="109"/>
      <c r="AL156" s="109"/>
      <c r="AM156" s="112">
        <v>0</v>
      </c>
      <c r="AN156" s="110">
        <v>0</v>
      </c>
      <c r="AO156" s="110">
        <v>0</v>
      </c>
      <c r="AP156" s="110">
        <v>0</v>
      </c>
      <c r="AQ156" s="109"/>
      <c r="AR156" s="139"/>
      <c r="AS156" s="112">
        <v>0</v>
      </c>
      <c r="AT156" s="110">
        <v>0</v>
      </c>
      <c r="AU156" s="110">
        <v>0</v>
      </c>
      <c r="AV156" s="109"/>
      <c r="AW156" s="139"/>
      <c r="AX156" s="112">
        <v>0</v>
      </c>
      <c r="AY156" s="110">
        <v>0</v>
      </c>
      <c r="AZ156" s="110">
        <v>0</v>
      </c>
      <c r="BA156" s="110">
        <v>0</v>
      </c>
      <c r="BB156" s="109"/>
      <c r="BC156" s="139"/>
      <c r="BD156" s="112">
        <v>0</v>
      </c>
      <c r="BE156" s="110"/>
      <c r="BF156" s="110"/>
      <c r="BG156" s="109"/>
      <c r="BH156" s="139"/>
      <c r="BJ156" s="108"/>
      <c r="BK156" s="111"/>
    </row>
    <row r="157" spans="1:63" ht="40">
      <c r="A157" s="91" t="s">
        <v>41</v>
      </c>
      <c r="B157" s="95" t="s">
        <v>170</v>
      </c>
      <c r="C157" s="95" t="s">
        <v>43</v>
      </c>
      <c r="D157" s="95" t="s">
        <v>43</v>
      </c>
      <c r="E157" s="143">
        <v>42720</v>
      </c>
      <c r="F157" s="92" t="s">
        <v>116</v>
      </c>
      <c r="G157" s="93"/>
      <c r="H157" s="93"/>
      <c r="I157" s="93"/>
      <c r="J157" s="97"/>
      <c r="K157" s="93"/>
      <c r="L157" s="93"/>
      <c r="M157" s="109"/>
      <c r="N157" s="97"/>
      <c r="O157" s="93"/>
      <c r="P157" s="97"/>
      <c r="Q157" s="93"/>
      <c r="R157" s="90"/>
      <c r="S157" s="109"/>
      <c r="T157" s="109"/>
      <c r="U157" s="110"/>
      <c r="V157" s="110"/>
      <c r="W157" s="109"/>
      <c r="X157" s="109"/>
      <c r="Y157" s="110">
        <v>0</v>
      </c>
      <c r="Z157" s="110">
        <v>4700000</v>
      </c>
      <c r="AA157" s="109"/>
      <c r="AB157" s="109"/>
      <c r="AC157" s="112">
        <v>4525574.6899999995</v>
      </c>
      <c r="AD157" s="110">
        <v>5020278.6899999995</v>
      </c>
      <c r="AE157" s="109">
        <f>AC157/Z157-1</f>
        <v>-3.7111768085106522E-2</v>
      </c>
      <c r="AF157" s="139">
        <f>AD157/AC157-1</f>
        <v>0.10931296771946553</v>
      </c>
      <c r="AG157" s="110">
        <v>94208721.060000002</v>
      </c>
      <c r="AH157" s="110">
        <v>99956721.060000002</v>
      </c>
      <c r="AI157" s="110">
        <v>99956721.060000002</v>
      </c>
      <c r="AJ157" s="110">
        <v>99956721.060000002</v>
      </c>
      <c r="AK157" s="109">
        <f>AG157/AD157-1</f>
        <v>17.765635710156165</v>
      </c>
      <c r="AL157" s="109">
        <f>AH157/AG157-1</f>
        <v>6.1013459638616707E-2</v>
      </c>
      <c r="AM157" s="112">
        <v>97244454.86999999</v>
      </c>
      <c r="AN157" s="110">
        <v>99956721.060000002</v>
      </c>
      <c r="AO157" s="110">
        <v>99956721.060000002</v>
      </c>
      <c r="AP157" s="110">
        <v>99956721.060000002</v>
      </c>
      <c r="AQ157" s="109">
        <f>AM157/AI157-1</f>
        <v>-2.7134405383025251E-2</v>
      </c>
      <c r="AR157" s="139">
        <f>AN157/AM157-1</f>
        <v>2.7891216970940658E-2</v>
      </c>
      <c r="AS157" s="112">
        <v>97368971.099999994</v>
      </c>
      <c r="AT157" s="110">
        <v>97368971.099999994</v>
      </c>
      <c r="AU157" s="110">
        <v>97368971.099999994</v>
      </c>
      <c r="AV157" s="109">
        <f>AS157/AO157-1</f>
        <v>-2.5888703956652215E-2</v>
      </c>
      <c r="AW157" s="139">
        <f>AP157/AS157-1</f>
        <v>2.6576741345477828E-2</v>
      </c>
      <c r="AX157" s="112">
        <v>97370354</v>
      </c>
      <c r="AY157" s="110">
        <v>97370354</v>
      </c>
      <c r="AZ157" s="110">
        <v>97370354</v>
      </c>
      <c r="BA157" s="110">
        <v>97370354</v>
      </c>
      <c r="BB157" s="109">
        <v>1.4202676523966673E-5</v>
      </c>
      <c r="BC157" s="139">
        <v>0</v>
      </c>
      <c r="BD157" s="112">
        <v>97370354</v>
      </c>
      <c r="BE157" s="110"/>
      <c r="BF157" s="110"/>
      <c r="BG157" s="109">
        <v>0</v>
      </c>
      <c r="BH157" s="139">
        <v>-1</v>
      </c>
      <c r="BJ157" s="108" t="s">
        <v>171</v>
      </c>
      <c r="BK157" s="111"/>
    </row>
    <row r="158" spans="1:63" ht="25">
      <c r="A158" s="91" t="s">
        <v>45</v>
      </c>
      <c r="B158" s="95" t="s">
        <v>170</v>
      </c>
      <c r="C158" s="95">
        <v>936</v>
      </c>
      <c r="D158" s="95">
        <v>11236</v>
      </c>
      <c r="E158" s="96"/>
      <c r="F158" s="92" t="s">
        <v>117</v>
      </c>
      <c r="G158" s="93"/>
      <c r="H158" s="93"/>
      <c r="I158" s="93"/>
      <c r="J158" s="97"/>
      <c r="K158" s="93"/>
      <c r="L158" s="93"/>
      <c r="M158" s="109"/>
      <c r="N158" s="97"/>
      <c r="O158" s="93"/>
      <c r="P158" s="97"/>
      <c r="Q158" s="93"/>
      <c r="R158" s="90"/>
      <c r="S158" s="109"/>
      <c r="T158" s="109"/>
      <c r="U158" s="110"/>
      <c r="V158" s="110"/>
      <c r="W158" s="109"/>
      <c r="X158" s="109"/>
      <c r="Y158" s="110">
        <v>0</v>
      </c>
      <c r="Z158" s="110">
        <v>4700000</v>
      </c>
      <c r="AA158" s="109"/>
      <c r="AB158" s="109"/>
      <c r="AC158" s="112">
        <v>4525574.6899999995</v>
      </c>
      <c r="AD158" s="110">
        <v>5020278.6899999995</v>
      </c>
      <c r="AE158" s="109"/>
      <c r="AF158" s="139"/>
      <c r="AG158" s="110">
        <v>94208721.060000002</v>
      </c>
      <c r="AH158" s="110">
        <v>99956721.060000002</v>
      </c>
      <c r="AI158" s="110">
        <v>99956721.060000002</v>
      </c>
      <c r="AJ158" s="110">
        <v>99956721.060000002</v>
      </c>
      <c r="AK158" s="109"/>
      <c r="AL158" s="109"/>
      <c r="AM158" s="112">
        <v>97244454.86999999</v>
      </c>
      <c r="AN158" s="110">
        <v>99956721.060000002</v>
      </c>
      <c r="AO158" s="110">
        <v>99956721.060000002</v>
      </c>
      <c r="AP158" s="110">
        <v>99956721.060000002</v>
      </c>
      <c r="AQ158" s="109"/>
      <c r="AR158" s="139"/>
      <c r="AS158" s="112">
        <v>97368971.099999994</v>
      </c>
      <c r="AT158" s="110">
        <v>97368971.099999994</v>
      </c>
      <c r="AU158" s="110">
        <v>97368971.099999994</v>
      </c>
      <c r="AV158" s="109"/>
      <c r="AW158" s="139"/>
      <c r="AX158" s="112">
        <v>97370354</v>
      </c>
      <c r="AY158" s="110">
        <v>97370354</v>
      </c>
      <c r="AZ158" s="110">
        <v>97370354</v>
      </c>
      <c r="BA158" s="110">
        <v>97370354</v>
      </c>
      <c r="BB158" s="109"/>
      <c r="BC158" s="139"/>
      <c r="BD158" s="112">
        <v>97370354</v>
      </c>
      <c r="BE158" s="110"/>
      <c r="BF158" s="110"/>
      <c r="BG158" s="109"/>
      <c r="BH158" s="139"/>
      <c r="BJ158" s="108"/>
      <c r="BK158" s="111"/>
    </row>
    <row r="159" spans="1:63" ht="20">
      <c r="A159" s="91" t="s">
        <v>41</v>
      </c>
      <c r="B159" s="95" t="s">
        <v>168</v>
      </c>
      <c r="C159" s="95" t="s">
        <v>43</v>
      </c>
      <c r="D159" s="95" t="s">
        <v>43</v>
      </c>
      <c r="E159" s="96">
        <v>42917</v>
      </c>
      <c r="F159" s="144" t="s">
        <v>169</v>
      </c>
      <c r="G159" s="93"/>
      <c r="H159" s="93"/>
      <c r="I159" s="93"/>
      <c r="J159" s="97"/>
      <c r="K159" s="93"/>
      <c r="L159" s="93"/>
      <c r="M159" s="109"/>
      <c r="N159" s="97"/>
      <c r="O159" s="93"/>
      <c r="P159" s="97"/>
      <c r="Q159" s="93"/>
      <c r="R159" s="90"/>
      <c r="S159" s="109"/>
      <c r="T159" s="109"/>
      <c r="U159" s="110"/>
      <c r="V159" s="110"/>
      <c r="W159" s="109"/>
      <c r="X159" s="109"/>
      <c r="Y159" s="110">
        <v>0</v>
      </c>
      <c r="Z159" s="110">
        <v>5900000</v>
      </c>
      <c r="AA159" s="109"/>
      <c r="AB159" s="109"/>
      <c r="AC159" s="112">
        <v>0</v>
      </c>
      <c r="AD159" s="110">
        <v>9636180.6900000013</v>
      </c>
      <c r="AE159" s="109"/>
      <c r="AF159" s="139"/>
      <c r="AG159" s="110">
        <v>606412.23</v>
      </c>
      <c r="AH159" s="110">
        <v>16078412.23</v>
      </c>
      <c r="AI159" s="110">
        <v>16078412.23</v>
      </c>
      <c r="AJ159" s="110">
        <v>16078412.23</v>
      </c>
      <c r="AK159" s="109">
        <f>AG159/AD159-1</f>
        <v>-0.93706923422167587</v>
      </c>
      <c r="AL159" s="109">
        <f>AH159/AG159-1</f>
        <v>25.513997301802441</v>
      </c>
      <c r="AM159" s="112">
        <v>17140808.91</v>
      </c>
      <c r="AN159" s="110">
        <v>16078412.23</v>
      </c>
      <c r="AO159" s="110">
        <v>16078412.23</v>
      </c>
      <c r="AP159" s="110">
        <v>16078412.23</v>
      </c>
      <c r="AQ159" s="109">
        <f>AM159/AI159-1</f>
        <v>6.6075969741447471E-2</v>
      </c>
      <c r="AR159" s="139">
        <f>AN159/AM159-1</f>
        <v>-6.1980545117692465E-2</v>
      </c>
      <c r="AS159" s="112">
        <v>17132431.490000002</v>
      </c>
      <c r="AT159" s="110">
        <v>17132431.490000002</v>
      </c>
      <c r="AU159" s="110">
        <v>17132431.490000002</v>
      </c>
      <c r="AV159" s="109">
        <f>AS159/AO159-1</f>
        <v>6.5554934462580317E-2</v>
      </c>
      <c r="AW159" s="139">
        <f>AP159/AS159-1</f>
        <v>-6.152187216480165E-2</v>
      </c>
      <c r="AX159" s="112">
        <v>17132604</v>
      </c>
      <c r="AY159" s="110">
        <v>17132604</v>
      </c>
      <c r="AZ159" s="110">
        <v>17132604</v>
      </c>
      <c r="BA159" s="110">
        <v>17132604</v>
      </c>
      <c r="BB159" s="109">
        <v>1.0069207053264861E-5</v>
      </c>
      <c r="BC159" s="139">
        <v>0</v>
      </c>
      <c r="BD159" s="112">
        <v>17132604</v>
      </c>
      <c r="BE159" s="110"/>
      <c r="BF159" s="110"/>
      <c r="BG159" s="109">
        <v>0</v>
      </c>
      <c r="BH159" s="139">
        <v>-1</v>
      </c>
      <c r="BJ159" s="87" t="s">
        <v>423</v>
      </c>
      <c r="BK159" s="111"/>
    </row>
    <row r="160" spans="1:63" ht="24.75" customHeight="1">
      <c r="A160" s="91" t="s">
        <v>45</v>
      </c>
      <c r="B160" s="95" t="s">
        <v>168</v>
      </c>
      <c r="C160" s="95">
        <v>504</v>
      </c>
      <c r="D160" s="95">
        <v>10649</v>
      </c>
      <c r="E160" s="96"/>
      <c r="F160" s="92" t="s">
        <v>167</v>
      </c>
      <c r="G160" s="93"/>
      <c r="H160" s="93"/>
      <c r="I160" s="93"/>
      <c r="J160" s="97"/>
      <c r="K160" s="93"/>
      <c r="L160" s="93"/>
      <c r="M160" s="109"/>
      <c r="N160" s="97"/>
      <c r="O160" s="93"/>
      <c r="P160" s="97"/>
      <c r="Q160" s="93"/>
      <c r="R160" s="90"/>
      <c r="S160" s="109"/>
      <c r="T160" s="109"/>
      <c r="U160" s="110"/>
      <c r="V160" s="110"/>
      <c r="W160" s="109"/>
      <c r="X160" s="109"/>
      <c r="Y160" s="110">
        <v>0</v>
      </c>
      <c r="Z160" s="110">
        <v>5900000</v>
      </c>
      <c r="AA160" s="109"/>
      <c r="AB160" s="109"/>
      <c r="AC160" s="112">
        <v>0</v>
      </c>
      <c r="AD160" s="110">
        <v>9636180.6900000013</v>
      </c>
      <c r="AE160" s="109"/>
      <c r="AF160" s="139"/>
      <c r="AG160" s="110">
        <v>606412.23</v>
      </c>
      <c r="AH160" s="110">
        <v>16078412.23</v>
      </c>
      <c r="AI160" s="110">
        <v>16078412.23</v>
      </c>
      <c r="AJ160" s="110">
        <v>16078412.23</v>
      </c>
      <c r="AK160" s="109"/>
      <c r="AL160" s="109"/>
      <c r="AM160" s="112">
        <v>17140808.91</v>
      </c>
      <c r="AN160" s="110">
        <v>16078412.23</v>
      </c>
      <c r="AO160" s="110">
        <v>16078412.23</v>
      </c>
      <c r="AP160" s="110">
        <v>16078412.23</v>
      </c>
      <c r="AQ160" s="109"/>
      <c r="AR160" s="139"/>
      <c r="AS160" s="112">
        <v>17132431.490000002</v>
      </c>
      <c r="AT160" s="110">
        <v>17132431.490000002</v>
      </c>
      <c r="AU160" s="110">
        <v>17132431.490000002</v>
      </c>
      <c r="AV160" s="109"/>
      <c r="AW160" s="139"/>
      <c r="AX160" s="112">
        <v>17132604</v>
      </c>
      <c r="AY160" s="110">
        <v>17132604</v>
      </c>
      <c r="AZ160" s="110">
        <v>17132604</v>
      </c>
      <c r="BA160" s="110">
        <v>17132604</v>
      </c>
      <c r="BB160" s="109"/>
      <c r="BC160" s="139"/>
      <c r="BD160" s="112">
        <v>17132604</v>
      </c>
      <c r="BE160" s="110"/>
      <c r="BF160" s="110"/>
      <c r="BG160" s="109"/>
      <c r="BH160" s="139"/>
      <c r="BJ160" s="108"/>
      <c r="BK160" s="111"/>
    </row>
    <row r="161" spans="1:63" ht="28.5" customHeight="1">
      <c r="A161" s="91" t="s">
        <v>41</v>
      </c>
      <c r="B161" s="95" t="s">
        <v>165</v>
      </c>
      <c r="C161" s="95" t="s">
        <v>43</v>
      </c>
      <c r="D161" s="95" t="s">
        <v>43</v>
      </c>
      <c r="E161" s="96">
        <v>42461</v>
      </c>
      <c r="F161" s="145" t="s">
        <v>166</v>
      </c>
      <c r="G161" s="93"/>
      <c r="H161" s="93"/>
      <c r="I161" s="93"/>
      <c r="J161" s="97"/>
      <c r="K161" s="93"/>
      <c r="L161" s="93"/>
      <c r="M161" s="109"/>
      <c r="N161" s="97"/>
      <c r="O161" s="93"/>
      <c r="P161" s="97"/>
      <c r="Q161" s="93"/>
      <c r="R161" s="90"/>
      <c r="S161" s="109"/>
      <c r="T161" s="109"/>
      <c r="U161" s="110"/>
      <c r="V161" s="110"/>
      <c r="W161" s="109"/>
      <c r="X161" s="109"/>
      <c r="Y161" s="110">
        <v>0</v>
      </c>
      <c r="Z161" s="110">
        <v>0</v>
      </c>
      <c r="AA161" s="109"/>
      <c r="AB161" s="109"/>
      <c r="AC161" s="112">
        <v>18845095.449999996</v>
      </c>
      <c r="AD161" s="110">
        <v>23229161.059999995</v>
      </c>
      <c r="AE161" s="109"/>
      <c r="AF161" s="139">
        <f>AD161/AC161-1</f>
        <v>0.2326369543540836</v>
      </c>
      <c r="AG161" s="110">
        <v>24727060.23</v>
      </c>
      <c r="AH161" s="110">
        <v>25217060.23</v>
      </c>
      <c r="AI161" s="110">
        <v>25217060.23</v>
      </c>
      <c r="AJ161" s="110">
        <v>25217060.23</v>
      </c>
      <c r="AK161" s="109">
        <f>AG161/AD161-1</f>
        <v>6.4483567276966802E-2</v>
      </c>
      <c r="AL161" s="109">
        <f>AH161/AG161-1</f>
        <v>1.9816346765132664E-2</v>
      </c>
      <c r="AM161" s="112">
        <v>25330929.210000001</v>
      </c>
      <c r="AN161" s="110">
        <v>25217060.23</v>
      </c>
      <c r="AO161" s="110">
        <v>25217060.23</v>
      </c>
      <c r="AP161" s="110">
        <v>25217060.23</v>
      </c>
      <c r="AQ161" s="109">
        <f>AM161/AI161-1</f>
        <v>4.5155533183258711E-3</v>
      </c>
      <c r="AR161" s="139">
        <f>AN161/AM161-1</f>
        <v>-4.4952547557965961E-3</v>
      </c>
      <c r="AS161" s="112">
        <v>25330929.210000001</v>
      </c>
      <c r="AT161" s="110">
        <v>25217060.23</v>
      </c>
      <c r="AU161" s="110">
        <v>25217060.23</v>
      </c>
      <c r="AV161" s="109">
        <f>AS161/AO161-1</f>
        <v>4.5155533183258711E-3</v>
      </c>
      <c r="AW161" s="139">
        <f>AP161/AS161-1</f>
        <v>-4.4952547557965961E-3</v>
      </c>
      <c r="AX161" s="112">
        <v>25330929.210000001</v>
      </c>
      <c r="AY161" s="110">
        <v>25330929.210000001</v>
      </c>
      <c r="AZ161" s="110">
        <v>25330929.210000001</v>
      </c>
      <c r="BA161" s="110">
        <v>25330929.210000001</v>
      </c>
      <c r="BB161" s="109">
        <v>4.5155533183258711E-3</v>
      </c>
      <c r="BC161" s="139">
        <v>0</v>
      </c>
      <c r="BD161" s="112">
        <v>25330929.210000001</v>
      </c>
      <c r="BE161" s="110"/>
      <c r="BF161" s="110"/>
      <c r="BG161" s="109">
        <v>0</v>
      </c>
      <c r="BH161" s="139">
        <v>-1</v>
      </c>
      <c r="BJ161" s="87" t="s">
        <v>422</v>
      </c>
      <c r="BK161" s="111"/>
    </row>
    <row r="162" spans="1:63" ht="24.75" customHeight="1">
      <c r="A162" s="91" t="s">
        <v>45</v>
      </c>
      <c r="B162" s="95" t="s">
        <v>165</v>
      </c>
      <c r="C162" s="95">
        <v>30449</v>
      </c>
      <c r="D162" s="95">
        <v>50545</v>
      </c>
      <c r="E162" s="96"/>
      <c r="F162" s="92" t="s">
        <v>164</v>
      </c>
      <c r="G162" s="93"/>
      <c r="H162" s="93"/>
      <c r="I162" s="93"/>
      <c r="J162" s="97"/>
      <c r="K162" s="93"/>
      <c r="L162" s="93"/>
      <c r="M162" s="109"/>
      <c r="N162" s="97"/>
      <c r="O162" s="93"/>
      <c r="P162" s="97"/>
      <c r="Q162" s="93"/>
      <c r="R162" s="90"/>
      <c r="S162" s="109"/>
      <c r="T162" s="109"/>
      <c r="U162" s="110"/>
      <c r="V162" s="110"/>
      <c r="W162" s="109"/>
      <c r="X162" s="109"/>
      <c r="Y162" s="110">
        <v>0</v>
      </c>
      <c r="Z162" s="110">
        <v>0</v>
      </c>
      <c r="AA162" s="109"/>
      <c r="AB162" s="109"/>
      <c r="AC162" s="112">
        <v>18845095.449999996</v>
      </c>
      <c r="AD162" s="110">
        <v>23229161.059999995</v>
      </c>
      <c r="AE162" s="109"/>
      <c r="AF162" s="139"/>
      <c r="AG162" s="110">
        <v>24727060.23</v>
      </c>
      <c r="AH162" s="110">
        <v>25217060.23</v>
      </c>
      <c r="AI162" s="110">
        <v>25217060.23</v>
      </c>
      <c r="AJ162" s="110">
        <v>25217060.23</v>
      </c>
      <c r="AK162" s="109"/>
      <c r="AL162" s="109"/>
      <c r="AM162" s="112">
        <v>25330929.210000001</v>
      </c>
      <c r="AN162" s="110">
        <v>25217060.23</v>
      </c>
      <c r="AO162" s="110">
        <v>25217060.23</v>
      </c>
      <c r="AP162" s="110">
        <v>25217060.23</v>
      </c>
      <c r="AQ162" s="109"/>
      <c r="AR162" s="139"/>
      <c r="AS162" s="112">
        <v>25330929.210000001</v>
      </c>
      <c r="AT162" s="110">
        <v>25217060.23</v>
      </c>
      <c r="AU162" s="110">
        <v>25217060.23</v>
      </c>
      <c r="AV162" s="109"/>
      <c r="AW162" s="139"/>
      <c r="AX162" s="112">
        <v>25330929.210000001</v>
      </c>
      <c r="AY162" s="110">
        <v>25330929.210000001</v>
      </c>
      <c r="AZ162" s="110">
        <v>25330929.210000001</v>
      </c>
      <c r="BA162" s="110">
        <v>25330929.210000001</v>
      </c>
      <c r="BB162" s="109"/>
      <c r="BC162" s="139"/>
      <c r="BD162" s="112">
        <v>25330929.210000001</v>
      </c>
      <c r="BE162" s="110"/>
      <c r="BF162" s="110"/>
      <c r="BG162" s="109"/>
      <c r="BH162" s="139"/>
      <c r="BJ162" s="108"/>
      <c r="BK162" s="111"/>
    </row>
    <row r="163" spans="1:63" ht="15" customHeight="1">
      <c r="A163" s="91" t="s">
        <v>41</v>
      </c>
      <c r="B163" s="95" t="s">
        <v>162</v>
      </c>
      <c r="C163" s="95" t="s">
        <v>43</v>
      </c>
      <c r="D163" s="95" t="s">
        <v>43</v>
      </c>
      <c r="E163" s="96">
        <v>42481</v>
      </c>
      <c r="F163" s="144" t="s">
        <v>163</v>
      </c>
      <c r="G163" s="93"/>
      <c r="H163" s="93"/>
      <c r="I163" s="93"/>
      <c r="J163" s="97"/>
      <c r="K163" s="93"/>
      <c r="L163" s="93"/>
      <c r="M163" s="109"/>
      <c r="N163" s="97"/>
      <c r="O163" s="93"/>
      <c r="P163" s="97"/>
      <c r="Q163" s="93"/>
      <c r="R163" s="90"/>
      <c r="S163" s="109"/>
      <c r="T163" s="109"/>
      <c r="U163" s="110"/>
      <c r="V163" s="110"/>
      <c r="W163" s="109"/>
      <c r="X163" s="109"/>
      <c r="Y163" s="110">
        <v>0</v>
      </c>
      <c r="Z163" s="110">
        <v>0</v>
      </c>
      <c r="AA163" s="109"/>
      <c r="AB163" s="109"/>
      <c r="AC163" s="112">
        <v>0</v>
      </c>
      <c r="AD163" s="110">
        <v>1140471.94</v>
      </c>
      <c r="AE163" s="109"/>
      <c r="AF163" s="139"/>
      <c r="AG163" s="110">
        <v>1230858.46</v>
      </c>
      <c r="AH163" s="110">
        <v>1230858.46</v>
      </c>
      <c r="AI163" s="110">
        <v>1230858.46</v>
      </c>
      <c r="AJ163" s="110">
        <v>1230858.46</v>
      </c>
      <c r="AK163" s="109">
        <f>AG163/AD163-1</f>
        <v>7.9253611447906325E-2</v>
      </c>
      <c r="AL163" s="109">
        <f>AH163/AG163-1</f>
        <v>0</v>
      </c>
      <c r="AM163" s="112">
        <v>1231360.51</v>
      </c>
      <c r="AN163" s="110">
        <v>1230858.46</v>
      </c>
      <c r="AO163" s="110">
        <v>1230858.46</v>
      </c>
      <c r="AP163" s="110">
        <v>1230858.46</v>
      </c>
      <c r="AQ163" s="109">
        <f>AM163/AI163-1</f>
        <v>4.0788605377106713E-4</v>
      </c>
      <c r="AR163" s="139">
        <f>AN163/AM163-1</f>
        <v>-4.077197505708563E-4</v>
      </c>
      <c r="AS163" s="112">
        <v>1231360.51</v>
      </c>
      <c r="AT163" s="110">
        <v>1230858.46</v>
      </c>
      <c r="AU163" s="110">
        <v>1230858.46</v>
      </c>
      <c r="AV163" s="109">
        <f>AS163/AO163-1</f>
        <v>4.0788605377106713E-4</v>
      </c>
      <c r="AW163" s="139">
        <f>AP163/AS163-1</f>
        <v>-4.077197505708563E-4</v>
      </c>
      <c r="AX163" s="112">
        <v>1231360.51</v>
      </c>
      <c r="AY163" s="110">
        <v>1231360.51</v>
      </c>
      <c r="AZ163" s="110">
        <v>1231360.51</v>
      </c>
      <c r="BA163" s="110">
        <v>1231360.51</v>
      </c>
      <c r="BB163" s="109">
        <v>4.0788605377106713E-4</v>
      </c>
      <c r="BC163" s="139">
        <v>0</v>
      </c>
      <c r="BD163" s="112">
        <v>1231360.51</v>
      </c>
      <c r="BE163" s="110"/>
      <c r="BF163" s="110"/>
      <c r="BG163" s="109">
        <v>0</v>
      </c>
      <c r="BH163" s="139">
        <v>-1</v>
      </c>
      <c r="BJ163" s="94"/>
      <c r="BK163" s="111"/>
    </row>
    <row r="164" spans="1:63" ht="24.75" customHeight="1">
      <c r="A164" s="91" t="s">
        <v>45</v>
      </c>
      <c r="B164" s="95" t="s">
        <v>162</v>
      </c>
      <c r="C164" s="95">
        <v>30296</v>
      </c>
      <c r="D164" s="95">
        <v>50334</v>
      </c>
      <c r="E164" s="96"/>
      <c r="F164" s="92" t="s">
        <v>161</v>
      </c>
      <c r="G164" s="93"/>
      <c r="H164" s="93"/>
      <c r="I164" s="93"/>
      <c r="J164" s="97"/>
      <c r="K164" s="93"/>
      <c r="L164" s="93"/>
      <c r="M164" s="109"/>
      <c r="N164" s="97"/>
      <c r="O164" s="93"/>
      <c r="P164" s="97"/>
      <c r="Q164" s="93"/>
      <c r="R164" s="90"/>
      <c r="S164" s="109"/>
      <c r="T164" s="109"/>
      <c r="U164" s="110"/>
      <c r="V164" s="110"/>
      <c r="W164" s="109"/>
      <c r="X164" s="109"/>
      <c r="Y164" s="110">
        <v>0</v>
      </c>
      <c r="Z164" s="110">
        <v>0</v>
      </c>
      <c r="AA164" s="109"/>
      <c r="AB164" s="109"/>
      <c r="AC164" s="112">
        <v>0</v>
      </c>
      <c r="AD164" s="110">
        <v>1140471.94</v>
      </c>
      <c r="AE164" s="109"/>
      <c r="AF164" s="139"/>
      <c r="AG164" s="110">
        <v>1230858.46</v>
      </c>
      <c r="AH164" s="110">
        <v>1230858.46</v>
      </c>
      <c r="AI164" s="110">
        <v>1230858.46</v>
      </c>
      <c r="AJ164" s="110">
        <v>1230858.46</v>
      </c>
      <c r="AK164" s="109"/>
      <c r="AL164" s="109"/>
      <c r="AM164" s="112">
        <v>1231360.51</v>
      </c>
      <c r="AN164" s="110">
        <v>1230858.46</v>
      </c>
      <c r="AO164" s="110">
        <v>1230858.46</v>
      </c>
      <c r="AP164" s="110">
        <v>1230858.46</v>
      </c>
      <c r="AQ164" s="109"/>
      <c r="AR164" s="139"/>
      <c r="AS164" s="112">
        <v>1231360.51</v>
      </c>
      <c r="AT164" s="110">
        <v>1230858.46</v>
      </c>
      <c r="AU164" s="110">
        <v>1230858.46</v>
      </c>
      <c r="AV164" s="109"/>
      <c r="AW164" s="139"/>
      <c r="AX164" s="112">
        <v>1231360.51</v>
      </c>
      <c r="AY164" s="110">
        <v>1231360.51</v>
      </c>
      <c r="AZ164" s="110">
        <v>1231360.51</v>
      </c>
      <c r="BA164" s="110">
        <v>1231360.51</v>
      </c>
      <c r="BB164" s="109"/>
      <c r="BC164" s="139"/>
      <c r="BD164" s="112">
        <v>1231360.51</v>
      </c>
      <c r="BE164" s="110"/>
      <c r="BF164" s="110"/>
      <c r="BG164" s="109"/>
      <c r="BH164" s="139"/>
      <c r="BJ164" s="108"/>
      <c r="BK164" s="111"/>
    </row>
    <row r="165" spans="1:63" ht="19.5" customHeight="1">
      <c r="A165" s="91" t="s">
        <v>41</v>
      </c>
      <c r="B165" s="95" t="s">
        <v>811</v>
      </c>
      <c r="C165" s="95" t="s">
        <v>43</v>
      </c>
      <c r="D165" s="95" t="s">
        <v>43</v>
      </c>
      <c r="E165" s="96">
        <v>42522</v>
      </c>
      <c r="F165" s="92" t="s">
        <v>160</v>
      </c>
      <c r="G165" s="93"/>
      <c r="H165" s="93"/>
      <c r="I165" s="93"/>
      <c r="J165" s="97"/>
      <c r="K165" s="93"/>
      <c r="L165" s="93"/>
      <c r="M165" s="109"/>
      <c r="N165" s="97"/>
      <c r="O165" s="93"/>
      <c r="P165" s="97"/>
      <c r="Q165" s="93"/>
      <c r="R165" s="90"/>
      <c r="S165" s="109"/>
      <c r="T165" s="109"/>
      <c r="U165" s="110"/>
      <c r="V165" s="110"/>
      <c r="W165" s="109"/>
      <c r="X165" s="109"/>
      <c r="Y165" s="110">
        <v>0</v>
      </c>
      <c r="Z165" s="110">
        <v>0</v>
      </c>
      <c r="AA165" s="109"/>
      <c r="AB165" s="109"/>
      <c r="AC165" s="112">
        <v>0</v>
      </c>
      <c r="AD165" s="110">
        <v>54032914.560000002</v>
      </c>
      <c r="AE165" s="109"/>
      <c r="AF165" s="139"/>
      <c r="AG165" s="110">
        <v>58503883.449999996</v>
      </c>
      <c r="AH165" s="110">
        <v>59534283.449999996</v>
      </c>
      <c r="AI165" s="110">
        <v>59534283.449999996</v>
      </c>
      <c r="AJ165" s="110">
        <v>59534283.449999996</v>
      </c>
      <c r="AK165" s="109">
        <f>AG165/AD165-1</f>
        <v>8.2745284543836339E-2</v>
      </c>
      <c r="AL165" s="109">
        <f>AH165/AG165-1</f>
        <v>1.7612506029289987E-2</v>
      </c>
      <c r="AM165" s="112">
        <v>59387255.910000004</v>
      </c>
      <c r="AN165" s="110">
        <v>59534283.449999996</v>
      </c>
      <c r="AO165" s="110">
        <v>59534283.449999996</v>
      </c>
      <c r="AP165" s="110">
        <v>59534283.449999996</v>
      </c>
      <c r="AQ165" s="109">
        <f>AM165/AI165-1</f>
        <v>-2.4696281113969487E-3</v>
      </c>
      <c r="AR165" s="139">
        <f>AN165/AM165-1</f>
        <v>2.4757422741137347E-3</v>
      </c>
      <c r="AS165" s="112">
        <v>58648888.769999996</v>
      </c>
      <c r="AT165" s="110">
        <v>58648888.769999996</v>
      </c>
      <c r="AU165" s="110">
        <v>58648888.769999996</v>
      </c>
      <c r="AV165" s="109">
        <f>AS165/AO165-1</f>
        <v>-1.4872013715317545E-2</v>
      </c>
      <c r="AW165" s="139">
        <f>AP165/AS165-1</f>
        <v>1.5096529509232459E-2</v>
      </c>
      <c r="AX165" s="112">
        <v>58649880.669999994</v>
      </c>
      <c r="AY165" s="110">
        <v>58649880.669999994</v>
      </c>
      <c r="AZ165" s="110">
        <v>58649880.669999994</v>
      </c>
      <c r="BA165" s="110">
        <v>58649880.669999994</v>
      </c>
      <c r="BB165" s="109">
        <v>1.6912511401345753E-5</v>
      </c>
      <c r="BC165" s="139">
        <v>0</v>
      </c>
      <c r="BD165" s="112">
        <v>58649880.669999994</v>
      </c>
      <c r="BE165" s="110"/>
      <c r="BF165" s="110"/>
      <c r="BG165" s="109">
        <v>0</v>
      </c>
      <c r="BH165" s="139">
        <v>-1</v>
      </c>
      <c r="BJ165" s="87" t="s">
        <v>421</v>
      </c>
      <c r="BK165" s="111"/>
    </row>
    <row r="166" spans="1:63">
      <c r="A166" s="91" t="s">
        <v>45</v>
      </c>
      <c r="B166" s="95" t="s">
        <v>811</v>
      </c>
      <c r="C166" s="95">
        <v>30495</v>
      </c>
      <c r="D166" s="95">
        <v>50607</v>
      </c>
      <c r="E166" s="96"/>
      <c r="F166" s="92" t="s">
        <v>159</v>
      </c>
      <c r="G166" s="93"/>
      <c r="H166" s="93"/>
      <c r="I166" s="93"/>
      <c r="J166" s="97"/>
      <c r="K166" s="93"/>
      <c r="L166" s="93"/>
      <c r="M166" s="109"/>
      <c r="N166" s="97"/>
      <c r="O166" s="93"/>
      <c r="P166" s="97"/>
      <c r="Q166" s="93"/>
      <c r="R166" s="90"/>
      <c r="S166" s="109"/>
      <c r="T166" s="109"/>
      <c r="U166" s="110"/>
      <c r="V166" s="110"/>
      <c r="W166" s="109"/>
      <c r="X166" s="109"/>
      <c r="Y166" s="110">
        <v>0</v>
      </c>
      <c r="Z166" s="110">
        <v>0</v>
      </c>
      <c r="AA166" s="109"/>
      <c r="AB166" s="109"/>
      <c r="AC166" s="112">
        <v>0</v>
      </c>
      <c r="AD166" s="110">
        <v>54032914.560000002</v>
      </c>
      <c r="AE166" s="109"/>
      <c r="AF166" s="139"/>
      <c r="AG166" s="110">
        <v>58503883.449999996</v>
      </c>
      <c r="AH166" s="110">
        <v>59534283.449999996</v>
      </c>
      <c r="AI166" s="110">
        <v>59534283.449999996</v>
      </c>
      <c r="AJ166" s="110">
        <v>59534283.449999996</v>
      </c>
      <c r="AK166" s="109"/>
      <c r="AL166" s="109"/>
      <c r="AM166" s="112">
        <v>59387255.910000004</v>
      </c>
      <c r="AN166" s="110">
        <v>59534283.449999996</v>
      </c>
      <c r="AO166" s="110">
        <v>59534283.449999996</v>
      </c>
      <c r="AP166" s="110">
        <v>59534283.449999996</v>
      </c>
      <c r="AQ166" s="109"/>
      <c r="AR166" s="139"/>
      <c r="AS166" s="112">
        <v>58648888.769999996</v>
      </c>
      <c r="AT166" s="110">
        <v>58648888.769999996</v>
      </c>
      <c r="AU166" s="110">
        <v>58648888.769999996</v>
      </c>
      <c r="AV166" s="109"/>
      <c r="AW166" s="139"/>
      <c r="AX166" s="112">
        <v>58649880.669999994</v>
      </c>
      <c r="AY166" s="110">
        <v>58649880.669999994</v>
      </c>
      <c r="AZ166" s="110">
        <v>58649880.669999994</v>
      </c>
      <c r="BA166" s="110">
        <v>58649880.669999994</v>
      </c>
      <c r="BB166" s="109"/>
      <c r="BC166" s="139"/>
      <c r="BD166" s="112">
        <v>58649880.669999994</v>
      </c>
      <c r="BE166" s="110"/>
      <c r="BF166" s="110"/>
      <c r="BG166" s="109"/>
      <c r="BH166" s="139"/>
      <c r="BJ166" s="108"/>
      <c r="BK166" s="111"/>
    </row>
    <row r="167" spans="1:63" ht="30.75" customHeight="1">
      <c r="A167" s="91" t="s">
        <v>45</v>
      </c>
      <c r="B167" s="95" t="s">
        <v>811</v>
      </c>
      <c r="C167" s="95">
        <v>30495</v>
      </c>
      <c r="D167" s="95">
        <v>50615</v>
      </c>
      <c r="E167" s="96"/>
      <c r="F167" s="92" t="s">
        <v>158</v>
      </c>
      <c r="G167" s="93"/>
      <c r="H167" s="93"/>
      <c r="I167" s="93"/>
      <c r="J167" s="97"/>
      <c r="K167" s="93"/>
      <c r="L167" s="93"/>
      <c r="M167" s="109"/>
      <c r="N167" s="97"/>
      <c r="O167" s="93"/>
      <c r="P167" s="97"/>
      <c r="Q167" s="93"/>
      <c r="R167" s="90"/>
      <c r="S167" s="109"/>
      <c r="T167" s="109"/>
      <c r="U167" s="110"/>
      <c r="V167" s="110"/>
      <c r="W167" s="109"/>
      <c r="X167" s="109"/>
      <c r="Y167" s="110">
        <v>0</v>
      </c>
      <c r="Z167" s="110">
        <v>0</v>
      </c>
      <c r="AA167" s="109"/>
      <c r="AB167" s="109"/>
      <c r="AC167" s="112">
        <v>0</v>
      </c>
      <c r="AD167" s="110">
        <v>0</v>
      </c>
      <c r="AE167" s="109"/>
      <c r="AF167" s="139"/>
      <c r="AG167" s="110">
        <v>0</v>
      </c>
      <c r="AH167" s="110">
        <v>0</v>
      </c>
      <c r="AI167" s="110">
        <v>0</v>
      </c>
      <c r="AJ167" s="110">
        <v>0</v>
      </c>
      <c r="AK167" s="109"/>
      <c r="AL167" s="109"/>
      <c r="AM167" s="112">
        <v>0</v>
      </c>
      <c r="AN167" s="110">
        <v>0</v>
      </c>
      <c r="AO167" s="110">
        <v>0</v>
      </c>
      <c r="AP167" s="110">
        <v>0</v>
      </c>
      <c r="AQ167" s="109"/>
      <c r="AR167" s="139"/>
      <c r="AS167" s="112">
        <v>0</v>
      </c>
      <c r="AT167" s="110">
        <v>0</v>
      </c>
      <c r="AU167" s="110">
        <v>0</v>
      </c>
      <c r="AV167" s="109"/>
      <c r="AW167" s="139"/>
      <c r="AX167" s="112">
        <v>0</v>
      </c>
      <c r="AY167" s="110">
        <v>0</v>
      </c>
      <c r="AZ167" s="110">
        <v>0</v>
      </c>
      <c r="BA167" s="110">
        <v>0</v>
      </c>
      <c r="BB167" s="109"/>
      <c r="BC167" s="139"/>
      <c r="BD167" s="112">
        <v>0</v>
      </c>
      <c r="BE167" s="110"/>
      <c r="BF167" s="110"/>
      <c r="BG167" s="109"/>
      <c r="BH167" s="139"/>
      <c r="BJ167" s="108"/>
      <c r="BK167" s="111"/>
    </row>
    <row r="168" spans="1:63" ht="24.75" customHeight="1">
      <c r="A168" s="91" t="s">
        <v>41</v>
      </c>
      <c r="B168" s="95" t="s">
        <v>156</v>
      </c>
      <c r="C168" s="95" t="s">
        <v>43</v>
      </c>
      <c r="D168" s="95" t="s">
        <v>43</v>
      </c>
      <c r="E168" s="96">
        <v>42623</v>
      </c>
      <c r="F168" s="144" t="s">
        <v>157</v>
      </c>
      <c r="G168" s="93"/>
      <c r="H168" s="93"/>
      <c r="I168" s="93"/>
      <c r="J168" s="97"/>
      <c r="K168" s="93"/>
      <c r="L168" s="93"/>
      <c r="M168" s="109"/>
      <c r="N168" s="97"/>
      <c r="O168" s="93"/>
      <c r="P168" s="97"/>
      <c r="Q168" s="93"/>
      <c r="R168" s="90"/>
      <c r="S168" s="109"/>
      <c r="T168" s="109"/>
      <c r="U168" s="110"/>
      <c r="V168" s="110"/>
      <c r="W168" s="109"/>
      <c r="X168" s="109"/>
      <c r="Y168" s="110">
        <v>0</v>
      </c>
      <c r="Z168" s="110">
        <v>0</v>
      </c>
      <c r="AA168" s="109"/>
      <c r="AB168" s="109"/>
      <c r="AC168" s="112">
        <v>0</v>
      </c>
      <c r="AD168" s="110">
        <v>1111301.77</v>
      </c>
      <c r="AE168" s="109"/>
      <c r="AF168" s="139"/>
      <c r="AG168" s="110">
        <v>1556621.42</v>
      </c>
      <c r="AH168" s="110">
        <v>1556621.42</v>
      </c>
      <c r="AI168" s="110">
        <v>1556621.42</v>
      </c>
      <c r="AJ168" s="110">
        <v>1556621.42</v>
      </c>
      <c r="AK168" s="109">
        <f>AG168/AD168-1</f>
        <v>0.40071892443759882</v>
      </c>
      <c r="AL168" s="109">
        <f>AH168/AG168-1</f>
        <v>0</v>
      </c>
      <c r="AM168" s="112">
        <v>1558180.6099999999</v>
      </c>
      <c r="AN168" s="110">
        <v>1556621.42</v>
      </c>
      <c r="AO168" s="110">
        <v>1556621.42</v>
      </c>
      <c r="AP168" s="110">
        <v>1556621.42</v>
      </c>
      <c r="AQ168" s="109">
        <f>AM168/AI168-1</f>
        <v>1.0016500993541566E-3</v>
      </c>
      <c r="AR168" s="139">
        <f>AN168/AM168-1</f>
        <v>-1.0006478003855568E-3</v>
      </c>
      <c r="AS168" s="112">
        <v>1558180.6099999999</v>
      </c>
      <c r="AT168" s="110">
        <v>1556621.42</v>
      </c>
      <c r="AU168" s="110">
        <v>1556621.42</v>
      </c>
      <c r="AV168" s="109">
        <f>AS168/AO168-1</f>
        <v>1.0016500993541566E-3</v>
      </c>
      <c r="AW168" s="139">
        <f>AP168/AS168-1</f>
        <v>-1.0006478003855568E-3</v>
      </c>
      <c r="AX168" s="112">
        <v>1558180.6099999999</v>
      </c>
      <c r="AY168" s="110">
        <v>1558180.6099999999</v>
      </c>
      <c r="AZ168" s="110">
        <v>1558180.6099999999</v>
      </c>
      <c r="BA168" s="110">
        <v>1558180.6099999999</v>
      </c>
      <c r="BB168" s="109">
        <v>1.0016500993541566E-3</v>
      </c>
      <c r="BC168" s="139">
        <v>0</v>
      </c>
      <c r="BD168" s="112">
        <v>1558180.6099999999</v>
      </c>
      <c r="BE168" s="110"/>
      <c r="BF168" s="110"/>
      <c r="BG168" s="109">
        <v>0</v>
      </c>
      <c r="BH168" s="139">
        <v>-1</v>
      </c>
      <c r="BJ168" s="94"/>
      <c r="BK168" s="111"/>
    </row>
    <row r="169" spans="1:63" ht="25">
      <c r="A169" s="91" t="s">
        <v>45</v>
      </c>
      <c r="B169" s="95" t="s">
        <v>156</v>
      </c>
      <c r="C169" s="95">
        <v>30298</v>
      </c>
      <c r="D169" s="95">
        <v>50336</v>
      </c>
      <c r="E169" s="96"/>
      <c r="F169" s="92" t="s">
        <v>155</v>
      </c>
      <c r="G169" s="93"/>
      <c r="H169" s="93"/>
      <c r="I169" s="93"/>
      <c r="J169" s="97"/>
      <c r="K169" s="93"/>
      <c r="L169" s="93"/>
      <c r="M169" s="109"/>
      <c r="N169" s="97"/>
      <c r="O169" s="93"/>
      <c r="P169" s="97"/>
      <c r="Q169" s="93"/>
      <c r="R169" s="90"/>
      <c r="S169" s="109"/>
      <c r="T169" s="109"/>
      <c r="U169" s="110"/>
      <c r="V169" s="110"/>
      <c r="W169" s="109"/>
      <c r="X169" s="109"/>
      <c r="Y169" s="110">
        <v>0</v>
      </c>
      <c r="Z169" s="110">
        <v>0</v>
      </c>
      <c r="AA169" s="109"/>
      <c r="AB169" s="109"/>
      <c r="AC169" s="112">
        <v>0</v>
      </c>
      <c r="AD169" s="110">
        <v>1111301.77</v>
      </c>
      <c r="AE169" s="109"/>
      <c r="AF169" s="139"/>
      <c r="AG169" s="110">
        <v>1556621.42</v>
      </c>
      <c r="AH169" s="110">
        <v>1556621.42</v>
      </c>
      <c r="AI169" s="110">
        <v>1556621.42</v>
      </c>
      <c r="AJ169" s="110">
        <v>1556621.42</v>
      </c>
      <c r="AK169" s="109"/>
      <c r="AL169" s="109"/>
      <c r="AM169" s="112">
        <v>1558180.6099999999</v>
      </c>
      <c r="AN169" s="110">
        <v>1556621.42</v>
      </c>
      <c r="AO169" s="110">
        <v>1556621.42</v>
      </c>
      <c r="AP169" s="110">
        <v>1556621.42</v>
      </c>
      <c r="AQ169" s="109"/>
      <c r="AR169" s="139"/>
      <c r="AS169" s="112">
        <v>1558180.6099999999</v>
      </c>
      <c r="AT169" s="110">
        <v>1556621.42</v>
      </c>
      <c r="AU169" s="110">
        <v>1556621.42</v>
      </c>
      <c r="AV169" s="109"/>
      <c r="AW169" s="139"/>
      <c r="AX169" s="112">
        <v>1558180.6099999999</v>
      </c>
      <c r="AY169" s="110">
        <v>1558180.6099999999</v>
      </c>
      <c r="AZ169" s="110">
        <v>1558180.6099999999</v>
      </c>
      <c r="BA169" s="110">
        <v>1558180.6099999999</v>
      </c>
      <c r="BB169" s="109"/>
      <c r="BC169" s="139"/>
      <c r="BD169" s="112">
        <v>1558180.6099999999</v>
      </c>
      <c r="BE169" s="110"/>
      <c r="BF169" s="110"/>
      <c r="BG169" s="109"/>
      <c r="BH169" s="139"/>
      <c r="BJ169" s="108"/>
      <c r="BK169" s="111"/>
    </row>
    <row r="170" spans="1:63" ht="24.75" customHeight="1">
      <c r="A170" s="91" t="s">
        <v>41</v>
      </c>
      <c r="B170" s="95" t="s">
        <v>152</v>
      </c>
      <c r="C170" s="95" t="s">
        <v>43</v>
      </c>
      <c r="D170" s="95" t="s">
        <v>43</v>
      </c>
      <c r="E170" s="96">
        <v>42160</v>
      </c>
      <c r="F170" s="92" t="s">
        <v>154</v>
      </c>
      <c r="G170" s="93"/>
      <c r="H170" s="93"/>
      <c r="I170" s="93"/>
      <c r="J170" s="97"/>
      <c r="K170" s="93"/>
      <c r="L170" s="93"/>
      <c r="M170" s="109"/>
      <c r="N170" s="97"/>
      <c r="O170" s="93"/>
      <c r="P170" s="97"/>
      <c r="Q170" s="93"/>
      <c r="R170" s="90"/>
      <c r="S170" s="109"/>
      <c r="T170" s="109"/>
      <c r="U170" s="110"/>
      <c r="V170" s="110"/>
      <c r="W170" s="109"/>
      <c r="X170" s="109"/>
      <c r="Y170" s="110">
        <v>49364.11</v>
      </c>
      <c r="Z170" s="110">
        <v>15500000</v>
      </c>
      <c r="AA170" s="109"/>
      <c r="AB170" s="109"/>
      <c r="AC170" s="112">
        <v>15777910.709999997</v>
      </c>
      <c r="AD170" s="110">
        <v>15777910.709999997</v>
      </c>
      <c r="AE170" s="109">
        <f>AC170/Z170-1</f>
        <v>1.7929723225806216E-2</v>
      </c>
      <c r="AF170" s="139">
        <f>AD170/AC170-1</f>
        <v>0</v>
      </c>
      <c r="AG170" s="110">
        <v>15991916.899999999</v>
      </c>
      <c r="AH170" s="110">
        <v>15998916.899999999</v>
      </c>
      <c r="AI170" s="110">
        <v>15998916.899999999</v>
      </c>
      <c r="AJ170" s="110">
        <v>15998916.899999999</v>
      </c>
      <c r="AK170" s="109">
        <f>AG170/AD170-1</f>
        <v>1.3563658327991668E-2</v>
      </c>
      <c r="AL170" s="109">
        <f>AH170/AG170-1</f>
        <v>4.3772113398121704E-4</v>
      </c>
      <c r="AM170" s="112">
        <v>16142203.189999998</v>
      </c>
      <c r="AN170" s="110">
        <v>15998916.899999999</v>
      </c>
      <c r="AO170" s="110">
        <v>15998916.899999999</v>
      </c>
      <c r="AP170" s="110">
        <v>15998916.899999999</v>
      </c>
      <c r="AQ170" s="109">
        <f>AM170/AI170-1</f>
        <v>8.9559993901837665E-3</v>
      </c>
      <c r="AR170" s="139">
        <f>AN170/AM170-1</f>
        <v>-8.8765014486228422E-3</v>
      </c>
      <c r="AS170" s="112">
        <v>16209336.900000002</v>
      </c>
      <c r="AT170" s="110">
        <v>16209336.900000002</v>
      </c>
      <c r="AU170" s="110">
        <v>16209336.900000002</v>
      </c>
      <c r="AV170" s="109">
        <f>AS170/AO170-1</f>
        <v>1.3152140317698846E-2</v>
      </c>
      <c r="AW170" s="139">
        <f>AP170/AS170-1</f>
        <v>-1.2981407030907222E-2</v>
      </c>
      <c r="AX170" s="112">
        <v>15930624.490000006</v>
      </c>
      <c r="AY170" s="110">
        <v>15930624.490000006</v>
      </c>
      <c r="AZ170" s="110">
        <v>15930624.490000006</v>
      </c>
      <c r="BA170" s="110">
        <v>15930624.490000006</v>
      </c>
      <c r="BB170" s="109">
        <v>-1.7194559636797724E-2</v>
      </c>
      <c r="BC170" s="139">
        <v>0</v>
      </c>
      <c r="BD170" s="112">
        <v>15930624.490000006</v>
      </c>
      <c r="BE170" s="110"/>
      <c r="BF170" s="110"/>
      <c r="BG170" s="109">
        <v>0</v>
      </c>
      <c r="BH170" s="139">
        <v>-1</v>
      </c>
      <c r="BJ170" s="108" t="s">
        <v>153</v>
      </c>
      <c r="BK170" s="111"/>
    </row>
    <row r="171" spans="1:63" ht="37.5">
      <c r="A171" s="91" t="s">
        <v>45</v>
      </c>
      <c r="B171" s="95" t="s">
        <v>152</v>
      </c>
      <c r="C171" s="95">
        <v>30471</v>
      </c>
      <c r="D171" s="95">
        <v>50567</v>
      </c>
      <c r="E171" s="96"/>
      <c r="F171" s="92" t="s">
        <v>151</v>
      </c>
      <c r="G171" s="93"/>
      <c r="H171" s="93"/>
      <c r="I171" s="93"/>
      <c r="J171" s="97"/>
      <c r="K171" s="93"/>
      <c r="L171" s="93"/>
      <c r="M171" s="109"/>
      <c r="N171" s="97"/>
      <c r="O171" s="93"/>
      <c r="P171" s="97"/>
      <c r="Q171" s="93"/>
      <c r="R171" s="90"/>
      <c r="S171" s="109"/>
      <c r="T171" s="109"/>
      <c r="U171" s="110"/>
      <c r="V171" s="110"/>
      <c r="W171" s="109"/>
      <c r="X171" s="109"/>
      <c r="Y171" s="110">
        <v>49364.11</v>
      </c>
      <c r="Z171" s="110">
        <v>15500000</v>
      </c>
      <c r="AA171" s="109"/>
      <c r="AB171" s="109"/>
      <c r="AC171" s="112">
        <v>15777910.709999997</v>
      </c>
      <c r="AD171" s="110">
        <v>15777910.709999997</v>
      </c>
      <c r="AE171" s="109"/>
      <c r="AF171" s="139"/>
      <c r="AG171" s="110">
        <v>15991916.899999999</v>
      </c>
      <c r="AH171" s="110">
        <v>15998916.899999999</v>
      </c>
      <c r="AI171" s="110">
        <v>15998916.899999999</v>
      </c>
      <c r="AJ171" s="110">
        <v>15998916.899999999</v>
      </c>
      <c r="AK171" s="109"/>
      <c r="AL171" s="109"/>
      <c r="AM171" s="112">
        <v>16142203.189999998</v>
      </c>
      <c r="AN171" s="110">
        <v>15998916.899999999</v>
      </c>
      <c r="AO171" s="110">
        <v>15998916.899999999</v>
      </c>
      <c r="AP171" s="110">
        <v>15998916.899999999</v>
      </c>
      <c r="AQ171" s="109"/>
      <c r="AR171" s="139"/>
      <c r="AS171" s="112">
        <v>16209336.900000002</v>
      </c>
      <c r="AT171" s="110">
        <v>16209336.900000002</v>
      </c>
      <c r="AU171" s="110">
        <v>16209336.900000002</v>
      </c>
      <c r="AV171" s="109"/>
      <c r="AW171" s="139"/>
      <c r="AX171" s="112">
        <v>15930624.490000006</v>
      </c>
      <c r="AY171" s="110">
        <v>15930624.490000006</v>
      </c>
      <c r="AZ171" s="110">
        <v>15930624.490000006</v>
      </c>
      <c r="BA171" s="110">
        <v>15930624.490000006</v>
      </c>
      <c r="BB171" s="109"/>
      <c r="BC171" s="139"/>
      <c r="BD171" s="112">
        <v>15930624.490000006</v>
      </c>
      <c r="BE171" s="110"/>
      <c r="BF171" s="110"/>
      <c r="BG171" s="109"/>
      <c r="BH171" s="139"/>
      <c r="BJ171" s="108"/>
      <c r="BK171" s="111"/>
    </row>
    <row r="172" spans="1:63" ht="25">
      <c r="A172" s="91" t="s">
        <v>41</v>
      </c>
      <c r="B172" s="95" t="s">
        <v>148</v>
      </c>
      <c r="C172" s="95" t="s">
        <v>43</v>
      </c>
      <c r="D172" s="95" t="s">
        <v>43</v>
      </c>
      <c r="E172" s="96">
        <v>42473</v>
      </c>
      <c r="F172" s="92" t="s">
        <v>150</v>
      </c>
      <c r="G172" s="93"/>
      <c r="H172" s="93"/>
      <c r="I172" s="93"/>
      <c r="J172" s="97"/>
      <c r="K172" s="93"/>
      <c r="L172" s="93"/>
      <c r="M172" s="109"/>
      <c r="N172" s="97"/>
      <c r="O172" s="93"/>
      <c r="P172" s="97"/>
      <c r="Q172" s="93"/>
      <c r="R172" s="90"/>
      <c r="S172" s="109"/>
      <c r="T172" s="109"/>
      <c r="U172" s="110"/>
      <c r="V172" s="110"/>
      <c r="W172" s="109"/>
      <c r="X172" s="109"/>
      <c r="Y172" s="110">
        <v>0</v>
      </c>
      <c r="Z172" s="110">
        <v>0</v>
      </c>
      <c r="AA172" s="109"/>
      <c r="AB172" s="109"/>
      <c r="AC172" s="112">
        <v>0</v>
      </c>
      <c r="AD172" s="110">
        <v>8831593.040000001</v>
      </c>
      <c r="AE172" s="109"/>
      <c r="AF172" s="139"/>
      <c r="AG172" s="110">
        <v>9375483.4200000018</v>
      </c>
      <c r="AH172" s="110">
        <v>9375483.4200000018</v>
      </c>
      <c r="AI172" s="110">
        <v>9375483.4200000018</v>
      </c>
      <c r="AJ172" s="110">
        <v>9375483.4200000018</v>
      </c>
      <c r="AK172" s="109">
        <f>AG172/AD172-1</f>
        <v>6.1584628904051142E-2</v>
      </c>
      <c r="AL172" s="109">
        <f>AH172/AG172-1</f>
        <v>0</v>
      </c>
      <c r="AM172" s="112">
        <f>SUM(AM173:AM174)</f>
        <v>9381462.7200000007</v>
      </c>
      <c r="AN172" s="110">
        <v>9375483.4200000018</v>
      </c>
      <c r="AO172" s="110">
        <v>9375483.4200000018</v>
      </c>
      <c r="AP172" s="110">
        <v>9375483.4200000018</v>
      </c>
      <c r="AQ172" s="109">
        <f>AM172/AI172-1</f>
        <v>6.3775911407870645E-4</v>
      </c>
      <c r="AR172" s="139">
        <f>AN172/AM172-1</f>
        <v>-6.3735263662578756E-4</v>
      </c>
      <c r="AS172" s="112">
        <f>SUM(AS173:AS174)</f>
        <v>9381462.7200000007</v>
      </c>
      <c r="AT172" s="110">
        <v>9375483.4200000018</v>
      </c>
      <c r="AU172" s="110">
        <v>9375483.4200000018</v>
      </c>
      <c r="AV172" s="109">
        <f>AS172/AO172-1</f>
        <v>6.3775911407870645E-4</v>
      </c>
      <c r="AW172" s="139">
        <f>AP172/AS172-1</f>
        <v>-6.3735263662578756E-4</v>
      </c>
      <c r="AX172" s="112">
        <v>9381462.7200000007</v>
      </c>
      <c r="AY172" s="110">
        <v>9381462.7200000007</v>
      </c>
      <c r="AZ172" s="110">
        <v>9381462.7200000007</v>
      </c>
      <c r="BA172" s="110">
        <v>9381462.7200000007</v>
      </c>
      <c r="BB172" s="109">
        <v>6.3775911407870645E-4</v>
      </c>
      <c r="BC172" s="139">
        <v>0</v>
      </c>
      <c r="BD172" s="112">
        <v>9381462.7200000007</v>
      </c>
      <c r="BE172" s="110"/>
      <c r="BF172" s="110"/>
      <c r="BG172" s="109">
        <v>0</v>
      </c>
      <c r="BH172" s="139">
        <v>-1</v>
      </c>
      <c r="BJ172" s="108"/>
      <c r="BK172" s="111"/>
    </row>
    <row r="173" spans="1:63" ht="20">
      <c r="A173" s="91" t="s">
        <v>45</v>
      </c>
      <c r="B173" s="95" t="s">
        <v>148</v>
      </c>
      <c r="C173" s="95">
        <v>478</v>
      </c>
      <c r="D173" s="95">
        <v>10615</v>
      </c>
      <c r="E173" s="96"/>
      <c r="F173" s="92" t="s">
        <v>149</v>
      </c>
      <c r="G173" s="93"/>
      <c r="H173" s="93"/>
      <c r="I173" s="93"/>
      <c r="J173" s="97"/>
      <c r="K173" s="93"/>
      <c r="L173" s="93"/>
      <c r="M173" s="109"/>
      <c r="N173" s="97"/>
      <c r="O173" s="93"/>
      <c r="P173" s="97"/>
      <c r="Q173" s="93"/>
      <c r="R173" s="90"/>
      <c r="S173" s="109"/>
      <c r="T173" s="109"/>
      <c r="U173" s="110"/>
      <c r="V173" s="110"/>
      <c r="W173" s="109"/>
      <c r="X173" s="109"/>
      <c r="Y173" s="110">
        <v>0</v>
      </c>
      <c r="Z173" s="110">
        <v>0</v>
      </c>
      <c r="AA173" s="109"/>
      <c r="AB173" s="109"/>
      <c r="AC173" s="112">
        <v>0</v>
      </c>
      <c r="AD173" s="110">
        <v>619192.67999999993</v>
      </c>
      <c r="AE173" s="109"/>
      <c r="AF173" s="139"/>
      <c r="AG173" s="110">
        <v>641980.68000000005</v>
      </c>
      <c r="AH173" s="110">
        <v>641980.68000000005</v>
      </c>
      <c r="AI173" s="110">
        <v>641980.68000000005</v>
      </c>
      <c r="AJ173" s="110">
        <v>641980.68000000005</v>
      </c>
      <c r="AK173" s="109"/>
      <c r="AL173" s="109"/>
      <c r="AM173" s="112">
        <v>642202.51</v>
      </c>
      <c r="AN173" s="110">
        <v>641980.68000000005</v>
      </c>
      <c r="AO173" s="110">
        <v>641980.68000000005</v>
      </c>
      <c r="AP173" s="110">
        <v>641980.68000000005</v>
      </c>
      <c r="AQ173" s="109"/>
      <c r="AR173" s="139"/>
      <c r="AS173" s="112">
        <v>642202.51</v>
      </c>
      <c r="AT173" s="110">
        <v>641980.68000000005</v>
      </c>
      <c r="AU173" s="110">
        <v>641980.68000000005</v>
      </c>
      <c r="AV173" s="109"/>
      <c r="AW173" s="139"/>
      <c r="AX173" s="112">
        <v>642202.51</v>
      </c>
      <c r="AY173" s="110">
        <v>642202.51</v>
      </c>
      <c r="AZ173" s="110">
        <v>642202.51</v>
      </c>
      <c r="BA173" s="110">
        <v>642202.51</v>
      </c>
      <c r="BB173" s="109"/>
      <c r="BC173" s="139"/>
      <c r="BD173" s="112">
        <v>642202.51</v>
      </c>
      <c r="BE173" s="110"/>
      <c r="BF173" s="110"/>
      <c r="BG173" s="109"/>
      <c r="BH173" s="139"/>
      <c r="BJ173" s="108" t="s">
        <v>419</v>
      </c>
      <c r="BK173" s="111"/>
    </row>
    <row r="174" spans="1:63" ht="25">
      <c r="A174" s="91" t="s">
        <v>45</v>
      </c>
      <c r="B174" s="95" t="s">
        <v>148</v>
      </c>
      <c r="C174" s="95">
        <v>512</v>
      </c>
      <c r="D174" s="95">
        <v>10657</v>
      </c>
      <c r="E174" s="96"/>
      <c r="F174" s="92" t="s">
        <v>147</v>
      </c>
      <c r="G174" s="93"/>
      <c r="H174" s="93"/>
      <c r="I174" s="93"/>
      <c r="J174" s="97"/>
      <c r="K174" s="93"/>
      <c r="L174" s="93"/>
      <c r="M174" s="109"/>
      <c r="N174" s="97"/>
      <c r="O174" s="93"/>
      <c r="P174" s="97"/>
      <c r="Q174" s="93"/>
      <c r="R174" s="90"/>
      <c r="S174" s="109"/>
      <c r="T174" s="109"/>
      <c r="U174" s="110"/>
      <c r="V174" s="110"/>
      <c r="W174" s="109"/>
      <c r="X174" s="109"/>
      <c r="Y174" s="110">
        <v>0</v>
      </c>
      <c r="Z174" s="110">
        <v>0</v>
      </c>
      <c r="AA174" s="109"/>
      <c r="AB174" s="109"/>
      <c r="AC174" s="112">
        <v>0</v>
      </c>
      <c r="AD174" s="110">
        <v>8212400.3600000003</v>
      </c>
      <c r="AE174" s="109"/>
      <c r="AF174" s="139"/>
      <c r="AG174" s="110">
        <v>8733502.7400000021</v>
      </c>
      <c r="AH174" s="110">
        <v>8733502.7400000021</v>
      </c>
      <c r="AI174" s="110">
        <v>8733502.7400000021</v>
      </c>
      <c r="AJ174" s="110">
        <v>8733502.7400000021</v>
      </c>
      <c r="AK174" s="109"/>
      <c r="AL174" s="109"/>
      <c r="AM174" s="112">
        <v>8739260.2100000009</v>
      </c>
      <c r="AN174" s="110">
        <v>8733502.7400000021</v>
      </c>
      <c r="AO174" s="110">
        <v>8733502.7400000021</v>
      </c>
      <c r="AP174" s="110">
        <v>8733502.7400000021</v>
      </c>
      <c r="AQ174" s="109"/>
      <c r="AR174" s="139"/>
      <c r="AS174" s="112">
        <v>8739260.2100000009</v>
      </c>
      <c r="AT174" s="110">
        <v>8733502.7400000021</v>
      </c>
      <c r="AU174" s="110">
        <v>8733502.7400000021</v>
      </c>
      <c r="AV174" s="109"/>
      <c r="AW174" s="139"/>
      <c r="AX174" s="112">
        <v>8739260.2100000009</v>
      </c>
      <c r="AY174" s="110">
        <v>8739260.2100000009</v>
      </c>
      <c r="AZ174" s="110">
        <v>8739260.2100000009</v>
      </c>
      <c r="BA174" s="110">
        <v>8739260.2100000009</v>
      </c>
      <c r="BB174" s="109"/>
      <c r="BC174" s="139"/>
      <c r="BD174" s="112">
        <v>8739260.2100000009</v>
      </c>
      <c r="BE174" s="110"/>
      <c r="BF174" s="110"/>
      <c r="BG174" s="109"/>
      <c r="BH174" s="139"/>
      <c r="BJ174" s="108" t="s">
        <v>420</v>
      </c>
      <c r="BK174" s="111"/>
    </row>
    <row r="175" spans="1:63">
      <c r="A175" s="91" t="s">
        <v>41</v>
      </c>
      <c r="B175" s="95" t="s">
        <v>145</v>
      </c>
      <c r="C175" s="95" t="s">
        <v>43</v>
      </c>
      <c r="D175" s="95" t="s">
        <v>43</v>
      </c>
      <c r="E175" s="96">
        <v>42180</v>
      </c>
      <c r="F175" s="92" t="s">
        <v>146</v>
      </c>
      <c r="G175" s="93"/>
      <c r="H175" s="93"/>
      <c r="I175" s="93"/>
      <c r="J175" s="97"/>
      <c r="K175" s="93"/>
      <c r="L175" s="93"/>
      <c r="M175" s="109"/>
      <c r="N175" s="97"/>
      <c r="O175" s="93"/>
      <c r="P175" s="97"/>
      <c r="Q175" s="93"/>
      <c r="R175" s="90"/>
      <c r="S175" s="109"/>
      <c r="T175" s="109"/>
      <c r="U175" s="110"/>
      <c r="V175" s="110"/>
      <c r="W175" s="109"/>
      <c r="X175" s="109"/>
      <c r="Y175" s="110">
        <v>0</v>
      </c>
      <c r="Z175" s="110">
        <v>5200000</v>
      </c>
      <c r="AA175" s="109"/>
      <c r="AB175" s="109"/>
      <c r="AC175" s="112">
        <v>5366606.1399999997</v>
      </c>
      <c r="AD175" s="110">
        <v>5366606.1399999997</v>
      </c>
      <c r="AE175" s="109">
        <f>AC175/Z175-1</f>
        <v>3.2039642307692295E-2</v>
      </c>
      <c r="AF175" s="139">
        <f>AD175/AC175-1</f>
        <v>0</v>
      </c>
      <c r="AG175" s="110">
        <v>5401890.0700000003</v>
      </c>
      <c r="AH175" s="110">
        <v>5429685.0700000003</v>
      </c>
      <c r="AI175" s="110">
        <v>5429685.0700000003</v>
      </c>
      <c r="AJ175" s="110">
        <v>5429685.0700000003</v>
      </c>
      <c r="AK175" s="109">
        <f>AG175/AD175-1</f>
        <v>6.5747194930165787E-3</v>
      </c>
      <c r="AL175" s="109">
        <f>AH175/AG175-1</f>
        <v>5.1454212580819281E-3</v>
      </c>
      <c r="AM175" s="112">
        <v>5522411.1500000004</v>
      </c>
      <c r="AN175" s="110">
        <v>5429685.0700000003</v>
      </c>
      <c r="AO175" s="110">
        <v>5429685.0700000003</v>
      </c>
      <c r="AP175" s="110">
        <v>5429685.0700000003</v>
      </c>
      <c r="AQ175" s="109">
        <f>AM175/AI175-1</f>
        <v>1.7077616621326452E-2</v>
      </c>
      <c r="AR175" s="139">
        <f>AN175/AM175-1</f>
        <v>-1.6790868604558695E-2</v>
      </c>
      <c r="AS175" s="112">
        <v>5522411.1500000004</v>
      </c>
      <c r="AT175" s="110">
        <v>5522411.1500000004</v>
      </c>
      <c r="AU175" s="110">
        <v>5522411.1500000004</v>
      </c>
      <c r="AV175" s="109">
        <f>AS175/AO175-1</f>
        <v>1.7077616621326452E-2</v>
      </c>
      <c r="AW175" s="139">
        <f>AP175/AS175-1</f>
        <v>-1.6790868604558695E-2</v>
      </c>
      <c r="AX175" s="112">
        <v>5522411.1500000004</v>
      </c>
      <c r="AY175" s="110">
        <v>5522411.1500000004</v>
      </c>
      <c r="AZ175" s="110">
        <v>5522411.1500000004</v>
      </c>
      <c r="BA175" s="110">
        <v>5522411.1500000004</v>
      </c>
      <c r="BB175" s="109">
        <v>0</v>
      </c>
      <c r="BC175" s="139">
        <v>0</v>
      </c>
      <c r="BD175" s="112">
        <v>5522411.1500000004</v>
      </c>
      <c r="BE175" s="110"/>
      <c r="BF175" s="110"/>
      <c r="BG175" s="109">
        <v>0</v>
      </c>
      <c r="BH175" s="139">
        <v>-1</v>
      </c>
      <c r="BJ175" s="108" t="s">
        <v>136</v>
      </c>
      <c r="BK175" s="111"/>
    </row>
    <row r="176" spans="1:63" ht="25">
      <c r="A176" s="91" t="s">
        <v>45</v>
      </c>
      <c r="B176" s="95" t="s">
        <v>145</v>
      </c>
      <c r="C176" s="95">
        <v>30472</v>
      </c>
      <c r="D176" s="95">
        <v>50568</v>
      </c>
      <c r="E176" s="96"/>
      <c r="F176" s="92" t="s">
        <v>144</v>
      </c>
      <c r="G176" s="93"/>
      <c r="H176" s="93"/>
      <c r="I176" s="93"/>
      <c r="J176" s="97"/>
      <c r="K176" s="93"/>
      <c r="L176" s="93"/>
      <c r="M176" s="109"/>
      <c r="N176" s="97"/>
      <c r="O176" s="93"/>
      <c r="P176" s="97"/>
      <c r="Q176" s="93"/>
      <c r="R176" s="90"/>
      <c r="S176" s="109"/>
      <c r="T176" s="109"/>
      <c r="U176" s="110"/>
      <c r="V176" s="110"/>
      <c r="W176" s="109"/>
      <c r="X176" s="109"/>
      <c r="Y176" s="110">
        <v>0</v>
      </c>
      <c r="Z176" s="110">
        <v>5200000</v>
      </c>
      <c r="AA176" s="109"/>
      <c r="AB176" s="109"/>
      <c r="AC176" s="112">
        <v>5366606.1399999997</v>
      </c>
      <c r="AD176" s="110">
        <v>5366606.1399999997</v>
      </c>
      <c r="AE176" s="109"/>
      <c r="AF176" s="139"/>
      <c r="AG176" s="110">
        <v>5401890.0700000003</v>
      </c>
      <c r="AH176" s="110">
        <v>5429685.0700000003</v>
      </c>
      <c r="AI176" s="110">
        <v>5429685.0700000003</v>
      </c>
      <c r="AJ176" s="110">
        <v>5429685.0700000003</v>
      </c>
      <c r="AK176" s="109"/>
      <c r="AL176" s="109"/>
      <c r="AM176" s="112">
        <v>5522411.1500000004</v>
      </c>
      <c r="AN176" s="110">
        <v>5429685.0700000003</v>
      </c>
      <c r="AO176" s="110">
        <v>5429685.0700000003</v>
      </c>
      <c r="AP176" s="110">
        <v>5429685.0700000003</v>
      </c>
      <c r="AQ176" s="109"/>
      <c r="AR176" s="139"/>
      <c r="AS176" s="112">
        <v>5522411.1500000004</v>
      </c>
      <c r="AT176" s="110">
        <v>5522411.1500000004</v>
      </c>
      <c r="AU176" s="110">
        <v>5522411.1500000004</v>
      </c>
      <c r="AV176" s="109"/>
      <c r="AW176" s="139"/>
      <c r="AX176" s="112">
        <v>5522411.1500000004</v>
      </c>
      <c r="AY176" s="110">
        <v>5522411.1500000004</v>
      </c>
      <c r="AZ176" s="110">
        <v>5522411.1500000004</v>
      </c>
      <c r="BA176" s="110">
        <v>5522411.1500000004</v>
      </c>
      <c r="BB176" s="109"/>
      <c r="BC176" s="139"/>
      <c r="BD176" s="112">
        <v>5522411.1500000004</v>
      </c>
      <c r="BE176" s="110"/>
      <c r="BF176" s="110"/>
      <c r="BG176" s="109"/>
      <c r="BH176" s="139"/>
      <c r="BJ176" s="108"/>
      <c r="BK176" s="111"/>
    </row>
    <row r="177" spans="1:63" ht="25">
      <c r="A177" s="91" t="s">
        <v>41</v>
      </c>
      <c r="B177" s="95" t="s">
        <v>139</v>
      </c>
      <c r="C177" s="95" t="s">
        <v>43</v>
      </c>
      <c r="D177" s="95" t="s">
        <v>43</v>
      </c>
      <c r="E177" s="96">
        <v>42139</v>
      </c>
      <c r="F177" s="92" t="s">
        <v>143</v>
      </c>
      <c r="G177" s="93"/>
      <c r="H177" s="93"/>
      <c r="I177" s="93"/>
      <c r="J177" s="97"/>
      <c r="K177" s="93"/>
      <c r="L177" s="93"/>
      <c r="M177" s="109"/>
      <c r="N177" s="97"/>
      <c r="O177" s="93"/>
      <c r="P177" s="97"/>
      <c r="Q177" s="93"/>
      <c r="R177" s="90"/>
      <c r="S177" s="109"/>
      <c r="T177" s="109"/>
      <c r="U177" s="110"/>
      <c r="V177" s="110"/>
      <c r="W177" s="109"/>
      <c r="X177" s="109"/>
      <c r="Y177" s="110">
        <v>3741684.51</v>
      </c>
      <c r="Z177" s="110">
        <v>12300000</v>
      </c>
      <c r="AA177" s="109"/>
      <c r="AB177" s="109"/>
      <c r="AC177" s="112">
        <v>11990487.310000001</v>
      </c>
      <c r="AD177" s="110">
        <v>11990487.310000001</v>
      </c>
      <c r="AE177" s="109">
        <f>AC177/Z177-1</f>
        <v>-2.5163633333333268E-2</v>
      </c>
      <c r="AF177" s="139">
        <f>AD177/AC177-1</f>
        <v>0</v>
      </c>
      <c r="AG177" s="110">
        <v>12017566.600000001</v>
      </c>
      <c r="AH177" s="110">
        <v>12017566.600000001</v>
      </c>
      <c r="AI177" s="110">
        <v>12017566.600000001</v>
      </c>
      <c r="AJ177" s="110">
        <v>12017566.600000001</v>
      </c>
      <c r="AK177" s="109">
        <f>AG177/AD177-1</f>
        <v>2.2583977865033855E-3</v>
      </c>
      <c r="AL177" s="109">
        <f>AH177/AG177-1</f>
        <v>0</v>
      </c>
      <c r="AM177" s="112">
        <v>12017566.600000001</v>
      </c>
      <c r="AN177" s="110">
        <v>12017566.600000001</v>
      </c>
      <c r="AO177" s="110">
        <v>12017566.600000001</v>
      </c>
      <c r="AP177" s="110">
        <v>12017566.600000001</v>
      </c>
      <c r="AQ177" s="109">
        <f>AM177/AI177-1</f>
        <v>0</v>
      </c>
      <c r="AR177" s="139">
        <f>AN177/AM177-1</f>
        <v>0</v>
      </c>
      <c r="AS177" s="112">
        <v>12017566.600000001</v>
      </c>
      <c r="AT177" s="110">
        <v>12017566.600000001</v>
      </c>
      <c r="AU177" s="110">
        <v>12017566.600000001</v>
      </c>
      <c r="AV177" s="109">
        <f>AS177/AO177-1</f>
        <v>0</v>
      </c>
      <c r="AW177" s="139">
        <f>AP177/AS177-1</f>
        <v>0</v>
      </c>
      <c r="AX177" s="112">
        <v>12017566.600000001</v>
      </c>
      <c r="AY177" s="110">
        <v>12017566.600000001</v>
      </c>
      <c r="AZ177" s="110">
        <v>12017566.600000001</v>
      </c>
      <c r="BA177" s="110">
        <v>12017566.600000001</v>
      </c>
      <c r="BB177" s="109">
        <v>0</v>
      </c>
      <c r="BC177" s="139">
        <v>0</v>
      </c>
      <c r="BD177" s="112">
        <v>12017566.600000001</v>
      </c>
      <c r="BE177" s="110"/>
      <c r="BF177" s="110"/>
      <c r="BG177" s="109">
        <v>0</v>
      </c>
      <c r="BH177" s="139">
        <v>-1</v>
      </c>
      <c r="BJ177" s="108" t="s">
        <v>142</v>
      </c>
      <c r="BK177" s="111"/>
    </row>
    <row r="178" spans="1:63" ht="62.5">
      <c r="A178" s="91" t="s">
        <v>45</v>
      </c>
      <c r="B178" s="95" t="s">
        <v>139</v>
      </c>
      <c r="C178" s="95">
        <v>30473</v>
      </c>
      <c r="D178" s="95">
        <v>50569</v>
      </c>
      <c r="E178" s="96"/>
      <c r="F178" s="92" t="s">
        <v>141</v>
      </c>
      <c r="G178" s="93"/>
      <c r="H178" s="93"/>
      <c r="I178" s="93"/>
      <c r="J178" s="97"/>
      <c r="K178" s="93"/>
      <c r="L178" s="93"/>
      <c r="M178" s="109"/>
      <c r="N178" s="97"/>
      <c r="O178" s="93"/>
      <c r="P178" s="97"/>
      <c r="Q178" s="93"/>
      <c r="R178" s="90"/>
      <c r="S178" s="109"/>
      <c r="T178" s="109"/>
      <c r="U178" s="110"/>
      <c r="V178" s="110"/>
      <c r="W178" s="109"/>
      <c r="X178" s="109"/>
      <c r="Y178" s="110">
        <v>0</v>
      </c>
      <c r="Z178" s="110">
        <v>6300000</v>
      </c>
      <c r="AA178" s="109"/>
      <c r="AB178" s="109"/>
      <c r="AC178" s="112">
        <v>5181390.9300000006</v>
      </c>
      <c r="AD178" s="110">
        <v>5181390.9300000006</v>
      </c>
      <c r="AE178" s="109"/>
      <c r="AF178" s="139"/>
      <c r="AG178" s="110">
        <v>5200667.03</v>
      </c>
      <c r="AH178" s="110">
        <v>5200667.03</v>
      </c>
      <c r="AI178" s="110">
        <v>5200667.03</v>
      </c>
      <c r="AJ178" s="110">
        <v>5200667.03</v>
      </c>
      <c r="AK178" s="109"/>
      <c r="AL178" s="109"/>
      <c r="AM178" s="112">
        <v>5200667.03</v>
      </c>
      <c r="AN178" s="110">
        <v>5200667.03</v>
      </c>
      <c r="AO178" s="110">
        <v>5200667.03</v>
      </c>
      <c r="AP178" s="110">
        <v>5200667.03</v>
      </c>
      <c r="AQ178" s="109"/>
      <c r="AR178" s="139"/>
      <c r="AS178" s="112">
        <v>5200667.03</v>
      </c>
      <c r="AT178" s="110">
        <v>5200667.03</v>
      </c>
      <c r="AU178" s="110">
        <v>5200667.03</v>
      </c>
      <c r="AV178" s="109"/>
      <c r="AW178" s="139"/>
      <c r="AX178" s="112">
        <v>5200667.03</v>
      </c>
      <c r="AY178" s="110">
        <v>5200667.03</v>
      </c>
      <c r="AZ178" s="110">
        <v>5200667.03</v>
      </c>
      <c r="BA178" s="110">
        <v>5200667.03</v>
      </c>
      <c r="BB178" s="109"/>
      <c r="BC178" s="139"/>
      <c r="BD178" s="112">
        <v>5200667.03</v>
      </c>
      <c r="BE178" s="110"/>
      <c r="BF178" s="110"/>
      <c r="BG178" s="109"/>
      <c r="BH178" s="139"/>
      <c r="BJ178" s="108" t="s">
        <v>887</v>
      </c>
      <c r="BK178" s="111"/>
    </row>
    <row r="179" spans="1:63" ht="62.5">
      <c r="A179" s="91" t="s">
        <v>45</v>
      </c>
      <c r="B179" s="95" t="s">
        <v>139</v>
      </c>
      <c r="C179" s="95">
        <v>30474</v>
      </c>
      <c r="D179" s="95">
        <v>50570</v>
      </c>
      <c r="E179" s="96"/>
      <c r="F179" s="92" t="s">
        <v>140</v>
      </c>
      <c r="G179" s="93"/>
      <c r="H179" s="93"/>
      <c r="I179" s="93"/>
      <c r="J179" s="97"/>
      <c r="K179" s="93"/>
      <c r="L179" s="93"/>
      <c r="M179" s="109"/>
      <c r="N179" s="97"/>
      <c r="O179" s="93"/>
      <c r="P179" s="97"/>
      <c r="Q179" s="93"/>
      <c r="R179" s="90"/>
      <c r="S179" s="109"/>
      <c r="T179" s="109"/>
      <c r="U179" s="110"/>
      <c r="V179" s="110"/>
      <c r="W179" s="109"/>
      <c r="X179" s="109"/>
      <c r="Y179" s="110">
        <v>0</v>
      </c>
      <c r="Z179" s="110">
        <v>0</v>
      </c>
      <c r="AA179" s="109"/>
      <c r="AB179" s="109"/>
      <c r="AC179" s="112">
        <v>2368056.5300000003</v>
      </c>
      <c r="AD179" s="110">
        <v>2368056.5300000003</v>
      </c>
      <c r="AE179" s="109"/>
      <c r="AF179" s="139"/>
      <c r="AG179" s="110">
        <v>2375720.96</v>
      </c>
      <c r="AH179" s="110">
        <v>2375720.96</v>
      </c>
      <c r="AI179" s="110">
        <v>2375720.96</v>
      </c>
      <c r="AJ179" s="110">
        <v>2375720.96</v>
      </c>
      <c r="AK179" s="109"/>
      <c r="AL179" s="109"/>
      <c r="AM179" s="112">
        <v>2375720.96</v>
      </c>
      <c r="AN179" s="110">
        <v>2375720.96</v>
      </c>
      <c r="AO179" s="110">
        <v>2375720.96</v>
      </c>
      <c r="AP179" s="110">
        <v>2375720.96</v>
      </c>
      <c r="AQ179" s="109"/>
      <c r="AR179" s="139"/>
      <c r="AS179" s="112">
        <v>2375720.96</v>
      </c>
      <c r="AT179" s="110">
        <v>2375720.96</v>
      </c>
      <c r="AU179" s="110">
        <v>2375720.96</v>
      </c>
      <c r="AV179" s="109"/>
      <c r="AW179" s="139"/>
      <c r="AX179" s="112">
        <v>2375720.96</v>
      </c>
      <c r="AY179" s="110">
        <v>2375720.96</v>
      </c>
      <c r="AZ179" s="110">
        <v>2375720.96</v>
      </c>
      <c r="BA179" s="110">
        <v>2375720.96</v>
      </c>
      <c r="BB179" s="109"/>
      <c r="BC179" s="139"/>
      <c r="BD179" s="112">
        <v>2375720.96</v>
      </c>
      <c r="BE179" s="110"/>
      <c r="BF179" s="110"/>
      <c r="BG179" s="109"/>
      <c r="BH179" s="139"/>
      <c r="BJ179" s="108" t="s">
        <v>886</v>
      </c>
      <c r="BK179" s="111"/>
    </row>
    <row r="180" spans="1:63" ht="87.5">
      <c r="A180" s="91" t="s">
        <v>45</v>
      </c>
      <c r="B180" s="95" t="s">
        <v>139</v>
      </c>
      <c r="C180" s="95">
        <v>30475</v>
      </c>
      <c r="D180" s="95">
        <v>50571</v>
      </c>
      <c r="E180" s="96"/>
      <c r="F180" s="92" t="s">
        <v>138</v>
      </c>
      <c r="G180" s="93"/>
      <c r="H180" s="93"/>
      <c r="I180" s="93"/>
      <c r="J180" s="97"/>
      <c r="K180" s="93"/>
      <c r="L180" s="93"/>
      <c r="M180" s="109"/>
      <c r="N180" s="97"/>
      <c r="O180" s="93"/>
      <c r="P180" s="97"/>
      <c r="Q180" s="93"/>
      <c r="R180" s="90"/>
      <c r="S180" s="109"/>
      <c r="T180" s="109"/>
      <c r="U180" s="110"/>
      <c r="V180" s="110"/>
      <c r="W180" s="109"/>
      <c r="X180" s="109"/>
      <c r="Y180" s="110">
        <v>3741684.51</v>
      </c>
      <c r="Z180" s="110">
        <v>6000000</v>
      </c>
      <c r="AA180" s="109"/>
      <c r="AB180" s="109"/>
      <c r="AC180" s="112">
        <v>4441039.8499999996</v>
      </c>
      <c r="AD180" s="110">
        <v>4441039.8499999996</v>
      </c>
      <c r="AE180" s="109"/>
      <c r="AF180" s="139"/>
      <c r="AG180" s="110">
        <v>4441178.6100000003</v>
      </c>
      <c r="AH180" s="110">
        <v>4441178.6100000003</v>
      </c>
      <c r="AI180" s="110">
        <v>4441178.6100000003</v>
      </c>
      <c r="AJ180" s="110">
        <v>4441178.6100000003</v>
      </c>
      <c r="AK180" s="109"/>
      <c r="AL180" s="109"/>
      <c r="AM180" s="112">
        <v>4441178.6100000003</v>
      </c>
      <c r="AN180" s="110">
        <v>4441178.6100000003</v>
      </c>
      <c r="AO180" s="110">
        <v>4441178.6100000003</v>
      </c>
      <c r="AP180" s="110">
        <v>4441178.6100000003</v>
      </c>
      <c r="AQ180" s="109"/>
      <c r="AR180" s="139"/>
      <c r="AS180" s="112">
        <v>4441178.6100000003</v>
      </c>
      <c r="AT180" s="110">
        <v>4441178.6100000003</v>
      </c>
      <c r="AU180" s="110">
        <v>4441178.6100000003</v>
      </c>
      <c r="AV180" s="109"/>
      <c r="AW180" s="139"/>
      <c r="AX180" s="112">
        <v>4441178.6100000003</v>
      </c>
      <c r="AY180" s="110">
        <v>4441178.6100000003</v>
      </c>
      <c r="AZ180" s="110">
        <v>4441178.6100000003</v>
      </c>
      <c r="BA180" s="110">
        <v>4441178.6100000003</v>
      </c>
      <c r="BB180" s="109"/>
      <c r="BC180" s="139"/>
      <c r="BD180" s="112">
        <v>4441178.6100000003</v>
      </c>
      <c r="BE180" s="110"/>
      <c r="BF180" s="110"/>
      <c r="BG180" s="109"/>
      <c r="BH180" s="139"/>
      <c r="BJ180" s="108" t="s">
        <v>888</v>
      </c>
      <c r="BK180" s="111"/>
    </row>
    <row r="181" spans="1:63" ht="25">
      <c r="A181" s="91" t="s">
        <v>41</v>
      </c>
      <c r="B181" s="95" t="s">
        <v>135</v>
      </c>
      <c r="C181" s="95" t="s">
        <v>43</v>
      </c>
      <c r="D181" s="95" t="s">
        <v>43</v>
      </c>
      <c r="E181" s="96">
        <v>42125</v>
      </c>
      <c r="F181" s="92" t="s">
        <v>137</v>
      </c>
      <c r="G181" s="93"/>
      <c r="H181" s="93"/>
      <c r="I181" s="93"/>
      <c r="J181" s="97"/>
      <c r="K181" s="93"/>
      <c r="L181" s="93"/>
      <c r="M181" s="109"/>
      <c r="N181" s="97"/>
      <c r="O181" s="93"/>
      <c r="P181" s="97"/>
      <c r="Q181" s="93"/>
      <c r="R181" s="90"/>
      <c r="S181" s="109"/>
      <c r="T181" s="109"/>
      <c r="U181" s="110"/>
      <c r="V181" s="110"/>
      <c r="W181" s="109"/>
      <c r="X181" s="109"/>
      <c r="Y181" s="110">
        <v>0</v>
      </c>
      <c r="Z181" s="110">
        <v>5900000</v>
      </c>
      <c r="AA181" s="109"/>
      <c r="AB181" s="109"/>
      <c r="AC181" s="112">
        <v>5724549.21</v>
      </c>
      <c r="AD181" s="110">
        <v>5724549.21</v>
      </c>
      <c r="AE181" s="109">
        <f>AC181/Z181-1</f>
        <v>-2.9737422033898286E-2</v>
      </c>
      <c r="AF181" s="139">
        <f>AD181/AC181-1</f>
        <v>0</v>
      </c>
      <c r="AG181" s="110">
        <v>5738012.9100000001</v>
      </c>
      <c r="AH181" s="110">
        <v>5738012.9100000001</v>
      </c>
      <c r="AI181" s="110">
        <v>5738012.9100000001</v>
      </c>
      <c r="AJ181" s="110">
        <v>5738012.9100000001</v>
      </c>
      <c r="AK181" s="109">
        <f>AG181/AD181-1</f>
        <v>2.3519231831357068E-3</v>
      </c>
      <c r="AL181" s="109">
        <f>AH181/AG181-1</f>
        <v>0</v>
      </c>
      <c r="AM181" s="112">
        <v>5738012.9100000001</v>
      </c>
      <c r="AN181" s="110">
        <v>5738012.9100000001</v>
      </c>
      <c r="AO181" s="110">
        <v>5738012.9100000001</v>
      </c>
      <c r="AP181" s="110">
        <v>5738012.9100000001</v>
      </c>
      <c r="AQ181" s="109">
        <f>AM181/AI181-1</f>
        <v>0</v>
      </c>
      <c r="AR181" s="139">
        <f>AN181/AM181-1</f>
        <v>0</v>
      </c>
      <c r="AS181" s="112">
        <v>5738012.9100000001</v>
      </c>
      <c r="AT181" s="110">
        <v>5738012.9100000001</v>
      </c>
      <c r="AU181" s="110">
        <v>5738012.9100000001</v>
      </c>
      <c r="AV181" s="109">
        <f>AS181/AO181-1</f>
        <v>0</v>
      </c>
      <c r="AW181" s="139">
        <f>AP181/AS181-1</f>
        <v>0</v>
      </c>
      <c r="AX181" s="112">
        <v>5738012.9100000001</v>
      </c>
      <c r="AY181" s="110">
        <v>5738012.9100000001</v>
      </c>
      <c r="AZ181" s="110">
        <v>5738012.9100000001</v>
      </c>
      <c r="BA181" s="110">
        <v>5738012.9100000001</v>
      </c>
      <c r="BB181" s="109">
        <v>0</v>
      </c>
      <c r="BC181" s="139">
        <v>0</v>
      </c>
      <c r="BD181" s="112">
        <v>5738012.9100000001</v>
      </c>
      <c r="BE181" s="110"/>
      <c r="BF181" s="110"/>
      <c r="BG181" s="109">
        <v>0</v>
      </c>
      <c r="BH181" s="139">
        <v>-1</v>
      </c>
      <c r="BJ181" s="108" t="s">
        <v>136</v>
      </c>
      <c r="BK181" s="111"/>
    </row>
    <row r="182" spans="1:63" ht="25">
      <c r="A182" s="91" t="s">
        <v>45</v>
      </c>
      <c r="B182" s="95" t="s">
        <v>135</v>
      </c>
      <c r="C182" s="95">
        <v>30731</v>
      </c>
      <c r="D182" s="95">
        <v>50990</v>
      </c>
      <c r="E182" s="96"/>
      <c r="F182" s="92" t="s">
        <v>134</v>
      </c>
      <c r="G182" s="93"/>
      <c r="H182" s="93"/>
      <c r="I182" s="93"/>
      <c r="J182" s="97"/>
      <c r="K182" s="93"/>
      <c r="L182" s="93"/>
      <c r="M182" s="109"/>
      <c r="N182" s="97"/>
      <c r="O182" s="93"/>
      <c r="P182" s="97"/>
      <c r="Q182" s="93"/>
      <c r="R182" s="90"/>
      <c r="S182" s="109"/>
      <c r="T182" s="109"/>
      <c r="U182" s="110"/>
      <c r="V182" s="110"/>
      <c r="W182" s="109"/>
      <c r="X182" s="109"/>
      <c r="Y182" s="110">
        <v>0</v>
      </c>
      <c r="Z182" s="110">
        <v>5900000</v>
      </c>
      <c r="AA182" s="109"/>
      <c r="AB182" s="109"/>
      <c r="AC182" s="112">
        <v>5724549.21</v>
      </c>
      <c r="AD182" s="110">
        <v>5724549.21</v>
      </c>
      <c r="AE182" s="109"/>
      <c r="AF182" s="139"/>
      <c r="AG182" s="110">
        <v>5738012.9100000001</v>
      </c>
      <c r="AH182" s="110">
        <v>5738012.9100000001</v>
      </c>
      <c r="AI182" s="110">
        <v>5738012.9100000001</v>
      </c>
      <c r="AJ182" s="110">
        <v>5738012.9100000001</v>
      </c>
      <c r="AK182" s="109"/>
      <c r="AL182" s="109"/>
      <c r="AM182" s="112">
        <v>5738012.9100000001</v>
      </c>
      <c r="AN182" s="110">
        <v>5738012.9100000001</v>
      </c>
      <c r="AO182" s="110">
        <v>5738012.9100000001</v>
      </c>
      <c r="AP182" s="110">
        <v>5738012.9100000001</v>
      </c>
      <c r="AQ182" s="109"/>
      <c r="AR182" s="139"/>
      <c r="AS182" s="112">
        <v>5738012.9100000001</v>
      </c>
      <c r="AT182" s="110">
        <v>5738012.9100000001</v>
      </c>
      <c r="AU182" s="110">
        <v>5738012.9100000001</v>
      </c>
      <c r="AV182" s="109"/>
      <c r="AW182" s="139"/>
      <c r="AX182" s="112">
        <v>5738012.9100000001</v>
      </c>
      <c r="AY182" s="110">
        <v>5738012.9100000001</v>
      </c>
      <c r="AZ182" s="110">
        <v>5738012.9100000001</v>
      </c>
      <c r="BA182" s="110">
        <v>5738012.9100000001</v>
      </c>
      <c r="BB182" s="109"/>
      <c r="BC182" s="139"/>
      <c r="BD182" s="112">
        <v>5738012.9100000001</v>
      </c>
      <c r="BE182" s="110"/>
      <c r="BF182" s="110"/>
      <c r="BG182" s="109"/>
      <c r="BH182" s="139"/>
      <c r="BJ182" s="108"/>
      <c r="BK182" s="111"/>
    </row>
    <row r="183" spans="1:63" ht="25">
      <c r="A183" s="91" t="s">
        <v>41</v>
      </c>
      <c r="B183" s="95" t="s">
        <v>131</v>
      </c>
      <c r="C183" s="95" t="s">
        <v>43</v>
      </c>
      <c r="D183" s="95" t="s">
        <v>43</v>
      </c>
      <c r="E183" s="96">
        <v>42309</v>
      </c>
      <c r="F183" s="92" t="s">
        <v>133</v>
      </c>
      <c r="G183" s="93"/>
      <c r="H183" s="93"/>
      <c r="I183" s="93"/>
      <c r="J183" s="97"/>
      <c r="K183" s="93"/>
      <c r="L183" s="93"/>
      <c r="M183" s="109"/>
      <c r="N183" s="97"/>
      <c r="O183" s="93"/>
      <c r="P183" s="97"/>
      <c r="Q183" s="93"/>
      <c r="R183" s="90"/>
      <c r="S183" s="109"/>
      <c r="T183" s="109"/>
      <c r="U183" s="110"/>
      <c r="V183" s="110"/>
      <c r="W183" s="109"/>
      <c r="X183" s="109"/>
      <c r="Y183" s="110">
        <f>Y184+Y185</f>
        <v>13776207.780000001</v>
      </c>
      <c r="Z183" s="110">
        <v>13860000</v>
      </c>
      <c r="AA183" s="109"/>
      <c r="AB183" s="109"/>
      <c r="AC183" s="112">
        <f>AC184+AC185</f>
        <v>13851900</v>
      </c>
      <c r="AD183" s="110">
        <v>13875791.700000001</v>
      </c>
      <c r="AE183" s="109">
        <f>AC183/Z183-1</f>
        <v>-5.8441558441557628E-4</v>
      </c>
      <c r="AF183" s="139">
        <f>AD183/AC183-1</f>
        <v>1.7247958763779714E-3</v>
      </c>
      <c r="AG183" s="110">
        <v>13851900</v>
      </c>
      <c r="AH183" s="110">
        <v>13851900</v>
      </c>
      <c r="AI183" s="110">
        <v>13851900</v>
      </c>
      <c r="AJ183" s="110">
        <v>13851900</v>
      </c>
      <c r="AK183" s="109">
        <f>AG183/AD183-1</f>
        <v>-1.7218260778590899E-3</v>
      </c>
      <c r="AL183" s="109">
        <f>AH183/AG183-1</f>
        <v>0</v>
      </c>
      <c r="AM183" s="112">
        <v>13851900</v>
      </c>
      <c r="AN183" s="110">
        <v>13851900</v>
      </c>
      <c r="AO183" s="110">
        <v>13851900</v>
      </c>
      <c r="AP183" s="110">
        <v>13851900</v>
      </c>
      <c r="AQ183" s="109">
        <f>AM183/AI183-1</f>
        <v>0</v>
      </c>
      <c r="AR183" s="139">
        <f>AN183/AM183-1</f>
        <v>0</v>
      </c>
      <c r="AS183" s="112">
        <v>13851900</v>
      </c>
      <c r="AT183" s="110">
        <v>13851900</v>
      </c>
      <c r="AU183" s="110">
        <v>13851900</v>
      </c>
      <c r="AV183" s="109">
        <f>AS183/AO183-1</f>
        <v>0</v>
      </c>
      <c r="AW183" s="139">
        <f>AP183/AS183-1</f>
        <v>0</v>
      </c>
      <c r="AX183" s="112">
        <v>13851900</v>
      </c>
      <c r="AY183" s="110">
        <v>13851900</v>
      </c>
      <c r="AZ183" s="110">
        <v>13851900</v>
      </c>
      <c r="BA183" s="110">
        <v>13851900</v>
      </c>
      <c r="BB183" s="109">
        <v>0</v>
      </c>
      <c r="BC183" s="139">
        <v>0</v>
      </c>
      <c r="BD183" s="112">
        <v>13851900</v>
      </c>
      <c r="BE183" s="110"/>
      <c r="BF183" s="110"/>
      <c r="BG183" s="109">
        <v>0</v>
      </c>
      <c r="BH183" s="139">
        <v>-1</v>
      </c>
      <c r="BJ183" s="108"/>
      <c r="BK183" s="111"/>
    </row>
    <row r="184" spans="1:63" ht="25">
      <c r="A184" s="91" t="s">
        <v>45</v>
      </c>
      <c r="B184" s="95" t="s">
        <v>131</v>
      </c>
      <c r="C184" s="95">
        <v>30769</v>
      </c>
      <c r="D184" s="95">
        <v>51045</v>
      </c>
      <c r="E184" s="96"/>
      <c r="F184" s="92" t="s">
        <v>132</v>
      </c>
      <c r="G184" s="93"/>
      <c r="H184" s="93"/>
      <c r="I184" s="93"/>
      <c r="J184" s="97"/>
      <c r="K184" s="93"/>
      <c r="L184" s="93"/>
      <c r="M184" s="109"/>
      <c r="N184" s="97"/>
      <c r="O184" s="93"/>
      <c r="P184" s="97"/>
      <c r="Q184" s="93"/>
      <c r="R184" s="90"/>
      <c r="S184" s="109"/>
      <c r="T184" s="109"/>
      <c r="U184" s="110"/>
      <c r="V184" s="110"/>
      <c r="W184" s="109"/>
      <c r="X184" s="109"/>
      <c r="Y184" s="110">
        <v>8781708.7300000004</v>
      </c>
      <c r="Z184" s="110">
        <v>8800000</v>
      </c>
      <c r="AA184" s="109"/>
      <c r="AB184" s="109"/>
      <c r="AC184" s="112">
        <v>8784201</v>
      </c>
      <c r="AD184" s="110">
        <v>8796443.3100000005</v>
      </c>
      <c r="AE184" s="109"/>
      <c r="AF184" s="139"/>
      <c r="AG184" s="110">
        <v>8784201</v>
      </c>
      <c r="AH184" s="110">
        <v>8784201</v>
      </c>
      <c r="AI184" s="110">
        <v>8784201</v>
      </c>
      <c r="AJ184" s="110">
        <v>8784201</v>
      </c>
      <c r="AK184" s="109"/>
      <c r="AL184" s="109"/>
      <c r="AM184" s="112">
        <v>8784201</v>
      </c>
      <c r="AN184" s="110">
        <v>8784201</v>
      </c>
      <c r="AO184" s="110">
        <v>8784201</v>
      </c>
      <c r="AP184" s="110">
        <v>8784201</v>
      </c>
      <c r="AQ184" s="109"/>
      <c r="AR184" s="139"/>
      <c r="AS184" s="112">
        <v>8784201</v>
      </c>
      <c r="AT184" s="110">
        <v>8784201</v>
      </c>
      <c r="AU184" s="110">
        <v>8784201</v>
      </c>
      <c r="AV184" s="109"/>
      <c r="AW184" s="139"/>
      <c r="AX184" s="112">
        <v>8784201</v>
      </c>
      <c r="AY184" s="110">
        <v>8784201</v>
      </c>
      <c r="AZ184" s="110">
        <v>8784201</v>
      </c>
      <c r="BA184" s="110">
        <v>8784201</v>
      </c>
      <c r="BB184" s="109"/>
      <c r="BC184" s="139"/>
      <c r="BD184" s="112">
        <v>8784201</v>
      </c>
      <c r="BE184" s="110"/>
      <c r="BF184" s="110"/>
      <c r="BG184" s="109"/>
      <c r="BH184" s="139"/>
      <c r="BJ184" s="108"/>
      <c r="BK184" s="111"/>
    </row>
    <row r="185" spans="1:63" ht="25">
      <c r="A185" s="91" t="s">
        <v>45</v>
      </c>
      <c r="B185" s="95" t="s">
        <v>131</v>
      </c>
      <c r="C185" s="95">
        <v>30769</v>
      </c>
      <c r="D185" s="95">
        <v>51046</v>
      </c>
      <c r="E185" s="96">
        <v>41974</v>
      </c>
      <c r="F185" s="92" t="s">
        <v>130</v>
      </c>
      <c r="G185" s="93"/>
      <c r="H185" s="93"/>
      <c r="I185" s="93"/>
      <c r="J185" s="97"/>
      <c r="K185" s="93"/>
      <c r="L185" s="93"/>
      <c r="M185" s="109"/>
      <c r="N185" s="97"/>
      <c r="O185" s="93"/>
      <c r="P185" s="97"/>
      <c r="Q185" s="93"/>
      <c r="R185" s="90"/>
      <c r="S185" s="109"/>
      <c r="T185" s="109"/>
      <c r="U185" s="110"/>
      <c r="V185" s="110"/>
      <c r="W185" s="109"/>
      <c r="X185" s="109"/>
      <c r="Y185" s="110">
        <v>4994499.05</v>
      </c>
      <c r="Z185" s="110">
        <v>5060000</v>
      </c>
      <c r="AA185" s="109"/>
      <c r="AB185" s="109"/>
      <c r="AC185" s="112">
        <v>5067699</v>
      </c>
      <c r="AD185" s="110">
        <v>5079348.3900000006</v>
      </c>
      <c r="AE185" s="109"/>
      <c r="AF185" s="139"/>
      <c r="AG185" s="110">
        <v>5067699</v>
      </c>
      <c r="AH185" s="110">
        <v>5067699</v>
      </c>
      <c r="AI185" s="110">
        <v>5067699</v>
      </c>
      <c r="AJ185" s="110">
        <v>5067699</v>
      </c>
      <c r="AK185" s="109"/>
      <c r="AL185" s="109"/>
      <c r="AM185" s="112">
        <v>5067699</v>
      </c>
      <c r="AN185" s="110">
        <v>5067699</v>
      </c>
      <c r="AO185" s="110">
        <v>5067699</v>
      </c>
      <c r="AP185" s="110">
        <v>5067699</v>
      </c>
      <c r="AQ185" s="109"/>
      <c r="AR185" s="139"/>
      <c r="AS185" s="112">
        <v>5067699</v>
      </c>
      <c r="AT185" s="110">
        <v>5067699</v>
      </c>
      <c r="AU185" s="110">
        <v>5067699</v>
      </c>
      <c r="AV185" s="109"/>
      <c r="AW185" s="139"/>
      <c r="AX185" s="112">
        <v>5067699</v>
      </c>
      <c r="AY185" s="110">
        <v>5067699</v>
      </c>
      <c r="AZ185" s="110">
        <v>5067699</v>
      </c>
      <c r="BA185" s="110">
        <v>5067699</v>
      </c>
      <c r="BB185" s="109"/>
      <c r="BC185" s="139"/>
      <c r="BD185" s="112">
        <v>5067699</v>
      </c>
      <c r="BE185" s="110"/>
      <c r="BF185" s="110"/>
      <c r="BG185" s="109"/>
      <c r="BH185" s="139"/>
      <c r="BJ185" s="108"/>
      <c r="BK185" s="111"/>
    </row>
    <row r="186" spans="1:63" ht="25">
      <c r="A186" s="91" t="s">
        <v>41</v>
      </c>
      <c r="B186" s="95" t="s">
        <v>426</v>
      </c>
      <c r="C186" s="95" t="s">
        <v>43</v>
      </c>
      <c r="D186" s="95" t="s">
        <v>43</v>
      </c>
      <c r="E186" s="96">
        <v>42912</v>
      </c>
      <c r="F186" s="92" t="s">
        <v>427</v>
      </c>
      <c r="G186" s="93"/>
      <c r="H186" s="93"/>
      <c r="I186" s="93"/>
      <c r="J186" s="97"/>
      <c r="K186" s="93"/>
      <c r="L186" s="93"/>
      <c r="M186" s="109"/>
      <c r="N186" s="97"/>
      <c r="O186" s="93"/>
      <c r="P186" s="97"/>
      <c r="Q186" s="93"/>
      <c r="R186" s="90"/>
      <c r="S186" s="109"/>
      <c r="T186" s="109"/>
      <c r="U186" s="110"/>
      <c r="V186" s="110"/>
      <c r="W186" s="109"/>
      <c r="X186" s="109"/>
      <c r="Y186" s="110">
        <v>0</v>
      </c>
      <c r="Z186" s="110">
        <v>0</v>
      </c>
      <c r="AA186" s="109"/>
      <c r="AB186" s="109"/>
      <c r="AC186" s="112">
        <v>0</v>
      </c>
      <c r="AD186" s="110">
        <v>0</v>
      </c>
      <c r="AE186" s="109"/>
      <c r="AF186" s="139"/>
      <c r="AG186" s="110">
        <v>0</v>
      </c>
      <c r="AH186" s="110">
        <v>1185000</v>
      </c>
      <c r="AI186" s="110">
        <v>1185000</v>
      </c>
      <c r="AJ186" s="110">
        <v>1185000</v>
      </c>
      <c r="AK186" s="109"/>
      <c r="AL186" s="109"/>
      <c r="AM186" s="112">
        <v>1244156.7999999998</v>
      </c>
      <c r="AN186" s="110">
        <v>1185000</v>
      </c>
      <c r="AO186" s="110">
        <v>1185000</v>
      </c>
      <c r="AP186" s="110">
        <v>1185000</v>
      </c>
      <c r="AQ186" s="109">
        <f>AM186/AI186-1</f>
        <v>4.9921350210970328E-2</v>
      </c>
      <c r="AR186" s="139">
        <f>AN186/AM186-1</f>
        <v>-4.7547704598005502E-2</v>
      </c>
      <c r="AS186" s="112">
        <v>1247291.6099999999</v>
      </c>
      <c r="AT186" s="110">
        <v>1247291.6099999999</v>
      </c>
      <c r="AU186" s="110">
        <v>1247291.6099999999</v>
      </c>
      <c r="AV186" s="109">
        <f>AS186/AO186-1</f>
        <v>5.2566759493670734E-2</v>
      </c>
      <c r="AW186" s="139">
        <f>AP186/AS186-1</f>
        <v>-4.9941496840502198E-2</v>
      </c>
      <c r="AX186" s="112">
        <v>1247291.6099999999</v>
      </c>
      <c r="AY186" s="110">
        <v>1247291.6099999999</v>
      </c>
      <c r="AZ186" s="110">
        <v>1247291.6099999999</v>
      </c>
      <c r="BA186" s="110">
        <v>1247291.6099999999</v>
      </c>
      <c r="BB186" s="109">
        <v>0</v>
      </c>
      <c r="BC186" s="139">
        <v>0</v>
      </c>
      <c r="BD186" s="112">
        <v>1247291.6099999999</v>
      </c>
      <c r="BE186" s="110"/>
      <c r="BF186" s="110"/>
      <c r="BG186" s="109">
        <v>0</v>
      </c>
      <c r="BH186" s="139">
        <v>-1</v>
      </c>
      <c r="BJ186" s="108"/>
      <c r="BK186" s="111"/>
    </row>
    <row r="187" spans="1:63" ht="25">
      <c r="A187" s="91" t="s">
        <v>45</v>
      </c>
      <c r="B187" s="95" t="s">
        <v>426</v>
      </c>
      <c r="C187" s="95">
        <v>30598</v>
      </c>
      <c r="D187" s="95">
        <v>50759</v>
      </c>
      <c r="E187" s="96"/>
      <c r="F187" s="92" t="s">
        <v>427</v>
      </c>
      <c r="G187" s="93"/>
      <c r="H187" s="93"/>
      <c r="I187" s="93"/>
      <c r="J187" s="97"/>
      <c r="K187" s="93"/>
      <c r="L187" s="93"/>
      <c r="M187" s="109"/>
      <c r="N187" s="97"/>
      <c r="O187" s="93"/>
      <c r="P187" s="97"/>
      <c r="Q187" s="93"/>
      <c r="R187" s="90"/>
      <c r="S187" s="109"/>
      <c r="T187" s="109"/>
      <c r="U187" s="110"/>
      <c r="V187" s="110"/>
      <c r="W187" s="109"/>
      <c r="X187" s="109"/>
      <c r="Y187" s="110">
        <v>0</v>
      </c>
      <c r="Z187" s="110">
        <v>0</v>
      </c>
      <c r="AA187" s="109"/>
      <c r="AB187" s="109"/>
      <c r="AC187" s="112">
        <v>0</v>
      </c>
      <c r="AD187" s="110">
        <v>0</v>
      </c>
      <c r="AE187" s="109"/>
      <c r="AF187" s="139"/>
      <c r="AG187" s="110">
        <v>0</v>
      </c>
      <c r="AH187" s="110">
        <v>1185000</v>
      </c>
      <c r="AI187" s="110">
        <v>1185000</v>
      </c>
      <c r="AJ187" s="110">
        <v>1185000</v>
      </c>
      <c r="AK187" s="109"/>
      <c r="AL187" s="109"/>
      <c r="AM187" s="112">
        <v>1244156.7999999998</v>
      </c>
      <c r="AN187" s="110">
        <v>1185000</v>
      </c>
      <c r="AO187" s="110">
        <v>1185000</v>
      </c>
      <c r="AP187" s="110">
        <v>1185000</v>
      </c>
      <c r="AQ187" s="109"/>
      <c r="AR187" s="139"/>
      <c r="AS187" s="112">
        <v>1247291.6099999999</v>
      </c>
      <c r="AT187" s="110">
        <v>1247291.6099999999</v>
      </c>
      <c r="AU187" s="110">
        <v>1247291.6099999999</v>
      </c>
      <c r="AV187" s="109"/>
      <c r="AW187" s="139"/>
      <c r="AX187" s="112">
        <v>1247291.6099999999</v>
      </c>
      <c r="AY187" s="110">
        <v>1247291.6099999999</v>
      </c>
      <c r="AZ187" s="110">
        <v>1247291.6099999999</v>
      </c>
      <c r="BA187" s="110">
        <v>1247291.6099999999</v>
      </c>
      <c r="BB187" s="109"/>
      <c r="BC187" s="139"/>
      <c r="BD187" s="112">
        <v>1247291.6099999999</v>
      </c>
      <c r="BE187" s="110"/>
      <c r="BF187" s="110"/>
      <c r="BG187" s="109"/>
      <c r="BH187" s="139"/>
      <c r="BJ187" s="108"/>
      <c r="BK187" s="111"/>
    </row>
    <row r="188" spans="1:63" ht="50">
      <c r="A188" s="91" t="s">
        <v>41</v>
      </c>
      <c r="B188" s="95" t="s">
        <v>432</v>
      </c>
      <c r="C188" s="95" t="s">
        <v>43</v>
      </c>
      <c r="D188" s="95" t="s">
        <v>43</v>
      </c>
      <c r="E188" s="96">
        <v>43089</v>
      </c>
      <c r="F188" s="92" t="s">
        <v>433</v>
      </c>
      <c r="G188" s="93"/>
      <c r="H188" s="93"/>
      <c r="I188" s="93"/>
      <c r="J188" s="97"/>
      <c r="K188" s="93"/>
      <c r="L188" s="93"/>
      <c r="M188" s="109"/>
      <c r="N188" s="97"/>
      <c r="O188" s="93"/>
      <c r="P188" s="97"/>
      <c r="Q188" s="93"/>
      <c r="R188" s="90"/>
      <c r="S188" s="109"/>
      <c r="T188" s="109"/>
      <c r="U188" s="110"/>
      <c r="V188" s="110"/>
      <c r="W188" s="109"/>
      <c r="X188" s="109"/>
      <c r="Y188" s="110">
        <v>0</v>
      </c>
      <c r="Z188" s="110">
        <v>0</v>
      </c>
      <c r="AA188" s="109"/>
      <c r="AB188" s="109"/>
      <c r="AC188" s="112">
        <v>0</v>
      </c>
      <c r="AD188" s="110">
        <v>0</v>
      </c>
      <c r="AE188" s="109"/>
      <c r="AF188" s="139"/>
      <c r="AG188" s="110">
        <v>0</v>
      </c>
      <c r="AH188" s="110">
        <v>5508000</v>
      </c>
      <c r="AI188" s="110">
        <v>5508000</v>
      </c>
      <c r="AJ188" s="110">
        <v>5508000</v>
      </c>
      <c r="AK188" s="109"/>
      <c r="AL188" s="109"/>
      <c r="AM188" s="112">
        <v>3816677.1599999997</v>
      </c>
      <c r="AN188" s="110">
        <v>5508000</v>
      </c>
      <c r="AO188" s="110">
        <v>5508000</v>
      </c>
      <c r="AP188" s="110">
        <v>5508000</v>
      </c>
      <c r="AQ188" s="109">
        <f>AM188/AI188-1</f>
        <v>-0.30706660130718955</v>
      </c>
      <c r="AR188" s="139">
        <f>AN188/AM188-1</f>
        <v>0.44314013711340472</v>
      </c>
      <c r="AS188" s="112">
        <v>4649535.7</v>
      </c>
      <c r="AT188" s="110">
        <v>4649535.7</v>
      </c>
      <c r="AU188" s="110">
        <v>4649535.7</v>
      </c>
      <c r="AV188" s="109">
        <f>AS188/AO188-1</f>
        <v>-0.1558577160493827</v>
      </c>
      <c r="AW188" s="139">
        <f>AP188/AS188-1</f>
        <v>0.18463441414160986</v>
      </c>
      <c r="AX188" s="112">
        <v>4648771.29</v>
      </c>
      <c r="AY188" s="110">
        <v>4648771.29</v>
      </c>
      <c r="AZ188" s="110">
        <v>4648771.29</v>
      </c>
      <c r="BA188" s="110">
        <v>4648771.29</v>
      </c>
      <c r="BB188" s="109">
        <v>-1.6440566312891924E-4</v>
      </c>
      <c r="BC188" s="139">
        <v>0</v>
      </c>
      <c r="BD188" s="112">
        <v>4648771.29</v>
      </c>
      <c r="BE188" s="110"/>
      <c r="BF188" s="110"/>
      <c r="BG188" s="109">
        <v>0</v>
      </c>
      <c r="BH188" s="139">
        <v>-1</v>
      </c>
      <c r="BJ188" s="108" t="s">
        <v>889</v>
      </c>
      <c r="BK188" s="111"/>
    </row>
    <row r="189" spans="1:63" ht="25">
      <c r="A189" s="91" t="s">
        <v>45</v>
      </c>
      <c r="B189" s="95" t="s">
        <v>432</v>
      </c>
      <c r="C189" s="95">
        <v>30895</v>
      </c>
      <c r="D189" s="95">
        <v>51215</v>
      </c>
      <c r="E189" s="96"/>
      <c r="F189" s="92" t="s">
        <v>433</v>
      </c>
      <c r="G189" s="93"/>
      <c r="H189" s="93"/>
      <c r="I189" s="93"/>
      <c r="J189" s="97"/>
      <c r="K189" s="93"/>
      <c r="L189" s="93"/>
      <c r="M189" s="109"/>
      <c r="N189" s="97"/>
      <c r="O189" s="93"/>
      <c r="P189" s="97"/>
      <c r="Q189" s="93"/>
      <c r="R189" s="90"/>
      <c r="S189" s="109"/>
      <c r="T189" s="109"/>
      <c r="U189" s="110"/>
      <c r="V189" s="110"/>
      <c r="W189" s="109"/>
      <c r="X189" s="109"/>
      <c r="Y189" s="110">
        <v>0</v>
      </c>
      <c r="Z189" s="110">
        <v>0</v>
      </c>
      <c r="AA189" s="109"/>
      <c r="AB189" s="109"/>
      <c r="AC189" s="112">
        <v>0</v>
      </c>
      <c r="AD189" s="110">
        <v>0</v>
      </c>
      <c r="AE189" s="109"/>
      <c r="AF189" s="139"/>
      <c r="AG189" s="110">
        <v>0</v>
      </c>
      <c r="AH189" s="110">
        <v>5508000</v>
      </c>
      <c r="AI189" s="110">
        <v>5508000</v>
      </c>
      <c r="AJ189" s="110">
        <v>5508000</v>
      </c>
      <c r="AK189" s="109"/>
      <c r="AL189" s="109"/>
      <c r="AM189" s="112">
        <v>3816677.1599999997</v>
      </c>
      <c r="AN189" s="110">
        <v>5508000</v>
      </c>
      <c r="AO189" s="110">
        <v>5508000</v>
      </c>
      <c r="AP189" s="110">
        <v>5508000</v>
      </c>
      <c r="AQ189" s="109"/>
      <c r="AR189" s="139"/>
      <c r="AS189" s="112">
        <v>4649535.7</v>
      </c>
      <c r="AT189" s="110">
        <v>4649535.7</v>
      </c>
      <c r="AU189" s="110">
        <v>4649535.7</v>
      </c>
      <c r="AV189" s="109"/>
      <c r="AW189" s="139"/>
      <c r="AX189" s="112">
        <v>4648771.29</v>
      </c>
      <c r="AY189" s="110">
        <v>4648771.29</v>
      </c>
      <c r="AZ189" s="110">
        <v>4648771.29</v>
      </c>
      <c r="BA189" s="110">
        <v>4648771.29</v>
      </c>
      <c r="BB189" s="109"/>
      <c r="BC189" s="139"/>
      <c r="BD189" s="112">
        <v>4648771.29</v>
      </c>
      <c r="BE189" s="110"/>
      <c r="BF189" s="110"/>
      <c r="BG189" s="109"/>
      <c r="BH189" s="139"/>
      <c r="BJ189" s="108"/>
      <c r="BK189" s="111"/>
    </row>
    <row r="190" spans="1:63" ht="30">
      <c r="A190" s="91" t="s">
        <v>41</v>
      </c>
      <c r="B190" s="95" t="s">
        <v>434</v>
      </c>
      <c r="C190" s="95" t="s">
        <v>43</v>
      </c>
      <c r="D190" s="95" t="s">
        <v>43</v>
      </c>
      <c r="E190" s="96">
        <v>42826</v>
      </c>
      <c r="F190" s="92" t="s">
        <v>435</v>
      </c>
      <c r="G190" s="93"/>
      <c r="H190" s="93"/>
      <c r="I190" s="93"/>
      <c r="J190" s="97"/>
      <c r="K190" s="93"/>
      <c r="L190" s="93"/>
      <c r="M190" s="109"/>
      <c r="N190" s="97"/>
      <c r="O190" s="93"/>
      <c r="P190" s="97"/>
      <c r="Q190" s="93"/>
      <c r="R190" s="90"/>
      <c r="S190" s="109"/>
      <c r="T190" s="109"/>
      <c r="U190" s="110"/>
      <c r="V190" s="110"/>
      <c r="W190" s="109"/>
      <c r="X190" s="109"/>
      <c r="Y190" s="110">
        <v>0</v>
      </c>
      <c r="Z190" s="110">
        <v>0</v>
      </c>
      <c r="AA190" s="109"/>
      <c r="AB190" s="109"/>
      <c r="AC190" s="112">
        <v>0</v>
      </c>
      <c r="AD190" s="110">
        <v>0</v>
      </c>
      <c r="AE190" s="109"/>
      <c r="AF190" s="139"/>
      <c r="AG190" s="110">
        <v>0</v>
      </c>
      <c r="AH190" s="110">
        <v>12938000</v>
      </c>
      <c r="AI190" s="110">
        <v>15870000</v>
      </c>
      <c r="AJ190" s="110">
        <v>15870000</v>
      </c>
      <c r="AK190" s="109"/>
      <c r="AL190" s="109"/>
      <c r="AM190" s="112">
        <v>17094285.410000004</v>
      </c>
      <c r="AN190" s="110">
        <v>15870000</v>
      </c>
      <c r="AO190" s="110">
        <v>15870000</v>
      </c>
      <c r="AP190" s="110">
        <v>15870000</v>
      </c>
      <c r="AQ190" s="109">
        <f>AM190/AI190-1</f>
        <v>7.714463831127949E-2</v>
      </c>
      <c r="AR190" s="139">
        <f>AN190/AM190-1</f>
        <v>-7.1619572309457702E-2</v>
      </c>
      <c r="AS190" s="112">
        <v>17159057.350000001</v>
      </c>
      <c r="AT190" s="110">
        <v>17159057.350000001</v>
      </c>
      <c r="AU190" s="110">
        <v>17159057.350000001</v>
      </c>
      <c r="AV190" s="109">
        <f>AS190/AO190-1</f>
        <v>8.1226045998739949E-2</v>
      </c>
      <c r="AW190" s="139">
        <f>AP190/AS190-1</f>
        <v>-7.5124018977650975E-2</v>
      </c>
      <c r="AX190" s="112">
        <v>17159057.350000001</v>
      </c>
      <c r="AY190" s="110">
        <v>17159057.350000001</v>
      </c>
      <c r="AZ190" s="110">
        <v>17159057.350000001</v>
      </c>
      <c r="BA190" s="110">
        <v>17159057.350000001</v>
      </c>
      <c r="BB190" s="109">
        <v>0</v>
      </c>
      <c r="BC190" s="139">
        <v>0</v>
      </c>
      <c r="BD190" s="112">
        <v>17159057.350000001</v>
      </c>
      <c r="BE190" s="110"/>
      <c r="BF190" s="110"/>
      <c r="BG190" s="109">
        <v>0</v>
      </c>
      <c r="BH190" s="139">
        <v>-1</v>
      </c>
      <c r="BJ190" s="108" t="s">
        <v>820</v>
      </c>
      <c r="BK190" s="111"/>
    </row>
    <row r="191" spans="1:63">
      <c r="A191" s="91" t="s">
        <v>45</v>
      </c>
      <c r="B191" s="95" t="s">
        <v>434</v>
      </c>
      <c r="C191" s="95">
        <v>30576</v>
      </c>
      <c r="D191" s="95">
        <v>50721</v>
      </c>
      <c r="E191" s="96"/>
      <c r="F191" s="92" t="s">
        <v>435</v>
      </c>
      <c r="G191" s="93"/>
      <c r="H191" s="93"/>
      <c r="I191" s="93"/>
      <c r="J191" s="97"/>
      <c r="K191" s="93"/>
      <c r="L191" s="93"/>
      <c r="M191" s="109"/>
      <c r="N191" s="97"/>
      <c r="O191" s="93"/>
      <c r="P191" s="97"/>
      <c r="Q191" s="93"/>
      <c r="R191" s="90"/>
      <c r="S191" s="109"/>
      <c r="T191" s="109"/>
      <c r="U191" s="110"/>
      <c r="V191" s="110"/>
      <c r="W191" s="109"/>
      <c r="X191" s="109"/>
      <c r="Y191" s="110">
        <v>0</v>
      </c>
      <c r="Z191" s="110">
        <v>0</v>
      </c>
      <c r="AA191" s="109"/>
      <c r="AB191" s="109"/>
      <c r="AC191" s="112">
        <v>0</v>
      </c>
      <c r="AD191" s="110">
        <v>0</v>
      </c>
      <c r="AE191" s="109"/>
      <c r="AF191" s="139"/>
      <c r="AG191" s="110">
        <v>0</v>
      </c>
      <c r="AH191" s="110">
        <v>12938000</v>
      </c>
      <c r="AI191" s="110">
        <v>15870000</v>
      </c>
      <c r="AJ191" s="110">
        <v>15870000</v>
      </c>
      <c r="AK191" s="109"/>
      <c r="AL191" s="109"/>
      <c r="AM191" s="112">
        <v>17094285.410000004</v>
      </c>
      <c r="AN191" s="110">
        <v>15870000</v>
      </c>
      <c r="AO191" s="110">
        <v>15870000</v>
      </c>
      <c r="AP191" s="110">
        <v>15870000</v>
      </c>
      <c r="AQ191" s="109"/>
      <c r="AR191" s="139"/>
      <c r="AS191" s="112">
        <v>17159057.350000001</v>
      </c>
      <c r="AT191" s="110">
        <v>17159057.350000001</v>
      </c>
      <c r="AU191" s="110">
        <v>17159057.350000001</v>
      </c>
      <c r="AV191" s="109"/>
      <c r="AW191" s="139"/>
      <c r="AX191" s="112">
        <v>17159057.350000001</v>
      </c>
      <c r="AY191" s="110">
        <v>17159057.350000001</v>
      </c>
      <c r="AZ191" s="110">
        <v>17159057.350000001</v>
      </c>
      <c r="BA191" s="110">
        <v>17159057.350000001</v>
      </c>
      <c r="BB191" s="109"/>
      <c r="BC191" s="139"/>
      <c r="BD191" s="112">
        <v>17159057.350000001</v>
      </c>
      <c r="BE191" s="110"/>
      <c r="BF191" s="110"/>
      <c r="BG191" s="109"/>
      <c r="BH191" s="139"/>
      <c r="BJ191" s="108"/>
      <c r="BK191" s="111"/>
    </row>
    <row r="192" spans="1:63">
      <c r="A192" s="91" t="s">
        <v>41</v>
      </c>
      <c r="B192" s="95" t="s">
        <v>436</v>
      </c>
      <c r="C192" s="95" t="s">
        <v>43</v>
      </c>
      <c r="D192" s="95" t="s">
        <v>43</v>
      </c>
      <c r="E192" s="96">
        <v>43048</v>
      </c>
      <c r="F192" s="92" t="s">
        <v>437</v>
      </c>
      <c r="G192" s="93"/>
      <c r="H192" s="93"/>
      <c r="I192" s="93"/>
      <c r="J192" s="97"/>
      <c r="K192" s="93"/>
      <c r="L192" s="93"/>
      <c r="M192" s="109"/>
      <c r="N192" s="97"/>
      <c r="O192" s="93"/>
      <c r="P192" s="97"/>
      <c r="Q192" s="93"/>
      <c r="R192" s="90"/>
      <c r="S192" s="109"/>
      <c r="T192" s="109"/>
      <c r="U192" s="110"/>
      <c r="V192" s="110"/>
      <c r="W192" s="109"/>
      <c r="X192" s="109"/>
      <c r="Y192" s="110">
        <v>0</v>
      </c>
      <c r="Z192" s="110">
        <v>0</v>
      </c>
      <c r="AA192" s="109"/>
      <c r="AB192" s="109"/>
      <c r="AC192" s="112">
        <v>0</v>
      </c>
      <c r="AD192" s="110">
        <v>0</v>
      </c>
      <c r="AE192" s="109"/>
      <c r="AF192" s="139"/>
      <c r="AG192" s="110">
        <v>0</v>
      </c>
      <c r="AH192" s="110">
        <v>1835000</v>
      </c>
      <c r="AI192" s="110">
        <v>1835000</v>
      </c>
      <c r="AJ192" s="110">
        <v>1835000</v>
      </c>
      <c r="AK192" s="109"/>
      <c r="AL192" s="109"/>
      <c r="AM192" s="112">
        <v>2368917.2199999997</v>
      </c>
      <c r="AN192" s="110">
        <v>1835000</v>
      </c>
      <c r="AO192" s="110">
        <v>1835000</v>
      </c>
      <c r="AP192" s="110">
        <v>1835000</v>
      </c>
      <c r="AQ192" s="109">
        <f>AM192/AI192-1</f>
        <v>0.29096306267029948</v>
      </c>
      <c r="AR192" s="139">
        <f>AN192/AM192-1</f>
        <v>-0.22538449866137567</v>
      </c>
      <c r="AS192" s="112">
        <v>2385215.9000000004</v>
      </c>
      <c r="AT192" s="110">
        <v>2385215.9000000004</v>
      </c>
      <c r="AU192" s="110">
        <v>2385215.9000000004</v>
      </c>
      <c r="AV192" s="109">
        <f>AS192/AO192-1</f>
        <v>0.29984517711171677</v>
      </c>
      <c r="AW192" s="139">
        <f>AP192/AS192-1</f>
        <v>-0.23067760868104237</v>
      </c>
      <c r="AX192" s="112">
        <v>2385215.9000000004</v>
      </c>
      <c r="AY192" s="110">
        <v>2385215.9000000004</v>
      </c>
      <c r="AZ192" s="110">
        <v>2385215.9000000004</v>
      </c>
      <c r="BA192" s="110">
        <v>2385215.9000000004</v>
      </c>
      <c r="BB192" s="109">
        <v>0</v>
      </c>
      <c r="BC192" s="139">
        <v>0</v>
      </c>
      <c r="BD192" s="112">
        <v>2385215.9000000004</v>
      </c>
      <c r="BE192" s="110"/>
      <c r="BF192" s="110"/>
      <c r="BG192" s="109">
        <v>0</v>
      </c>
      <c r="BH192" s="139">
        <v>-1</v>
      </c>
      <c r="BJ192" s="108" t="s">
        <v>441</v>
      </c>
      <c r="BK192" s="111"/>
    </row>
    <row r="193" spans="1:64">
      <c r="A193" s="91" t="s">
        <v>45</v>
      </c>
      <c r="B193" s="95" t="s">
        <v>436</v>
      </c>
      <c r="C193" s="95">
        <v>30574</v>
      </c>
      <c r="D193" s="95">
        <v>50719</v>
      </c>
      <c r="E193" s="96"/>
      <c r="F193" s="92" t="s">
        <v>437</v>
      </c>
      <c r="G193" s="93"/>
      <c r="H193" s="93"/>
      <c r="I193" s="93"/>
      <c r="J193" s="97"/>
      <c r="K193" s="93"/>
      <c r="L193" s="93"/>
      <c r="M193" s="109"/>
      <c r="N193" s="97"/>
      <c r="O193" s="93"/>
      <c r="P193" s="97"/>
      <c r="Q193" s="93"/>
      <c r="R193" s="90"/>
      <c r="S193" s="109"/>
      <c r="T193" s="109"/>
      <c r="U193" s="110"/>
      <c r="V193" s="110"/>
      <c r="W193" s="109"/>
      <c r="X193" s="109"/>
      <c r="Y193" s="110">
        <v>0</v>
      </c>
      <c r="Z193" s="110">
        <v>0</v>
      </c>
      <c r="AA193" s="109"/>
      <c r="AB193" s="109"/>
      <c r="AC193" s="112">
        <v>0</v>
      </c>
      <c r="AD193" s="110">
        <v>0</v>
      </c>
      <c r="AE193" s="109"/>
      <c r="AF193" s="139"/>
      <c r="AG193" s="110">
        <v>0</v>
      </c>
      <c r="AH193" s="110">
        <v>1835000</v>
      </c>
      <c r="AI193" s="110">
        <v>1835000</v>
      </c>
      <c r="AJ193" s="110">
        <v>1835000</v>
      </c>
      <c r="AK193" s="109"/>
      <c r="AL193" s="109"/>
      <c r="AM193" s="112">
        <v>2368917.2199999997</v>
      </c>
      <c r="AN193" s="110">
        <v>1835000</v>
      </c>
      <c r="AO193" s="110">
        <v>1835000</v>
      </c>
      <c r="AP193" s="110">
        <v>1835000</v>
      </c>
      <c r="AQ193" s="109"/>
      <c r="AR193" s="139"/>
      <c r="AS193" s="112">
        <v>2385215.9000000004</v>
      </c>
      <c r="AT193" s="110">
        <v>2385215.9000000004</v>
      </c>
      <c r="AU193" s="110">
        <v>2385215.9000000004</v>
      </c>
      <c r="AV193" s="109"/>
      <c r="AW193" s="139"/>
      <c r="AX193" s="112">
        <v>2385215.9000000004</v>
      </c>
      <c r="AY193" s="110">
        <v>2385215.9000000004</v>
      </c>
      <c r="AZ193" s="110">
        <v>2385215.9000000004</v>
      </c>
      <c r="BA193" s="110">
        <v>2385215.9000000004</v>
      </c>
      <c r="BB193" s="109"/>
      <c r="BC193" s="139"/>
      <c r="BD193" s="112">
        <v>2385215.9000000004</v>
      </c>
      <c r="BE193" s="110"/>
      <c r="BF193" s="110"/>
      <c r="BG193" s="109"/>
      <c r="BH193" s="139"/>
      <c r="BJ193" s="108"/>
      <c r="BK193" s="111"/>
    </row>
    <row r="194" spans="1:64" ht="25">
      <c r="A194" s="91" t="s">
        <v>41</v>
      </c>
      <c r="B194" s="95" t="s">
        <v>438</v>
      </c>
      <c r="C194" s="95" t="s">
        <v>43</v>
      </c>
      <c r="D194" s="95" t="s">
        <v>43</v>
      </c>
      <c r="E194" s="96">
        <v>42917</v>
      </c>
      <c r="F194" s="92" t="s">
        <v>464</v>
      </c>
      <c r="G194" s="93"/>
      <c r="H194" s="93"/>
      <c r="I194" s="93"/>
      <c r="J194" s="97"/>
      <c r="K194" s="93"/>
      <c r="L194" s="93"/>
      <c r="M194" s="109"/>
      <c r="N194" s="97"/>
      <c r="O194" s="93"/>
      <c r="P194" s="97"/>
      <c r="Q194" s="93"/>
      <c r="R194" s="90"/>
      <c r="S194" s="109"/>
      <c r="T194" s="109"/>
      <c r="U194" s="110"/>
      <c r="V194" s="110"/>
      <c r="W194" s="109"/>
      <c r="X194" s="109"/>
      <c r="Y194" s="110">
        <v>0</v>
      </c>
      <c r="Z194" s="110">
        <v>0</v>
      </c>
      <c r="AA194" s="109"/>
      <c r="AB194" s="109"/>
      <c r="AC194" s="112">
        <v>0</v>
      </c>
      <c r="AD194" s="110">
        <v>0</v>
      </c>
      <c r="AE194" s="109"/>
      <c r="AF194" s="139"/>
      <c r="AG194" s="110">
        <v>0</v>
      </c>
      <c r="AH194" s="110">
        <v>6425000</v>
      </c>
      <c r="AI194" s="110">
        <v>6425000</v>
      </c>
      <c r="AJ194" s="110">
        <v>6425000</v>
      </c>
      <c r="AK194" s="109"/>
      <c r="AL194" s="109"/>
      <c r="AM194" s="112">
        <v>6480399.0399999991</v>
      </c>
      <c r="AN194" s="110">
        <v>6425000</v>
      </c>
      <c r="AO194" s="110">
        <v>6425000</v>
      </c>
      <c r="AP194" s="110">
        <v>6425000</v>
      </c>
      <c r="AQ194" s="109">
        <f>AM194/AI194-1</f>
        <v>8.6224186770427202E-3</v>
      </c>
      <c r="AR194" s="139">
        <f>AN194/AM194-1</f>
        <v>-8.5487081363432305E-3</v>
      </c>
      <c r="AS194" s="112">
        <v>6505905.0399999991</v>
      </c>
      <c r="AT194" s="110">
        <v>6505905.0399999991</v>
      </c>
      <c r="AU194" s="110">
        <v>6505905.0399999991</v>
      </c>
      <c r="AV194" s="109">
        <f>AS194/AO194-1</f>
        <v>1.2592224124513551E-2</v>
      </c>
      <c r="AW194" s="139">
        <f>AP194/AS194-1</f>
        <v>-1.2435631860989949E-2</v>
      </c>
      <c r="AX194" s="112">
        <v>6516183.7100000009</v>
      </c>
      <c r="AY194" s="110">
        <v>6516183.7100000009</v>
      </c>
      <c r="AZ194" s="110">
        <v>6516183.7100000009</v>
      </c>
      <c r="BA194" s="110">
        <v>6516183.7100000009</v>
      </c>
      <c r="BB194" s="109">
        <v>1.5798985593558079E-3</v>
      </c>
      <c r="BC194" s="139">
        <v>0</v>
      </c>
      <c r="BD194" s="112">
        <v>6516183.7100000009</v>
      </c>
      <c r="BE194" s="110"/>
      <c r="BF194" s="110"/>
      <c r="BG194" s="109">
        <v>0</v>
      </c>
      <c r="BH194" s="139">
        <v>-1</v>
      </c>
      <c r="BJ194" s="108" t="s">
        <v>462</v>
      </c>
      <c r="BK194" s="111"/>
    </row>
    <row r="195" spans="1:64" ht="25">
      <c r="A195" s="91" t="s">
        <v>45</v>
      </c>
      <c r="B195" s="95" t="s">
        <v>438</v>
      </c>
      <c r="C195" s="95">
        <v>30573</v>
      </c>
      <c r="D195" s="95">
        <v>50718</v>
      </c>
      <c r="E195" s="96"/>
      <c r="F195" s="92" t="s">
        <v>464</v>
      </c>
      <c r="G195" s="93"/>
      <c r="H195" s="93"/>
      <c r="I195" s="93"/>
      <c r="J195" s="97"/>
      <c r="K195" s="93"/>
      <c r="L195" s="93"/>
      <c r="M195" s="109"/>
      <c r="N195" s="97"/>
      <c r="O195" s="93"/>
      <c r="P195" s="97"/>
      <c r="Q195" s="93"/>
      <c r="R195" s="90"/>
      <c r="S195" s="109"/>
      <c r="T195" s="109"/>
      <c r="U195" s="110"/>
      <c r="V195" s="110"/>
      <c r="W195" s="109"/>
      <c r="X195" s="109"/>
      <c r="Y195" s="110">
        <v>0</v>
      </c>
      <c r="Z195" s="110">
        <v>0</v>
      </c>
      <c r="AA195" s="109"/>
      <c r="AB195" s="109"/>
      <c r="AC195" s="112">
        <v>0</v>
      </c>
      <c r="AD195" s="110">
        <v>0</v>
      </c>
      <c r="AE195" s="109"/>
      <c r="AF195" s="139"/>
      <c r="AG195" s="110">
        <v>0</v>
      </c>
      <c r="AH195" s="110">
        <v>6425000</v>
      </c>
      <c r="AI195" s="110">
        <v>6425000</v>
      </c>
      <c r="AJ195" s="110">
        <v>6425000</v>
      </c>
      <c r="AK195" s="109"/>
      <c r="AL195" s="109"/>
      <c r="AM195" s="112">
        <v>6480399.0399999991</v>
      </c>
      <c r="AN195" s="110">
        <v>6425000</v>
      </c>
      <c r="AO195" s="110">
        <v>6425000</v>
      </c>
      <c r="AP195" s="110">
        <v>6425000</v>
      </c>
      <c r="AQ195" s="109"/>
      <c r="AR195" s="139"/>
      <c r="AS195" s="112">
        <v>6505905.0399999991</v>
      </c>
      <c r="AT195" s="110">
        <v>6505905.0399999991</v>
      </c>
      <c r="AU195" s="110">
        <v>6505905.0399999991</v>
      </c>
      <c r="AV195" s="109"/>
      <c r="AW195" s="139"/>
      <c r="AX195" s="112">
        <v>6516183.7100000009</v>
      </c>
      <c r="AY195" s="110">
        <v>6516183.7100000009</v>
      </c>
      <c r="AZ195" s="110">
        <v>6516183.7100000009</v>
      </c>
      <c r="BA195" s="110">
        <v>6516183.7100000009</v>
      </c>
      <c r="BB195" s="109"/>
      <c r="BC195" s="139"/>
      <c r="BD195" s="112">
        <v>6516183.7100000009</v>
      </c>
      <c r="BE195" s="110"/>
      <c r="BF195" s="110"/>
      <c r="BG195" s="109"/>
      <c r="BH195" s="139"/>
      <c r="BJ195" s="108"/>
      <c r="BK195" s="111"/>
    </row>
    <row r="196" spans="1:64" ht="25">
      <c r="A196" s="91" t="s">
        <v>41</v>
      </c>
      <c r="B196" s="95" t="s">
        <v>440</v>
      </c>
      <c r="C196" s="95" t="s">
        <v>43</v>
      </c>
      <c r="D196" s="95" t="s">
        <v>43</v>
      </c>
      <c r="E196" s="143">
        <v>42822</v>
      </c>
      <c r="F196" s="89" t="s">
        <v>439</v>
      </c>
      <c r="G196" s="93"/>
      <c r="H196" s="93"/>
      <c r="I196" s="93"/>
      <c r="J196" s="97"/>
      <c r="K196" s="93"/>
      <c r="L196" s="93"/>
      <c r="M196" s="109"/>
      <c r="N196" s="97"/>
      <c r="O196" s="93"/>
      <c r="P196" s="97"/>
      <c r="Q196" s="93"/>
      <c r="R196" s="90"/>
      <c r="S196" s="109"/>
      <c r="T196" s="109"/>
      <c r="U196" s="110"/>
      <c r="V196" s="110"/>
      <c r="W196" s="109"/>
      <c r="X196" s="109"/>
      <c r="Y196" s="110">
        <v>0</v>
      </c>
      <c r="Z196" s="110">
        <v>0</v>
      </c>
      <c r="AA196" s="109"/>
      <c r="AB196" s="109"/>
      <c r="AC196" s="112">
        <v>0</v>
      </c>
      <c r="AD196" s="110">
        <v>0</v>
      </c>
      <c r="AE196" s="109"/>
      <c r="AF196" s="139"/>
      <c r="AG196" s="110">
        <v>554275</v>
      </c>
      <c r="AH196" s="110">
        <v>9206275</v>
      </c>
      <c r="AI196" s="110">
        <v>9206275</v>
      </c>
      <c r="AJ196" s="110">
        <v>9206275</v>
      </c>
      <c r="AK196" s="109"/>
      <c r="AL196" s="109"/>
      <c r="AM196" s="112">
        <v>10563889.589999998</v>
      </c>
      <c r="AN196" s="110">
        <v>9206275</v>
      </c>
      <c r="AO196" s="110">
        <v>9206275</v>
      </c>
      <c r="AP196" s="110">
        <v>9206275</v>
      </c>
      <c r="AQ196" s="109">
        <f>AM196/AI196-1</f>
        <v>0.14746622168032109</v>
      </c>
      <c r="AR196" s="139">
        <f>AN196/AM196-1</f>
        <v>-0.12851465158109421</v>
      </c>
      <c r="AS196" s="112">
        <v>10670271.149999999</v>
      </c>
      <c r="AT196" s="110">
        <v>10670271.149999999</v>
      </c>
      <c r="AU196" s="110">
        <v>10670271.149999999</v>
      </c>
      <c r="AV196" s="109">
        <f>AS196/AO196-1</f>
        <v>0.15902155323407108</v>
      </c>
      <c r="AW196" s="139">
        <f>AP196/AS196-1</f>
        <v>-0.13720327528883824</v>
      </c>
      <c r="AX196" s="112">
        <v>10668801.149999999</v>
      </c>
      <c r="AY196" s="110">
        <v>10668801.149999999</v>
      </c>
      <c r="AZ196" s="110">
        <v>10668801.149999999</v>
      </c>
      <c r="BA196" s="110">
        <v>10668801.149999999</v>
      </c>
      <c r="BB196" s="109">
        <v>-1.3776594608849724E-4</v>
      </c>
      <c r="BC196" s="139">
        <v>0</v>
      </c>
      <c r="BD196" s="112">
        <v>10668801.149999999</v>
      </c>
      <c r="BE196" s="110"/>
      <c r="BF196" s="110"/>
      <c r="BG196" s="109">
        <v>0</v>
      </c>
      <c r="BH196" s="139">
        <v>-1</v>
      </c>
      <c r="BJ196" s="108"/>
      <c r="BK196" s="124"/>
      <c r="BL196" s="146"/>
    </row>
    <row r="197" spans="1:64" ht="25">
      <c r="A197" s="91" t="s">
        <v>45</v>
      </c>
      <c r="B197" s="95" t="s">
        <v>440</v>
      </c>
      <c r="C197" s="124">
        <v>451</v>
      </c>
      <c r="D197" s="124">
        <v>10583</v>
      </c>
      <c r="E197" s="143"/>
      <c r="F197" s="89" t="s">
        <v>439</v>
      </c>
      <c r="G197" s="93"/>
      <c r="H197" s="93"/>
      <c r="I197" s="93"/>
      <c r="J197" s="97"/>
      <c r="K197" s="93"/>
      <c r="L197" s="93"/>
      <c r="M197" s="109"/>
      <c r="N197" s="97"/>
      <c r="O197" s="93"/>
      <c r="P197" s="97"/>
      <c r="Q197" s="93"/>
      <c r="R197" s="90"/>
      <c r="S197" s="109"/>
      <c r="T197" s="109"/>
      <c r="U197" s="110"/>
      <c r="V197" s="110"/>
      <c r="W197" s="109"/>
      <c r="X197" s="109"/>
      <c r="Y197" s="110">
        <v>0</v>
      </c>
      <c r="Z197" s="110">
        <v>0</v>
      </c>
      <c r="AA197" s="109"/>
      <c r="AB197" s="109"/>
      <c r="AC197" s="112">
        <v>0</v>
      </c>
      <c r="AD197" s="110">
        <v>0</v>
      </c>
      <c r="AE197" s="109"/>
      <c r="AF197" s="139"/>
      <c r="AG197" s="110">
        <v>554275</v>
      </c>
      <c r="AH197" s="110">
        <v>9206275</v>
      </c>
      <c r="AI197" s="110">
        <v>9206275</v>
      </c>
      <c r="AJ197" s="110">
        <v>9206275</v>
      </c>
      <c r="AK197" s="109"/>
      <c r="AL197" s="109"/>
      <c r="AM197" s="112">
        <v>10563889.589999998</v>
      </c>
      <c r="AN197" s="110">
        <v>9206275</v>
      </c>
      <c r="AO197" s="110">
        <v>9206275</v>
      </c>
      <c r="AP197" s="110">
        <v>9206275</v>
      </c>
      <c r="AQ197" s="109"/>
      <c r="AR197" s="139"/>
      <c r="AS197" s="112">
        <v>10670271.149999999</v>
      </c>
      <c r="AT197" s="110">
        <v>10670271.149999999</v>
      </c>
      <c r="AU197" s="110">
        <v>10670271.149999999</v>
      </c>
      <c r="AV197" s="109"/>
      <c r="AW197" s="139"/>
      <c r="AX197" s="112">
        <v>10668801.149999999</v>
      </c>
      <c r="AY197" s="110">
        <v>10668801.149999999</v>
      </c>
      <c r="AZ197" s="110">
        <v>10668801.149999999</v>
      </c>
      <c r="BA197" s="110">
        <v>10668801.149999999</v>
      </c>
      <c r="BB197" s="109"/>
      <c r="BC197" s="139"/>
      <c r="BD197" s="112">
        <v>10668801.149999999</v>
      </c>
      <c r="BE197" s="110"/>
      <c r="BF197" s="110"/>
      <c r="BG197" s="109"/>
      <c r="BH197" s="139"/>
      <c r="BJ197" s="108"/>
      <c r="BK197" s="124"/>
      <c r="BL197" s="146"/>
    </row>
    <row r="198" spans="1:64" ht="25">
      <c r="A198" s="91" t="s">
        <v>41</v>
      </c>
      <c r="B198" s="95" t="s">
        <v>409</v>
      </c>
      <c r="C198" s="95" t="s">
        <v>43</v>
      </c>
      <c r="D198" s="95" t="s">
        <v>43</v>
      </c>
      <c r="E198" s="143">
        <v>43231</v>
      </c>
      <c r="F198" s="89" t="s">
        <v>449</v>
      </c>
      <c r="G198" s="93"/>
      <c r="H198" s="93"/>
      <c r="I198" s="93"/>
      <c r="J198" s="97"/>
      <c r="K198" s="93"/>
      <c r="L198" s="93"/>
      <c r="M198" s="109"/>
      <c r="N198" s="97"/>
      <c r="O198" s="93"/>
      <c r="P198" s="97"/>
      <c r="Q198" s="93"/>
      <c r="R198" s="90"/>
      <c r="S198" s="109"/>
      <c r="T198" s="109"/>
      <c r="U198" s="110"/>
      <c r="V198" s="110"/>
      <c r="W198" s="109"/>
      <c r="X198" s="109"/>
      <c r="Y198" s="110">
        <v>0</v>
      </c>
      <c r="Z198" s="110">
        <v>0</v>
      </c>
      <c r="AA198" s="109"/>
      <c r="AB198" s="109"/>
      <c r="AC198" s="112">
        <v>0</v>
      </c>
      <c r="AD198" s="110">
        <v>0</v>
      </c>
      <c r="AE198" s="109"/>
      <c r="AF198" s="139"/>
      <c r="AG198" s="110">
        <v>0</v>
      </c>
      <c r="AH198" s="110">
        <v>0</v>
      </c>
      <c r="AI198" s="110">
        <v>0</v>
      </c>
      <c r="AJ198" s="110">
        <v>9731000</v>
      </c>
      <c r="AK198" s="109"/>
      <c r="AL198" s="109"/>
      <c r="AM198" s="112">
        <v>0</v>
      </c>
      <c r="AN198" s="110">
        <v>9731000</v>
      </c>
      <c r="AO198" s="110">
        <v>9731000</v>
      </c>
      <c r="AP198" s="110">
        <v>9731000</v>
      </c>
      <c r="AQ198" s="109">
        <v>0</v>
      </c>
      <c r="AR198" s="139">
        <v>0</v>
      </c>
      <c r="AS198" s="112">
        <v>11168314.800000001</v>
      </c>
      <c r="AT198" s="110">
        <v>11168314.800000001</v>
      </c>
      <c r="AU198" s="110">
        <v>11168314.800000001</v>
      </c>
      <c r="AV198" s="109">
        <f>AS198/AO198-1</f>
        <v>0.14770473743705681</v>
      </c>
      <c r="AW198" s="139">
        <f>AP198/AS198-1</f>
        <v>-0.12869576348259815</v>
      </c>
      <c r="AX198" s="112">
        <v>11171456.220000001</v>
      </c>
      <c r="AY198" s="110">
        <v>11171456.220000001</v>
      </c>
      <c r="AZ198" s="110">
        <v>11171456.220000001</v>
      </c>
      <c r="BA198" s="110">
        <v>11171456.220000001</v>
      </c>
      <c r="BB198" s="109">
        <v>2.8127967882851657E-4</v>
      </c>
      <c r="BC198" s="139">
        <v>0</v>
      </c>
      <c r="BD198" s="112">
        <v>11171456.220000001</v>
      </c>
      <c r="BE198" s="110"/>
      <c r="BF198" s="110"/>
      <c r="BG198" s="109">
        <v>0</v>
      </c>
      <c r="BH198" s="139">
        <v>-1</v>
      </c>
      <c r="BJ198" s="108"/>
      <c r="BK198" s="124"/>
      <c r="BL198" s="146"/>
    </row>
    <row r="199" spans="1:64" ht="25">
      <c r="A199" s="91" t="s">
        <v>45</v>
      </c>
      <c r="B199" s="95" t="s">
        <v>409</v>
      </c>
      <c r="C199" s="124">
        <v>501</v>
      </c>
      <c r="D199" s="124">
        <v>10646</v>
      </c>
      <c r="E199" s="143"/>
      <c r="F199" s="89" t="s">
        <v>449</v>
      </c>
      <c r="G199" s="93"/>
      <c r="H199" s="93"/>
      <c r="I199" s="93"/>
      <c r="J199" s="97"/>
      <c r="K199" s="93"/>
      <c r="L199" s="93"/>
      <c r="M199" s="109"/>
      <c r="N199" s="97"/>
      <c r="O199" s="93"/>
      <c r="P199" s="97"/>
      <c r="Q199" s="93"/>
      <c r="R199" s="90"/>
      <c r="S199" s="109"/>
      <c r="T199" s="109"/>
      <c r="U199" s="110"/>
      <c r="V199" s="110"/>
      <c r="W199" s="109"/>
      <c r="X199" s="109"/>
      <c r="Y199" s="110">
        <v>0</v>
      </c>
      <c r="Z199" s="110">
        <v>0</v>
      </c>
      <c r="AA199" s="109"/>
      <c r="AB199" s="109"/>
      <c r="AC199" s="112">
        <v>0</v>
      </c>
      <c r="AD199" s="110">
        <v>0</v>
      </c>
      <c r="AE199" s="109"/>
      <c r="AF199" s="139"/>
      <c r="AG199" s="110">
        <v>0</v>
      </c>
      <c r="AH199" s="110">
        <v>0</v>
      </c>
      <c r="AI199" s="110">
        <v>0</v>
      </c>
      <c r="AJ199" s="110">
        <v>9731000</v>
      </c>
      <c r="AK199" s="109"/>
      <c r="AL199" s="109"/>
      <c r="AM199" s="112">
        <v>0</v>
      </c>
      <c r="AN199" s="110">
        <v>9731000</v>
      </c>
      <c r="AO199" s="110">
        <v>9731000</v>
      </c>
      <c r="AP199" s="110">
        <v>9731000</v>
      </c>
      <c r="AQ199" s="109"/>
      <c r="AR199" s="139"/>
      <c r="AS199" s="112">
        <v>11168314.800000001</v>
      </c>
      <c r="AT199" s="110">
        <v>11168314.800000001</v>
      </c>
      <c r="AU199" s="110">
        <v>11168314.800000001</v>
      </c>
      <c r="AV199" s="109"/>
      <c r="AW199" s="139"/>
      <c r="AX199" s="112">
        <v>11171456.220000001</v>
      </c>
      <c r="AY199" s="110">
        <v>11171456.220000001</v>
      </c>
      <c r="AZ199" s="110">
        <v>11171456.220000001</v>
      </c>
      <c r="BA199" s="110">
        <v>11171456.220000001</v>
      </c>
      <c r="BB199" s="109"/>
      <c r="BC199" s="139"/>
      <c r="BD199" s="112">
        <v>11171456.220000001</v>
      </c>
      <c r="BE199" s="110"/>
      <c r="BF199" s="110"/>
      <c r="BG199" s="109"/>
      <c r="BH199" s="139"/>
      <c r="BJ199" s="108"/>
      <c r="BK199" s="124"/>
      <c r="BL199" s="146"/>
    </row>
    <row r="200" spans="1:64" ht="30">
      <c r="A200" s="91" t="s">
        <v>41</v>
      </c>
      <c r="B200" s="95" t="s">
        <v>808</v>
      </c>
      <c r="C200" s="95" t="s">
        <v>43</v>
      </c>
      <c r="D200" s="95" t="s">
        <v>43</v>
      </c>
      <c r="E200" s="96">
        <v>42826</v>
      </c>
      <c r="F200" s="89" t="s">
        <v>450</v>
      </c>
      <c r="G200" s="93"/>
      <c r="H200" s="93"/>
      <c r="I200" s="93"/>
      <c r="J200" s="97"/>
      <c r="K200" s="93"/>
      <c r="L200" s="93"/>
      <c r="M200" s="109"/>
      <c r="N200" s="97"/>
      <c r="O200" s="93"/>
      <c r="P200" s="97"/>
      <c r="Q200" s="93"/>
      <c r="R200" s="90"/>
      <c r="S200" s="109"/>
      <c r="T200" s="109"/>
      <c r="U200" s="110"/>
      <c r="V200" s="110"/>
      <c r="W200" s="109"/>
      <c r="X200" s="109"/>
      <c r="Y200" s="110">
        <v>0</v>
      </c>
      <c r="Z200" s="110">
        <v>0</v>
      </c>
      <c r="AA200" s="109"/>
      <c r="AB200" s="109"/>
      <c r="AC200" s="112">
        <v>0</v>
      </c>
      <c r="AD200" s="110">
        <v>0</v>
      </c>
      <c r="AE200" s="109"/>
      <c r="AF200" s="139"/>
      <c r="AG200" s="110">
        <v>0</v>
      </c>
      <c r="AH200" s="110">
        <v>0</v>
      </c>
      <c r="AI200" s="110">
        <v>0</v>
      </c>
      <c r="AJ200" s="110">
        <v>9152000</v>
      </c>
      <c r="AK200" s="109"/>
      <c r="AL200" s="109"/>
      <c r="AM200" s="112">
        <v>0</v>
      </c>
      <c r="AN200" s="110">
        <v>9152000</v>
      </c>
      <c r="AO200" s="110">
        <v>9152000</v>
      </c>
      <c r="AP200" s="110">
        <v>9152000</v>
      </c>
      <c r="AQ200" s="109">
        <v>0</v>
      </c>
      <c r="AR200" s="139">
        <v>0</v>
      </c>
      <c r="AS200" s="112">
        <v>9930039.3200000003</v>
      </c>
      <c r="AT200" s="110">
        <v>9930039.3200000003</v>
      </c>
      <c r="AU200" s="110">
        <v>9930039.3200000003</v>
      </c>
      <c r="AV200" s="109">
        <f>AS200/AO200-1</f>
        <v>8.5013037587412521E-2</v>
      </c>
      <c r="AW200" s="139">
        <f>AP200/AS200-1</f>
        <v>-7.8352088539363485E-2</v>
      </c>
      <c r="AX200" s="112">
        <v>9930039.3200000003</v>
      </c>
      <c r="AY200" s="110">
        <v>9930039.3200000003</v>
      </c>
      <c r="AZ200" s="110">
        <v>9930039.3200000003</v>
      </c>
      <c r="BA200" s="110">
        <v>9930039.3200000003</v>
      </c>
      <c r="BB200" s="109">
        <v>0</v>
      </c>
      <c r="BC200" s="139">
        <v>0</v>
      </c>
      <c r="BD200" s="112">
        <v>9930039.3200000003</v>
      </c>
      <c r="BE200" s="110"/>
      <c r="BF200" s="110"/>
      <c r="BG200" s="109">
        <v>0</v>
      </c>
      <c r="BH200" s="139">
        <v>-1</v>
      </c>
      <c r="BJ200" s="108" t="s">
        <v>821</v>
      </c>
      <c r="BK200" s="124"/>
      <c r="BL200" s="146"/>
    </row>
    <row r="201" spans="1:64" ht="25">
      <c r="A201" s="91" t="s">
        <v>45</v>
      </c>
      <c r="B201" s="95" t="s">
        <v>808</v>
      </c>
      <c r="C201" s="124">
        <v>30575</v>
      </c>
      <c r="D201" s="124">
        <v>50720</v>
      </c>
      <c r="E201" s="143"/>
      <c r="F201" s="89" t="s">
        <v>450</v>
      </c>
      <c r="G201" s="93"/>
      <c r="H201" s="93"/>
      <c r="I201" s="93"/>
      <c r="J201" s="97"/>
      <c r="K201" s="93"/>
      <c r="L201" s="93"/>
      <c r="M201" s="109"/>
      <c r="N201" s="97"/>
      <c r="O201" s="93"/>
      <c r="P201" s="97"/>
      <c r="Q201" s="93"/>
      <c r="R201" s="90"/>
      <c r="S201" s="109"/>
      <c r="T201" s="109"/>
      <c r="U201" s="110"/>
      <c r="V201" s="110"/>
      <c r="W201" s="109"/>
      <c r="X201" s="109"/>
      <c r="Y201" s="110">
        <v>0</v>
      </c>
      <c r="Z201" s="110">
        <v>0</v>
      </c>
      <c r="AA201" s="109"/>
      <c r="AB201" s="109"/>
      <c r="AC201" s="112">
        <v>0</v>
      </c>
      <c r="AD201" s="110">
        <v>0</v>
      </c>
      <c r="AE201" s="109"/>
      <c r="AF201" s="139"/>
      <c r="AG201" s="110">
        <v>0</v>
      </c>
      <c r="AH201" s="110">
        <v>0</v>
      </c>
      <c r="AI201" s="110">
        <v>0</v>
      </c>
      <c r="AJ201" s="110">
        <v>9152000</v>
      </c>
      <c r="AK201" s="109"/>
      <c r="AL201" s="109"/>
      <c r="AM201" s="112">
        <v>0</v>
      </c>
      <c r="AN201" s="110">
        <v>9152000</v>
      </c>
      <c r="AO201" s="110">
        <v>9152000</v>
      </c>
      <c r="AP201" s="110">
        <v>9152000</v>
      </c>
      <c r="AQ201" s="109"/>
      <c r="AR201" s="139"/>
      <c r="AS201" s="112">
        <v>9930039.3200000003</v>
      </c>
      <c r="AT201" s="110">
        <v>9930039.3200000003</v>
      </c>
      <c r="AU201" s="110">
        <v>9930039.3200000003</v>
      </c>
      <c r="AV201" s="109"/>
      <c r="AW201" s="139"/>
      <c r="AX201" s="112">
        <v>9930039.3200000003</v>
      </c>
      <c r="AY201" s="110">
        <v>9930039.3200000003</v>
      </c>
      <c r="AZ201" s="110">
        <v>9930039.3200000003</v>
      </c>
      <c r="BA201" s="110">
        <v>9930039.3200000003</v>
      </c>
      <c r="BB201" s="109"/>
      <c r="BC201" s="139"/>
      <c r="BD201" s="112">
        <v>9930039.3200000003</v>
      </c>
      <c r="BE201" s="110"/>
      <c r="BF201" s="110"/>
      <c r="BG201" s="109"/>
      <c r="BH201" s="139"/>
      <c r="BJ201" s="108"/>
      <c r="BK201" s="124"/>
      <c r="BL201" s="146"/>
    </row>
    <row r="202" spans="1:64" ht="40">
      <c r="A202" s="91" t="s">
        <v>41</v>
      </c>
      <c r="B202" s="95" t="s">
        <v>809</v>
      </c>
      <c r="C202" s="95" t="s">
        <v>43</v>
      </c>
      <c r="D202" s="95" t="s">
        <v>43</v>
      </c>
      <c r="E202" s="143">
        <v>43230</v>
      </c>
      <c r="F202" s="89" t="s">
        <v>451</v>
      </c>
      <c r="G202" s="93"/>
      <c r="H202" s="93"/>
      <c r="I202" s="93"/>
      <c r="J202" s="97"/>
      <c r="K202" s="93"/>
      <c r="L202" s="93"/>
      <c r="M202" s="109"/>
      <c r="N202" s="97"/>
      <c r="O202" s="93"/>
      <c r="P202" s="97"/>
      <c r="Q202" s="93"/>
      <c r="R202" s="90"/>
      <c r="S202" s="109"/>
      <c r="T202" s="109"/>
      <c r="U202" s="110"/>
      <c r="V202" s="110"/>
      <c r="W202" s="109"/>
      <c r="X202" s="109"/>
      <c r="Y202" s="110">
        <v>0</v>
      </c>
      <c r="Z202" s="110">
        <v>0</v>
      </c>
      <c r="AA202" s="109"/>
      <c r="AB202" s="109"/>
      <c r="AC202" s="112">
        <v>0</v>
      </c>
      <c r="AD202" s="110">
        <v>0</v>
      </c>
      <c r="AE202" s="109"/>
      <c r="AF202" s="139"/>
      <c r="AG202" s="110">
        <v>0</v>
      </c>
      <c r="AH202" s="110">
        <v>0</v>
      </c>
      <c r="AI202" s="110">
        <v>0</v>
      </c>
      <c r="AJ202" s="110">
        <v>7885000</v>
      </c>
      <c r="AK202" s="109"/>
      <c r="AL202" s="109"/>
      <c r="AM202" s="112">
        <v>0</v>
      </c>
      <c r="AN202" s="110">
        <v>7885000</v>
      </c>
      <c r="AO202" s="110">
        <v>7885000</v>
      </c>
      <c r="AP202" s="110">
        <v>7885000</v>
      </c>
      <c r="AQ202" s="109">
        <v>0</v>
      </c>
      <c r="AR202" s="139">
        <v>0</v>
      </c>
      <c r="AS202" s="112">
        <v>7195411.25</v>
      </c>
      <c r="AT202" s="110">
        <v>7195411.25</v>
      </c>
      <c r="AU202" s="110">
        <v>7195411.25</v>
      </c>
      <c r="AV202" s="109">
        <f>AS202/AO202-1</f>
        <v>-8.7455770450221904E-2</v>
      </c>
      <c r="AW202" s="139">
        <f>AP202/AS202-1</f>
        <v>9.58372949148667E-2</v>
      </c>
      <c r="AX202" s="112">
        <v>7196364.3600000003</v>
      </c>
      <c r="AY202" s="110">
        <v>7196364.3600000003</v>
      </c>
      <c r="AZ202" s="110">
        <v>7196364.3600000003</v>
      </c>
      <c r="BA202" s="110">
        <v>7196364.3600000003</v>
      </c>
      <c r="BB202" s="109">
        <v>1.3246080965845231E-4</v>
      </c>
      <c r="BC202" s="139">
        <v>0</v>
      </c>
      <c r="BD202" s="112">
        <v>7196364.3600000003</v>
      </c>
      <c r="BE202" s="110"/>
      <c r="BF202" s="110"/>
      <c r="BG202" s="109">
        <v>0</v>
      </c>
      <c r="BH202" s="139">
        <v>-1</v>
      </c>
      <c r="BJ202" s="108" t="s">
        <v>901</v>
      </c>
      <c r="BK202" s="124"/>
      <c r="BL202" s="146"/>
    </row>
    <row r="203" spans="1:64" ht="25">
      <c r="A203" s="91" t="s">
        <v>45</v>
      </c>
      <c r="B203" s="95" t="s">
        <v>809</v>
      </c>
      <c r="C203" s="124">
        <v>30889</v>
      </c>
      <c r="D203" s="124">
        <v>51207</v>
      </c>
      <c r="E203" s="143"/>
      <c r="F203" s="89" t="s">
        <v>451</v>
      </c>
      <c r="G203" s="93"/>
      <c r="H203" s="93"/>
      <c r="I203" s="93"/>
      <c r="J203" s="97"/>
      <c r="K203" s="93"/>
      <c r="L203" s="93"/>
      <c r="M203" s="109"/>
      <c r="N203" s="97"/>
      <c r="O203" s="93"/>
      <c r="P203" s="97"/>
      <c r="Q203" s="93"/>
      <c r="R203" s="90"/>
      <c r="S203" s="109"/>
      <c r="T203" s="109"/>
      <c r="U203" s="110"/>
      <c r="V203" s="110"/>
      <c r="W203" s="109"/>
      <c r="X203" s="109"/>
      <c r="Y203" s="110">
        <v>0</v>
      </c>
      <c r="Z203" s="110">
        <v>0</v>
      </c>
      <c r="AA203" s="109"/>
      <c r="AB203" s="109"/>
      <c r="AC203" s="112">
        <v>0</v>
      </c>
      <c r="AD203" s="110">
        <v>0</v>
      </c>
      <c r="AE203" s="109"/>
      <c r="AF203" s="139"/>
      <c r="AG203" s="110">
        <v>0</v>
      </c>
      <c r="AH203" s="110">
        <v>0</v>
      </c>
      <c r="AI203" s="110">
        <v>0</v>
      </c>
      <c r="AJ203" s="110">
        <v>7885000</v>
      </c>
      <c r="AK203" s="109"/>
      <c r="AL203" s="109"/>
      <c r="AM203" s="112">
        <v>0</v>
      </c>
      <c r="AN203" s="110">
        <v>7885000</v>
      </c>
      <c r="AO203" s="110">
        <v>7885000</v>
      </c>
      <c r="AP203" s="110">
        <v>7885000</v>
      </c>
      <c r="AQ203" s="109"/>
      <c r="AR203" s="139"/>
      <c r="AS203" s="112">
        <v>7195411.25</v>
      </c>
      <c r="AT203" s="110">
        <v>7195411.25</v>
      </c>
      <c r="AU203" s="110">
        <v>7195411.25</v>
      </c>
      <c r="AV203" s="109"/>
      <c r="AW203" s="139"/>
      <c r="AX203" s="112">
        <v>7196364.3600000003</v>
      </c>
      <c r="AY203" s="110">
        <v>7196364.3600000003</v>
      </c>
      <c r="AZ203" s="110">
        <v>7196364.3600000003</v>
      </c>
      <c r="BA203" s="110">
        <v>7196364.3600000003</v>
      </c>
      <c r="BB203" s="109"/>
      <c r="BC203" s="139"/>
      <c r="BD203" s="112">
        <v>7196364.3600000003</v>
      </c>
      <c r="BE203" s="110"/>
      <c r="BF203" s="110"/>
      <c r="BG203" s="109"/>
      <c r="BH203" s="139"/>
      <c r="BJ203" s="108"/>
      <c r="BK203" s="124"/>
      <c r="BL203" s="146"/>
    </row>
    <row r="204" spans="1:64" ht="22.5" customHeight="1">
      <c r="A204" s="91" t="s">
        <v>41</v>
      </c>
      <c r="B204" s="95" t="s">
        <v>810</v>
      </c>
      <c r="C204" s="95" t="s">
        <v>43</v>
      </c>
      <c r="D204" s="95" t="s">
        <v>43</v>
      </c>
      <c r="E204" s="143">
        <v>43447</v>
      </c>
      <c r="F204" s="89" t="s">
        <v>454</v>
      </c>
      <c r="G204" s="93"/>
      <c r="H204" s="93"/>
      <c r="I204" s="93"/>
      <c r="J204" s="97"/>
      <c r="K204" s="93"/>
      <c r="L204" s="93"/>
      <c r="M204" s="109"/>
      <c r="N204" s="97"/>
      <c r="O204" s="93"/>
      <c r="P204" s="97"/>
      <c r="Q204" s="93"/>
      <c r="R204" s="90"/>
      <c r="S204" s="109"/>
      <c r="T204" s="109"/>
      <c r="U204" s="110"/>
      <c r="V204" s="110"/>
      <c r="W204" s="109"/>
      <c r="X204" s="109"/>
      <c r="Y204" s="110">
        <v>0</v>
      </c>
      <c r="Z204" s="110">
        <v>0</v>
      </c>
      <c r="AA204" s="109"/>
      <c r="AB204" s="109"/>
      <c r="AC204" s="112">
        <v>0</v>
      </c>
      <c r="AD204" s="110">
        <v>0</v>
      </c>
      <c r="AE204" s="109"/>
      <c r="AF204" s="139"/>
      <c r="AG204" s="110">
        <v>0</v>
      </c>
      <c r="AH204" s="110">
        <v>0</v>
      </c>
      <c r="AI204" s="110">
        <v>0</v>
      </c>
      <c r="AJ204" s="110">
        <v>1254000</v>
      </c>
      <c r="AK204" s="109"/>
      <c r="AL204" s="109"/>
      <c r="AM204" s="112">
        <v>0</v>
      </c>
      <c r="AN204" s="110">
        <v>1254000</v>
      </c>
      <c r="AO204" s="110">
        <v>1641000</v>
      </c>
      <c r="AP204" s="110">
        <v>1690000</v>
      </c>
      <c r="AQ204" s="109">
        <v>0</v>
      </c>
      <c r="AR204" s="139">
        <v>0</v>
      </c>
      <c r="AS204" s="112">
        <v>1689644.6600000001</v>
      </c>
      <c r="AT204" s="110">
        <v>1689644.6600000001</v>
      </c>
      <c r="AU204" s="110">
        <v>1689644.6600000001</v>
      </c>
      <c r="AV204" s="109">
        <f>AS204/AO204-1</f>
        <v>2.9643302864107435E-2</v>
      </c>
      <c r="AW204" s="139">
        <f>AP204/AS204-1</f>
        <v>2.1030457374382472E-4</v>
      </c>
      <c r="AX204" s="112">
        <v>1742923.9700000002</v>
      </c>
      <c r="AY204" s="110">
        <v>1742923.9700000002</v>
      </c>
      <c r="AZ204" s="110">
        <v>1742923.9700000002</v>
      </c>
      <c r="BA204" s="110">
        <v>1742923.9700000002</v>
      </c>
      <c r="BB204" s="109">
        <v>3.1532849042946065E-2</v>
      </c>
      <c r="BC204" s="139">
        <v>0</v>
      </c>
      <c r="BD204" s="112">
        <v>1742923.9700000002</v>
      </c>
      <c r="BE204" s="110"/>
      <c r="BF204" s="110"/>
      <c r="BG204" s="109">
        <v>0</v>
      </c>
      <c r="BH204" s="139">
        <v>-1</v>
      </c>
      <c r="BJ204" s="108"/>
      <c r="BK204" s="124"/>
      <c r="BL204" s="146"/>
    </row>
    <row r="205" spans="1:64" ht="22.5" customHeight="1">
      <c r="A205" s="91" t="s">
        <v>45</v>
      </c>
      <c r="B205" s="95" t="s">
        <v>810</v>
      </c>
      <c r="C205" s="124">
        <v>31186</v>
      </c>
      <c r="D205" s="124">
        <v>51831</v>
      </c>
      <c r="E205" s="143"/>
      <c r="F205" s="89" t="s">
        <v>454</v>
      </c>
      <c r="G205" s="93"/>
      <c r="H205" s="93"/>
      <c r="I205" s="93"/>
      <c r="J205" s="97"/>
      <c r="K205" s="93"/>
      <c r="L205" s="93"/>
      <c r="M205" s="109"/>
      <c r="N205" s="97"/>
      <c r="O205" s="93"/>
      <c r="P205" s="97"/>
      <c r="Q205" s="93"/>
      <c r="R205" s="90"/>
      <c r="S205" s="109"/>
      <c r="T205" s="109"/>
      <c r="U205" s="110"/>
      <c r="V205" s="110"/>
      <c r="W205" s="109"/>
      <c r="X205" s="109"/>
      <c r="Y205" s="110">
        <v>0</v>
      </c>
      <c r="Z205" s="110">
        <v>0</v>
      </c>
      <c r="AA205" s="109"/>
      <c r="AB205" s="109"/>
      <c r="AC205" s="112">
        <v>0</v>
      </c>
      <c r="AD205" s="110">
        <v>0</v>
      </c>
      <c r="AE205" s="109"/>
      <c r="AF205" s="139"/>
      <c r="AG205" s="110">
        <v>0</v>
      </c>
      <c r="AH205" s="110">
        <v>0</v>
      </c>
      <c r="AI205" s="110">
        <v>0</v>
      </c>
      <c r="AJ205" s="110">
        <v>1254000</v>
      </c>
      <c r="AK205" s="109"/>
      <c r="AL205" s="109"/>
      <c r="AM205" s="112">
        <v>0</v>
      </c>
      <c r="AN205" s="110">
        <v>1254000</v>
      </c>
      <c r="AO205" s="110">
        <v>1641000</v>
      </c>
      <c r="AP205" s="110">
        <v>1690000</v>
      </c>
      <c r="AQ205" s="109"/>
      <c r="AR205" s="139"/>
      <c r="AS205" s="112">
        <v>1689644.6600000001</v>
      </c>
      <c r="AT205" s="110">
        <v>1689644.6600000001</v>
      </c>
      <c r="AU205" s="110">
        <v>1689644.6600000001</v>
      </c>
      <c r="AV205" s="109"/>
      <c r="AW205" s="139"/>
      <c r="AX205" s="112">
        <v>1742923.9700000002</v>
      </c>
      <c r="AY205" s="110">
        <v>1742923.9700000002</v>
      </c>
      <c r="AZ205" s="110">
        <v>1742923.9700000002</v>
      </c>
      <c r="BA205" s="110">
        <v>1742923.9700000002</v>
      </c>
      <c r="BB205" s="109"/>
      <c r="BC205" s="139"/>
      <c r="BD205" s="112">
        <v>1742923.9700000002</v>
      </c>
      <c r="BE205" s="110"/>
      <c r="BF205" s="110"/>
      <c r="BG205" s="109"/>
      <c r="BH205" s="139"/>
      <c r="BJ205" s="108"/>
      <c r="BK205" s="124"/>
      <c r="BL205" s="146"/>
    </row>
    <row r="206" spans="1:64">
      <c r="A206" s="91" t="s">
        <v>41</v>
      </c>
      <c r="B206" s="95" t="s">
        <v>811</v>
      </c>
      <c r="C206" s="95" t="s">
        <v>43</v>
      </c>
      <c r="D206" s="95" t="s">
        <v>43</v>
      </c>
      <c r="E206" s="96">
        <v>43525</v>
      </c>
      <c r="F206" s="92" t="s">
        <v>858</v>
      </c>
      <c r="G206" s="93"/>
      <c r="H206" s="93"/>
      <c r="I206" s="93"/>
      <c r="J206" s="97"/>
      <c r="K206" s="93"/>
      <c r="L206" s="93"/>
      <c r="M206" s="109"/>
      <c r="N206" s="97"/>
      <c r="O206" s="93"/>
      <c r="P206" s="97"/>
      <c r="Q206" s="93"/>
      <c r="R206" s="90"/>
      <c r="S206" s="109"/>
      <c r="T206" s="109"/>
      <c r="U206" s="110"/>
      <c r="V206" s="110"/>
      <c r="W206" s="109"/>
      <c r="X206" s="109"/>
      <c r="Y206" s="110"/>
      <c r="Z206" s="110"/>
      <c r="AA206" s="109"/>
      <c r="AB206" s="109"/>
      <c r="AC206" s="112"/>
      <c r="AD206" s="110"/>
      <c r="AE206" s="109"/>
      <c r="AF206" s="139"/>
      <c r="AG206" s="104" t="s">
        <v>86</v>
      </c>
      <c r="AH206" s="104" t="s">
        <v>86</v>
      </c>
      <c r="AI206" s="104" t="s">
        <v>86</v>
      </c>
      <c r="AJ206" s="104" t="s">
        <v>86</v>
      </c>
      <c r="AK206" s="109"/>
      <c r="AL206" s="109"/>
      <c r="AM206" s="105" t="s">
        <v>86</v>
      </c>
      <c r="AN206" s="104" t="s">
        <v>86</v>
      </c>
      <c r="AO206" s="110">
        <v>6282000</v>
      </c>
      <c r="AP206" s="110">
        <v>7957000</v>
      </c>
      <c r="AQ206" s="109"/>
      <c r="AR206" s="139"/>
      <c r="AS206" s="105" t="s">
        <v>86</v>
      </c>
      <c r="AT206" s="110">
        <v>7957000</v>
      </c>
      <c r="AU206" s="110">
        <v>7957000</v>
      </c>
      <c r="AV206" s="109">
        <f>IFERROR(AS206/AO206-1,0)</f>
        <v>0</v>
      </c>
      <c r="AW206" s="139">
        <f>IFERROR(AP206/AS206-1,0)</f>
        <v>0</v>
      </c>
      <c r="AX206" s="112">
        <v>9626252.4900000002</v>
      </c>
      <c r="AY206" s="110">
        <v>9626252.4900000002</v>
      </c>
      <c r="AZ206" s="110">
        <v>9628141</v>
      </c>
      <c r="BA206" s="110">
        <v>9628141</v>
      </c>
      <c r="BB206" s="109">
        <v>0.20978415106195802</v>
      </c>
      <c r="BC206" s="139">
        <v>0</v>
      </c>
      <c r="BD206" s="112">
        <v>9628189.9399999995</v>
      </c>
      <c r="BE206" s="104"/>
      <c r="BF206" s="104"/>
      <c r="BG206" s="109">
        <v>5.0830165447823816E-6</v>
      </c>
      <c r="BH206" s="139">
        <v>-1</v>
      </c>
      <c r="BJ206" s="108"/>
      <c r="BK206" s="111"/>
    </row>
    <row r="207" spans="1:64">
      <c r="A207" s="91" t="s">
        <v>45</v>
      </c>
      <c r="B207" s="95" t="s">
        <v>811</v>
      </c>
      <c r="C207" s="95">
        <v>30762</v>
      </c>
      <c r="D207" s="95">
        <v>51034</v>
      </c>
      <c r="E207" s="96"/>
      <c r="F207" s="92" t="s">
        <v>858</v>
      </c>
      <c r="G207" s="93"/>
      <c r="H207" s="93"/>
      <c r="I207" s="93"/>
      <c r="J207" s="97"/>
      <c r="K207" s="93"/>
      <c r="L207" s="93"/>
      <c r="M207" s="109"/>
      <c r="N207" s="97"/>
      <c r="O207" s="93"/>
      <c r="P207" s="97"/>
      <c r="Q207" s="93"/>
      <c r="R207" s="90"/>
      <c r="S207" s="109"/>
      <c r="T207" s="109"/>
      <c r="U207" s="110"/>
      <c r="V207" s="110"/>
      <c r="W207" s="109"/>
      <c r="X207" s="109"/>
      <c r="Y207" s="110"/>
      <c r="Z207" s="110"/>
      <c r="AA207" s="109"/>
      <c r="AB207" s="109"/>
      <c r="AC207" s="112"/>
      <c r="AD207" s="110"/>
      <c r="AE207" s="109"/>
      <c r="AF207" s="139"/>
      <c r="AG207" s="104" t="s">
        <v>86</v>
      </c>
      <c r="AH207" s="104" t="s">
        <v>86</v>
      </c>
      <c r="AI207" s="104" t="s">
        <v>86</v>
      </c>
      <c r="AJ207" s="104" t="s">
        <v>86</v>
      </c>
      <c r="AK207" s="109"/>
      <c r="AL207" s="109"/>
      <c r="AM207" s="105" t="s">
        <v>86</v>
      </c>
      <c r="AN207" s="104" t="s">
        <v>86</v>
      </c>
      <c r="AO207" s="110">
        <v>5590000</v>
      </c>
      <c r="AP207" s="110">
        <v>7046000</v>
      </c>
      <c r="AQ207" s="109"/>
      <c r="AR207" s="139"/>
      <c r="AS207" s="105" t="s">
        <v>86</v>
      </c>
      <c r="AT207" s="110">
        <v>7046000</v>
      </c>
      <c r="AU207" s="110">
        <v>7046000</v>
      </c>
      <c r="AV207" s="109"/>
      <c r="AW207" s="139"/>
      <c r="AX207" s="112">
        <v>9005866.5500000007</v>
      </c>
      <c r="AY207" s="110">
        <v>9005866.5500000007</v>
      </c>
      <c r="AZ207" s="110">
        <v>9007755</v>
      </c>
      <c r="BA207" s="110">
        <v>9007755</v>
      </c>
      <c r="BB207" s="109"/>
      <c r="BC207" s="139"/>
      <c r="BD207" s="112">
        <v>9007804</v>
      </c>
      <c r="BE207" s="104"/>
      <c r="BF207" s="104"/>
      <c r="BG207" s="109"/>
      <c r="BH207" s="139"/>
      <c r="BJ207" s="108" t="s">
        <v>863</v>
      </c>
      <c r="BK207" s="111"/>
    </row>
    <row r="208" spans="1:64" ht="25">
      <c r="A208" s="91" t="s">
        <v>45</v>
      </c>
      <c r="B208" s="95" t="s">
        <v>811</v>
      </c>
      <c r="C208" s="95">
        <v>30762</v>
      </c>
      <c r="D208" s="95">
        <v>51035</v>
      </c>
      <c r="E208" s="96"/>
      <c r="F208" s="92" t="s">
        <v>743</v>
      </c>
      <c r="G208" s="93"/>
      <c r="H208" s="93"/>
      <c r="I208" s="93"/>
      <c r="J208" s="97"/>
      <c r="K208" s="93"/>
      <c r="L208" s="93"/>
      <c r="M208" s="109"/>
      <c r="N208" s="97"/>
      <c r="O208" s="93"/>
      <c r="P208" s="97"/>
      <c r="Q208" s="93"/>
      <c r="R208" s="90"/>
      <c r="S208" s="109"/>
      <c r="T208" s="109"/>
      <c r="U208" s="110"/>
      <c r="V208" s="110"/>
      <c r="W208" s="109"/>
      <c r="X208" s="109"/>
      <c r="Y208" s="110"/>
      <c r="Z208" s="110"/>
      <c r="AA208" s="109"/>
      <c r="AB208" s="109"/>
      <c r="AC208" s="112"/>
      <c r="AD208" s="110"/>
      <c r="AE208" s="109"/>
      <c r="AF208" s="139"/>
      <c r="AG208" s="104" t="s">
        <v>86</v>
      </c>
      <c r="AH208" s="104" t="s">
        <v>86</v>
      </c>
      <c r="AI208" s="104" t="s">
        <v>86</v>
      </c>
      <c r="AJ208" s="104" t="s">
        <v>86</v>
      </c>
      <c r="AK208" s="109"/>
      <c r="AL208" s="109"/>
      <c r="AM208" s="105" t="s">
        <v>86</v>
      </c>
      <c r="AN208" s="104" t="s">
        <v>86</v>
      </c>
      <c r="AO208" s="110">
        <v>692000</v>
      </c>
      <c r="AP208" s="110">
        <v>911000</v>
      </c>
      <c r="AQ208" s="109"/>
      <c r="AR208" s="139"/>
      <c r="AS208" s="105" t="s">
        <v>86</v>
      </c>
      <c r="AT208" s="110">
        <v>911000</v>
      </c>
      <c r="AU208" s="110">
        <v>911000</v>
      </c>
      <c r="AV208" s="109"/>
      <c r="AW208" s="139"/>
      <c r="AX208" s="112">
        <v>620385.94000000006</v>
      </c>
      <c r="AY208" s="110">
        <v>620385.94000000006</v>
      </c>
      <c r="AZ208" s="110">
        <v>620385.94000000006</v>
      </c>
      <c r="BA208" s="110">
        <v>620385.94000000006</v>
      </c>
      <c r="BB208" s="109"/>
      <c r="BC208" s="139"/>
      <c r="BD208" s="112">
        <v>620385.94000000006</v>
      </c>
      <c r="BE208" s="110"/>
      <c r="BF208" s="110"/>
      <c r="BG208" s="109"/>
      <c r="BH208" s="139"/>
      <c r="BJ208" s="108" t="s">
        <v>864</v>
      </c>
      <c r="BK208" s="111"/>
    </row>
    <row r="209" spans="1:63" ht="25">
      <c r="A209" s="91" t="s">
        <v>41</v>
      </c>
      <c r="B209" s="95" t="s">
        <v>855</v>
      </c>
      <c r="C209" s="95" t="s">
        <v>43</v>
      </c>
      <c r="D209" s="95" t="s">
        <v>43</v>
      </c>
      <c r="E209" s="96">
        <v>43617</v>
      </c>
      <c r="F209" s="92" t="s">
        <v>859</v>
      </c>
      <c r="G209" s="93"/>
      <c r="H209" s="93"/>
      <c r="I209" s="93"/>
      <c r="J209" s="97"/>
      <c r="K209" s="93"/>
      <c r="L209" s="93"/>
      <c r="M209" s="109"/>
      <c r="N209" s="97"/>
      <c r="O209" s="93"/>
      <c r="P209" s="97"/>
      <c r="Q209" s="93"/>
      <c r="R209" s="90"/>
      <c r="S209" s="109"/>
      <c r="T209" s="109"/>
      <c r="U209" s="110"/>
      <c r="V209" s="110"/>
      <c r="W209" s="109"/>
      <c r="X209" s="109"/>
      <c r="Y209" s="110"/>
      <c r="Z209" s="110"/>
      <c r="AA209" s="109"/>
      <c r="AB209" s="109"/>
      <c r="AC209" s="112"/>
      <c r="AD209" s="110"/>
      <c r="AE209" s="109"/>
      <c r="AF209" s="139"/>
      <c r="AG209" s="104" t="s">
        <v>86</v>
      </c>
      <c r="AH209" s="104" t="s">
        <v>86</v>
      </c>
      <c r="AI209" s="104" t="s">
        <v>86</v>
      </c>
      <c r="AJ209" s="104" t="s">
        <v>86</v>
      </c>
      <c r="AK209" s="109"/>
      <c r="AL209" s="109"/>
      <c r="AM209" s="105" t="s">
        <v>86</v>
      </c>
      <c r="AN209" s="104" t="s">
        <v>86</v>
      </c>
      <c r="AO209" s="110">
        <v>661000</v>
      </c>
      <c r="AP209" s="110">
        <v>3858000</v>
      </c>
      <c r="AQ209" s="109"/>
      <c r="AR209" s="139"/>
      <c r="AS209" s="105" t="s">
        <v>86</v>
      </c>
      <c r="AT209" s="110">
        <v>3858000</v>
      </c>
      <c r="AU209" s="110">
        <v>3858000</v>
      </c>
      <c r="AV209" s="109">
        <f>IFERROR(AS209/AO209-1,0)</f>
        <v>0</v>
      </c>
      <c r="AW209" s="139">
        <f>IFERROR(AP209/AS209-1,0)</f>
        <v>0</v>
      </c>
      <c r="AX209" s="112">
        <v>3813966.1599999997</v>
      </c>
      <c r="AY209" s="110">
        <v>3813966.1599999997</v>
      </c>
      <c r="AZ209" s="110">
        <v>3821662</v>
      </c>
      <c r="BA209" s="110">
        <v>3821662</v>
      </c>
      <c r="BB209" s="109">
        <v>-1.1413644375324106E-2</v>
      </c>
      <c r="BC209" s="139">
        <v>0</v>
      </c>
      <c r="BD209" s="112">
        <v>3813966.1599999997</v>
      </c>
      <c r="BE209" s="104"/>
      <c r="BF209" s="104"/>
      <c r="BG209" s="109">
        <v>-2.0137416652755702E-3</v>
      </c>
      <c r="BH209" s="139">
        <v>-1</v>
      </c>
      <c r="BJ209" s="108" t="s">
        <v>862</v>
      </c>
      <c r="BK209" s="111"/>
    </row>
    <row r="210" spans="1:63" ht="25">
      <c r="A210" s="91" t="s">
        <v>45</v>
      </c>
      <c r="B210" s="95" t="s">
        <v>855</v>
      </c>
      <c r="C210" s="95">
        <v>31131</v>
      </c>
      <c r="D210" s="95">
        <v>51738</v>
      </c>
      <c r="E210" s="96"/>
      <c r="F210" s="92" t="s">
        <v>859</v>
      </c>
      <c r="G210" s="93"/>
      <c r="H210" s="93"/>
      <c r="I210" s="93"/>
      <c r="J210" s="97"/>
      <c r="K210" s="93"/>
      <c r="L210" s="93"/>
      <c r="M210" s="109"/>
      <c r="N210" s="97"/>
      <c r="O210" s="93"/>
      <c r="P210" s="97"/>
      <c r="Q210" s="93"/>
      <c r="R210" s="90"/>
      <c r="S210" s="109"/>
      <c r="T210" s="109"/>
      <c r="U210" s="110"/>
      <c r="V210" s="110"/>
      <c r="W210" s="109"/>
      <c r="X210" s="109"/>
      <c r="Y210" s="110"/>
      <c r="Z210" s="110"/>
      <c r="AA210" s="109"/>
      <c r="AB210" s="109"/>
      <c r="AC210" s="112"/>
      <c r="AD210" s="110"/>
      <c r="AE210" s="109"/>
      <c r="AF210" s="139"/>
      <c r="AG210" s="104" t="s">
        <v>86</v>
      </c>
      <c r="AH210" s="104" t="s">
        <v>86</v>
      </c>
      <c r="AI210" s="104" t="s">
        <v>86</v>
      </c>
      <c r="AJ210" s="104" t="s">
        <v>86</v>
      </c>
      <c r="AK210" s="109"/>
      <c r="AL210" s="109"/>
      <c r="AM210" s="105" t="s">
        <v>86</v>
      </c>
      <c r="AN210" s="104" t="s">
        <v>86</v>
      </c>
      <c r="AO210" s="110">
        <v>661000</v>
      </c>
      <c r="AP210" s="110">
        <v>3858000</v>
      </c>
      <c r="AQ210" s="109"/>
      <c r="AR210" s="139"/>
      <c r="AS210" s="105" t="s">
        <v>86</v>
      </c>
      <c r="AT210" s="110">
        <v>3858000</v>
      </c>
      <c r="AU210" s="110">
        <v>3858000</v>
      </c>
      <c r="AV210" s="109"/>
      <c r="AW210" s="139"/>
      <c r="AX210" s="112">
        <v>3813966.1599999997</v>
      </c>
      <c r="AY210" s="110">
        <v>3813966.1599999997</v>
      </c>
      <c r="AZ210" s="110">
        <v>3821662</v>
      </c>
      <c r="BA210" s="110">
        <v>3821662</v>
      </c>
      <c r="BB210" s="109"/>
      <c r="BC210" s="139"/>
      <c r="BD210" s="112">
        <v>3820524</v>
      </c>
      <c r="BE210" s="104"/>
      <c r="BF210" s="104"/>
      <c r="BG210" s="109"/>
      <c r="BH210" s="139"/>
      <c r="BI210" s="147"/>
      <c r="BJ210" s="108"/>
      <c r="BK210" s="111"/>
    </row>
    <row r="211" spans="1:63" ht="90">
      <c r="A211" s="91" t="s">
        <v>41</v>
      </c>
      <c r="B211" s="95" t="s">
        <v>899</v>
      </c>
      <c r="C211" s="95" t="s">
        <v>43</v>
      </c>
      <c r="D211" s="95" t="s">
        <v>43</v>
      </c>
      <c r="E211" s="96">
        <v>43566</v>
      </c>
      <c r="F211" s="92" t="s">
        <v>900</v>
      </c>
      <c r="G211" s="93"/>
      <c r="H211" s="93"/>
      <c r="I211" s="93"/>
      <c r="J211" s="97"/>
      <c r="K211" s="93"/>
      <c r="L211" s="93"/>
      <c r="M211" s="109"/>
      <c r="N211" s="97"/>
      <c r="O211" s="93"/>
      <c r="P211" s="97"/>
      <c r="Q211" s="93"/>
      <c r="R211" s="90"/>
      <c r="S211" s="109"/>
      <c r="T211" s="109"/>
      <c r="U211" s="110"/>
      <c r="V211" s="110"/>
      <c r="W211" s="109"/>
      <c r="X211" s="109"/>
      <c r="Y211" s="110"/>
      <c r="Z211" s="110"/>
      <c r="AA211" s="109"/>
      <c r="AB211" s="109"/>
      <c r="AC211" s="112"/>
      <c r="AD211" s="110"/>
      <c r="AE211" s="109"/>
      <c r="AF211" s="139"/>
      <c r="AG211" s="104" t="s">
        <v>86</v>
      </c>
      <c r="AH211" s="104" t="s">
        <v>86</v>
      </c>
      <c r="AI211" s="104" t="s">
        <v>86</v>
      </c>
      <c r="AJ211" s="104" t="s">
        <v>86</v>
      </c>
      <c r="AK211" s="109"/>
      <c r="AL211" s="109"/>
      <c r="AM211" s="105" t="s">
        <v>86</v>
      </c>
      <c r="AN211" s="104" t="s">
        <v>86</v>
      </c>
      <c r="AO211" s="104" t="s">
        <v>86</v>
      </c>
      <c r="AP211" s="104" t="s">
        <v>86</v>
      </c>
      <c r="AQ211" s="109"/>
      <c r="AR211" s="139"/>
      <c r="AS211" s="105" t="s">
        <v>86</v>
      </c>
      <c r="AT211" s="110">
        <v>1951000</v>
      </c>
      <c r="AU211" s="110">
        <v>1951000</v>
      </c>
      <c r="AV211" s="109">
        <f>IFERROR(AS211/AO211-1,0)</f>
        <v>0</v>
      </c>
      <c r="AW211" s="139">
        <f>IFERROR(AP211/AS211-1,0)</f>
        <v>0</v>
      </c>
      <c r="AX211" s="112">
        <v>2910918</v>
      </c>
      <c r="AY211" s="110">
        <v>2910918</v>
      </c>
      <c r="AZ211" s="110">
        <v>2910918</v>
      </c>
      <c r="BA211" s="110">
        <v>2910918</v>
      </c>
      <c r="BB211" s="109">
        <v>0.49201332649923124</v>
      </c>
      <c r="BC211" s="139">
        <v>0</v>
      </c>
      <c r="BD211" s="112">
        <v>2910918</v>
      </c>
      <c r="BE211" s="110"/>
      <c r="BF211" s="110"/>
      <c r="BG211" s="109">
        <v>0</v>
      </c>
      <c r="BH211" s="139">
        <v>-1</v>
      </c>
      <c r="BJ211" s="108" t="s">
        <v>909</v>
      </c>
      <c r="BK211" s="111"/>
    </row>
    <row r="212" spans="1:63" ht="13" thickBot="1">
      <c r="A212" s="113" t="s">
        <v>45</v>
      </c>
      <c r="B212" s="114" t="s">
        <v>899</v>
      </c>
      <c r="C212" s="114">
        <v>51300</v>
      </c>
      <c r="D212" s="114">
        <v>72066</v>
      </c>
      <c r="E212" s="148"/>
      <c r="F212" s="115" t="s">
        <v>900</v>
      </c>
      <c r="G212" s="118"/>
      <c r="H212" s="118"/>
      <c r="I212" s="118"/>
      <c r="J212" s="117"/>
      <c r="K212" s="118"/>
      <c r="L212" s="118"/>
      <c r="M212" s="116"/>
      <c r="N212" s="117"/>
      <c r="O212" s="118"/>
      <c r="P212" s="117"/>
      <c r="Q212" s="118"/>
      <c r="R212" s="119"/>
      <c r="S212" s="116"/>
      <c r="T212" s="116"/>
      <c r="U212" s="120"/>
      <c r="V212" s="120"/>
      <c r="W212" s="116"/>
      <c r="X212" s="116"/>
      <c r="Y212" s="120"/>
      <c r="Z212" s="120"/>
      <c r="AA212" s="116"/>
      <c r="AB212" s="116"/>
      <c r="AC212" s="149"/>
      <c r="AD212" s="120"/>
      <c r="AE212" s="116"/>
      <c r="AF212" s="150"/>
      <c r="AG212" s="151" t="s">
        <v>86</v>
      </c>
      <c r="AH212" s="151" t="s">
        <v>86</v>
      </c>
      <c r="AI212" s="151" t="s">
        <v>86</v>
      </c>
      <c r="AJ212" s="151" t="s">
        <v>86</v>
      </c>
      <c r="AK212" s="116"/>
      <c r="AL212" s="116"/>
      <c r="AM212" s="152" t="s">
        <v>86</v>
      </c>
      <c r="AN212" s="151" t="s">
        <v>86</v>
      </c>
      <c r="AO212" s="151" t="s">
        <v>86</v>
      </c>
      <c r="AP212" s="151" t="s">
        <v>86</v>
      </c>
      <c r="AQ212" s="116"/>
      <c r="AR212" s="150"/>
      <c r="AS212" s="152" t="s">
        <v>86</v>
      </c>
      <c r="AT212" s="120">
        <v>1951000</v>
      </c>
      <c r="AU212" s="120">
        <v>1951000</v>
      </c>
      <c r="AV212" s="116"/>
      <c r="AW212" s="150"/>
      <c r="AX212" s="152">
        <v>2910918</v>
      </c>
      <c r="AY212" s="151">
        <v>2910918</v>
      </c>
      <c r="AZ212" s="151">
        <v>2910918</v>
      </c>
      <c r="BA212" s="151">
        <v>2910918</v>
      </c>
      <c r="BB212" s="116"/>
      <c r="BC212" s="150"/>
      <c r="BD212" s="152">
        <v>2910918</v>
      </c>
      <c r="BE212" s="151"/>
      <c r="BF212" s="151"/>
      <c r="BG212" s="116"/>
      <c r="BH212" s="150"/>
      <c r="BI212" s="147"/>
      <c r="BJ212" s="121"/>
      <c r="BK212" s="111"/>
    </row>
    <row r="213" spans="1:63">
      <c r="A213" s="128"/>
      <c r="B213" s="153"/>
      <c r="C213" s="153"/>
      <c r="D213" s="153"/>
      <c r="E213" s="153"/>
      <c r="F213" s="153"/>
      <c r="G213" s="122"/>
      <c r="H213" s="122"/>
      <c r="I213" s="122"/>
      <c r="J213" s="123"/>
      <c r="K213" s="122"/>
      <c r="L213" s="122"/>
      <c r="M213" s="122"/>
      <c r="N213" s="122"/>
      <c r="O213" s="122"/>
      <c r="P213" s="122"/>
      <c r="Q213" s="122"/>
      <c r="R213" s="122"/>
      <c r="S213" s="122"/>
      <c r="T213" s="123"/>
      <c r="U213" s="123"/>
      <c r="V213" s="123"/>
      <c r="W213" s="123"/>
      <c r="X213" s="123"/>
      <c r="Y213" s="123"/>
      <c r="Z213" s="123"/>
      <c r="AA213" s="123"/>
      <c r="AB213" s="123"/>
      <c r="AC213" s="123"/>
      <c r="AD213" s="123"/>
      <c r="AE213" s="123"/>
      <c r="AF213" s="123"/>
      <c r="AG213" s="123"/>
      <c r="AH213" s="123"/>
      <c r="AI213" s="123"/>
      <c r="AJ213" s="123"/>
      <c r="AK213" s="123"/>
      <c r="AL213" s="123"/>
      <c r="AM213" s="123"/>
      <c r="AN213" s="123"/>
      <c r="AO213" s="123"/>
      <c r="AP213" s="123"/>
      <c r="AQ213" s="123"/>
      <c r="AR213" s="123"/>
      <c r="AS213" s="123"/>
      <c r="AT213" s="123"/>
      <c r="AU213" s="123"/>
      <c r="AV213" s="123"/>
      <c r="AW213" s="123"/>
      <c r="AX213" s="123"/>
      <c r="AY213" s="123"/>
      <c r="AZ213" s="123"/>
      <c r="BA213" s="123"/>
      <c r="BB213" s="123"/>
      <c r="BC213" s="123"/>
      <c r="BD213" s="123"/>
      <c r="BE213" s="123"/>
      <c r="BF213" s="123"/>
      <c r="BG213" s="123"/>
      <c r="BH213" s="123"/>
      <c r="BK213" s="124"/>
    </row>
    <row r="214" spans="1:63" ht="14.5">
      <c r="A214" s="125" t="s">
        <v>402</v>
      </c>
      <c r="B214" s="154"/>
      <c r="C214" s="154"/>
      <c r="D214" s="154"/>
      <c r="E214" s="154"/>
      <c r="F214" s="154"/>
      <c r="G214" s="122"/>
      <c r="H214" s="122"/>
      <c r="I214" s="122"/>
      <c r="J214" s="123"/>
      <c r="K214" s="122"/>
      <c r="L214" s="122"/>
      <c r="M214" s="122"/>
      <c r="N214" s="122"/>
      <c r="O214" s="122"/>
      <c r="P214" s="122"/>
      <c r="Q214" s="122"/>
      <c r="R214" s="122"/>
      <c r="S214" s="122"/>
      <c r="T214" s="123"/>
      <c r="U214" s="123"/>
      <c r="V214" s="123"/>
      <c r="W214" s="123"/>
      <c r="X214" s="123"/>
      <c r="Y214" s="123"/>
      <c r="Z214" s="123"/>
      <c r="AA214" s="123"/>
      <c r="AB214" s="123"/>
      <c r="AC214" s="123"/>
      <c r="AD214" s="123"/>
      <c r="AE214" s="123"/>
      <c r="AF214" s="123"/>
      <c r="AG214" s="123"/>
      <c r="AH214" s="123"/>
      <c r="AI214" s="123"/>
      <c r="AJ214" s="123"/>
      <c r="AK214" s="123"/>
      <c r="AL214" s="123"/>
      <c r="AM214" s="123"/>
      <c r="AN214" s="123"/>
      <c r="AO214" s="123"/>
      <c r="AP214" s="123"/>
      <c r="AQ214" s="123"/>
      <c r="AR214" s="123"/>
      <c r="AS214" s="123"/>
      <c r="AT214" s="123"/>
      <c r="AU214" s="123"/>
      <c r="AV214" s="123"/>
      <c r="AW214" s="123"/>
      <c r="AX214" s="123"/>
      <c r="AY214" s="123"/>
      <c r="AZ214" s="123"/>
      <c r="BA214" s="123"/>
      <c r="BB214" s="123"/>
      <c r="BC214" s="123"/>
      <c r="BD214" s="123"/>
      <c r="BE214" s="123"/>
      <c r="BF214" s="123"/>
      <c r="BG214" s="123"/>
      <c r="BH214" s="123"/>
      <c r="BK214" s="124"/>
    </row>
    <row r="215" spans="1:63" ht="14.5">
      <c r="A215" s="126" t="s">
        <v>67</v>
      </c>
      <c r="B215" s="127" t="s">
        <v>403</v>
      </c>
      <c r="C215" s="154"/>
      <c r="D215" s="154"/>
      <c r="E215" s="154"/>
      <c r="F215" s="154"/>
      <c r="G215" s="155"/>
      <c r="I215" s="155"/>
      <c r="J215" s="156"/>
      <c r="Z215" s="157"/>
      <c r="BK215" s="124"/>
    </row>
    <row r="216" spans="1:63" ht="14.5">
      <c r="A216" s="126" t="s">
        <v>404</v>
      </c>
      <c r="B216" s="127" t="s">
        <v>405</v>
      </c>
      <c r="C216" s="154"/>
      <c r="D216" s="154"/>
      <c r="E216" s="154"/>
      <c r="F216" s="154"/>
      <c r="G216" s="155"/>
      <c r="H216" s="158"/>
      <c r="I216" s="155"/>
      <c r="J216" s="156"/>
      <c r="Z216" s="157"/>
      <c r="BK216" s="124"/>
    </row>
    <row r="217" spans="1:63" ht="14.5">
      <c r="A217" s="128" t="s">
        <v>45</v>
      </c>
      <c r="B217" s="129" t="s">
        <v>406</v>
      </c>
      <c r="C217" s="154"/>
      <c r="D217" s="154"/>
      <c r="E217" s="154"/>
      <c r="F217" s="154"/>
      <c r="G217" s="155"/>
      <c r="H217" s="158"/>
      <c r="I217" s="155"/>
      <c r="J217" s="156"/>
      <c r="BK217" s="124"/>
    </row>
    <row r="218" spans="1:63" ht="14.5">
      <c r="A218" s="128" t="s">
        <v>41</v>
      </c>
      <c r="B218" s="129" t="s">
        <v>407</v>
      </c>
      <c r="C218" s="154"/>
      <c r="D218" s="154"/>
      <c r="E218" s="154"/>
      <c r="F218" s="154"/>
      <c r="G218" s="155"/>
      <c r="H218" s="158"/>
      <c r="I218" s="155"/>
      <c r="J218" s="156"/>
    </row>
    <row r="219" spans="1:63" ht="14.5">
      <c r="A219" s="128" t="s">
        <v>82</v>
      </c>
      <c r="B219" s="129" t="s">
        <v>408</v>
      </c>
      <c r="C219" s="154"/>
      <c r="D219" s="154"/>
      <c r="E219" s="154"/>
      <c r="F219" s="154"/>
      <c r="G219" s="155"/>
      <c r="H219" s="158"/>
      <c r="I219" s="155"/>
      <c r="J219" s="156"/>
    </row>
    <row r="220" spans="1:63">
      <c r="A220" s="128"/>
      <c r="F220" s="153"/>
      <c r="G220" s="155"/>
      <c r="H220" s="155"/>
      <c r="I220" s="155"/>
      <c r="J220" s="156"/>
    </row>
    <row r="221" spans="1:63">
      <c r="A221" s="159" t="s">
        <v>817</v>
      </c>
      <c r="F221" s="153"/>
      <c r="G221" s="155"/>
      <c r="H221" s="158"/>
      <c r="I221" s="155"/>
      <c r="J221" s="156"/>
    </row>
    <row r="222" spans="1:63">
      <c r="A222" s="159" t="s">
        <v>819</v>
      </c>
      <c r="B222" s="126"/>
      <c r="C222" s="126"/>
      <c r="D222" s="126"/>
      <c r="E222" s="160"/>
      <c r="F222" s="153"/>
      <c r="G222" s="155"/>
      <c r="H222" s="155"/>
      <c r="I222" s="155"/>
      <c r="J222" s="156"/>
    </row>
    <row r="223" spans="1:63">
      <c r="A223" s="159" t="s">
        <v>818</v>
      </c>
      <c r="B223" s="153"/>
      <c r="C223" s="153"/>
      <c r="D223" s="153"/>
      <c r="E223" s="153"/>
      <c r="F223" s="153"/>
      <c r="G223" s="155"/>
      <c r="I223" s="155"/>
      <c r="J223" s="156"/>
    </row>
    <row r="224" spans="1:63">
      <c r="A224" s="128"/>
      <c r="B224" s="153"/>
      <c r="C224" s="153"/>
      <c r="D224" s="153"/>
      <c r="E224" s="153"/>
      <c r="F224" s="153"/>
      <c r="G224" s="155"/>
      <c r="H224" s="155"/>
      <c r="I224" s="155"/>
      <c r="J224" s="156"/>
    </row>
    <row r="225" spans="1:62">
      <c r="A225" s="128"/>
      <c r="B225" s="153"/>
      <c r="C225" s="153"/>
      <c r="D225" s="153"/>
      <c r="E225" s="153"/>
      <c r="F225" s="153"/>
      <c r="G225" s="155"/>
      <c r="H225" s="155"/>
      <c r="I225" s="155"/>
      <c r="J225" s="156"/>
    </row>
    <row r="226" spans="1:62">
      <c r="F226" s="153"/>
    </row>
    <row r="227" spans="1:62">
      <c r="F227" s="153"/>
    </row>
    <row r="228" spans="1:62">
      <c r="F228" s="153"/>
    </row>
    <row r="229" spans="1:62">
      <c r="F229" s="153"/>
    </row>
    <row r="230" spans="1:62">
      <c r="F230" s="153"/>
    </row>
    <row r="231" spans="1:62">
      <c r="F231" s="153"/>
      <c r="BJ231" s="131"/>
    </row>
    <row r="232" spans="1:62">
      <c r="F232" s="153"/>
      <c r="BJ232" s="131"/>
    </row>
    <row r="233" spans="1:62">
      <c r="F233" s="153"/>
      <c r="BJ233" s="131"/>
    </row>
    <row r="234" spans="1:62">
      <c r="F234" s="153"/>
      <c r="BJ234" s="131"/>
    </row>
  </sheetData>
  <mergeCells count="22">
    <mergeCell ref="BD1:BH1"/>
    <mergeCell ref="B215:F215"/>
    <mergeCell ref="B216:F216"/>
    <mergeCell ref="B217:F217"/>
    <mergeCell ref="B218:F218"/>
    <mergeCell ref="AX1:BC1"/>
    <mergeCell ref="B219:F219"/>
    <mergeCell ref="BJ1:BJ3"/>
    <mergeCell ref="A214:F214"/>
    <mergeCell ref="A1:A3"/>
    <mergeCell ref="B1:B3"/>
    <mergeCell ref="C1:C3"/>
    <mergeCell ref="D1:D3"/>
    <mergeCell ref="E1:E3"/>
    <mergeCell ref="AC1:AF1"/>
    <mergeCell ref="G1:T1"/>
    <mergeCell ref="F1:F3"/>
    <mergeCell ref="U1:X1"/>
    <mergeCell ref="Y1:AB1"/>
    <mergeCell ref="AG1:AL1"/>
    <mergeCell ref="AM1:AR1"/>
    <mergeCell ref="AS1:AW1"/>
  </mergeCells>
  <pageMargins left="0.2" right="0.2" top="0.5" bottom="0.5" header="0.3" footer="0.3"/>
  <pageSetup paperSize="5"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zoomScale="70" zoomScaleNormal="70" workbookViewId="0">
      <pane ySplit="1" topLeftCell="A2" activePane="bottomLeft" state="frozen"/>
      <selection activeCell="A287" sqref="A287"/>
      <selection pane="bottomLeft" activeCell="A287" sqref="A287"/>
    </sheetView>
  </sheetViews>
  <sheetFormatPr defaultRowHeight="14.5"/>
  <cols>
    <col min="1" max="1" width="10.54296875" style="52" customWidth="1"/>
    <col min="2" max="2" width="12.1796875" bestFit="1" customWidth="1"/>
    <col min="3" max="3" width="10.54296875" bestFit="1" customWidth="1"/>
    <col min="4" max="6" width="12.54296875" bestFit="1" customWidth="1"/>
    <col min="7" max="7" width="10.54296875" style="52" customWidth="1"/>
    <col min="8" max="8" width="17.453125" bestFit="1" customWidth="1"/>
    <col min="9" max="9" width="11.7265625" customWidth="1"/>
    <col min="10" max="11" width="10.54296875" bestFit="1" customWidth="1"/>
    <col min="12" max="12" width="9.26953125" bestFit="1" customWidth="1"/>
    <col min="13" max="13" width="126.26953125" bestFit="1" customWidth="1"/>
    <col min="14" max="14" width="61.1796875" customWidth="1"/>
    <col min="15" max="15" width="27.81640625" bestFit="1" customWidth="1"/>
    <col min="16" max="17" width="14.26953125" customWidth="1"/>
    <col min="18" max="18" width="13.453125" customWidth="1"/>
    <col min="19" max="19" width="14.453125" customWidth="1"/>
    <col min="20" max="20" width="20.54296875" customWidth="1"/>
    <col min="21" max="21" width="14.453125" customWidth="1"/>
    <col min="22" max="22" width="18.26953125" customWidth="1"/>
    <col min="23" max="23" width="19.1796875" customWidth="1"/>
    <col min="24" max="24" width="19.7265625" customWidth="1"/>
    <col min="25" max="25" width="23" customWidth="1"/>
    <col min="26" max="26" width="32.453125" customWidth="1"/>
    <col min="27" max="27" width="108.1796875" customWidth="1"/>
  </cols>
  <sheetData>
    <row r="1" spans="1:27" ht="216">
      <c r="A1" s="51" t="s">
        <v>807</v>
      </c>
      <c r="B1" s="30" t="s">
        <v>3</v>
      </c>
      <c r="C1" s="30" t="s">
        <v>525</v>
      </c>
      <c r="D1" s="51" t="s">
        <v>840</v>
      </c>
      <c r="E1" s="51" t="s">
        <v>841</v>
      </c>
      <c r="F1" s="51" t="s">
        <v>842</v>
      </c>
      <c r="G1" s="51" t="s">
        <v>843</v>
      </c>
      <c r="H1" s="51" t="s">
        <v>846</v>
      </c>
      <c r="I1" s="30" t="s">
        <v>526</v>
      </c>
      <c r="J1" s="30" t="s">
        <v>527</v>
      </c>
      <c r="K1" s="30" t="s">
        <v>2</v>
      </c>
      <c r="L1" s="30" t="s">
        <v>806</v>
      </c>
      <c r="M1" s="30" t="s">
        <v>528</v>
      </c>
      <c r="N1" s="30" t="s">
        <v>529</v>
      </c>
      <c r="O1" s="31" t="s">
        <v>530</v>
      </c>
      <c r="P1" s="54" t="s">
        <v>531</v>
      </c>
      <c r="Q1" s="57" t="s">
        <v>884</v>
      </c>
      <c r="R1" s="31" t="s">
        <v>532</v>
      </c>
      <c r="S1" s="31" t="s">
        <v>533</v>
      </c>
      <c r="T1" s="30" t="s">
        <v>535</v>
      </c>
      <c r="U1" s="32" t="s">
        <v>536</v>
      </c>
      <c r="V1" s="33" t="s">
        <v>537</v>
      </c>
      <c r="W1" s="30" t="s">
        <v>538</v>
      </c>
      <c r="X1" s="30" t="s">
        <v>539</v>
      </c>
      <c r="Y1" s="30" t="s">
        <v>540</v>
      </c>
      <c r="Z1" s="30" t="s">
        <v>541</v>
      </c>
      <c r="AA1" s="30" t="s">
        <v>546</v>
      </c>
    </row>
    <row r="2" spans="1:27">
      <c r="A2" s="42" t="e">
        <f>VLOOKUP(B2,#REF!,1,0)</f>
        <v>#REF!</v>
      </c>
      <c r="B2" s="42">
        <v>51558</v>
      </c>
      <c r="C2" s="41"/>
      <c r="D2" s="41" t="e">
        <f>VLOOKUP(I2,PSO!#REF!,1,0)</f>
        <v>#REF!</v>
      </c>
      <c r="E2" s="41" t="e">
        <f>VLOOKUP(I2,SWEPCO!#REF!,1,0)</f>
        <v>#REF!</v>
      </c>
      <c r="F2" s="41" t="e">
        <f>VLOOKUP(I2,#REF!,1,0)</f>
        <v>#REF!</v>
      </c>
      <c r="G2" s="55" t="s">
        <v>844</v>
      </c>
      <c r="H2" s="41" t="s">
        <v>553</v>
      </c>
      <c r="I2" s="42" t="s">
        <v>554</v>
      </c>
      <c r="J2" s="42">
        <v>200386</v>
      </c>
      <c r="K2" s="42">
        <v>31057</v>
      </c>
      <c r="L2" s="42" t="s">
        <v>555</v>
      </c>
      <c r="M2" s="41" t="s">
        <v>891</v>
      </c>
      <c r="N2" s="41" t="s">
        <v>557</v>
      </c>
      <c r="O2" s="41" t="s">
        <v>558</v>
      </c>
      <c r="P2" s="43">
        <v>43830</v>
      </c>
      <c r="Q2" s="43">
        <f>_xlfn.IFNA(VLOOKUP(B2,'Q4 2018 Initial PTP'!$B$2:$Q$61,16,0),"Not Found")</f>
        <v>43830</v>
      </c>
      <c r="R2" s="43">
        <v>42887</v>
      </c>
      <c r="S2" s="43">
        <v>42507</v>
      </c>
      <c r="T2" s="44">
        <v>13512897</v>
      </c>
      <c r="U2" s="45">
        <v>2016</v>
      </c>
      <c r="V2" s="46">
        <v>14551912</v>
      </c>
      <c r="W2" s="47">
        <v>13512897</v>
      </c>
      <c r="X2" s="46"/>
      <c r="Y2" s="46"/>
      <c r="Z2" s="41" t="s">
        <v>524</v>
      </c>
      <c r="AA2" s="48" t="s">
        <v>561</v>
      </c>
    </row>
    <row r="3" spans="1:27">
      <c r="A3" s="42" t="e">
        <f>VLOOKUP(B3,#REF!,1,0)</f>
        <v>#REF!</v>
      </c>
      <c r="B3" s="42">
        <v>51559</v>
      </c>
      <c r="C3" s="41"/>
      <c r="D3" s="41" t="e">
        <f>VLOOKUP(I3,PSO!#REF!,1,0)</f>
        <v>#REF!</v>
      </c>
      <c r="E3" s="41" t="e">
        <f>VLOOKUP(I3,SWEPCO!#REF!,1,0)</f>
        <v>#REF!</v>
      </c>
      <c r="F3" s="41" t="e">
        <f>VLOOKUP(I3,#REF!,1,0)</f>
        <v>#REF!</v>
      </c>
      <c r="G3" s="55" t="s">
        <v>844</v>
      </c>
      <c r="H3" s="41" t="s">
        <v>553</v>
      </c>
      <c r="I3" s="42" t="s">
        <v>554</v>
      </c>
      <c r="J3" s="42">
        <v>200386</v>
      </c>
      <c r="K3" s="42">
        <v>31057</v>
      </c>
      <c r="L3" s="42" t="s">
        <v>555</v>
      </c>
      <c r="M3" s="41" t="s">
        <v>892</v>
      </c>
      <c r="N3" s="41" t="s">
        <v>565</v>
      </c>
      <c r="O3" s="41" t="s">
        <v>558</v>
      </c>
      <c r="P3" s="43">
        <v>43830</v>
      </c>
      <c r="Q3" s="43">
        <f>_xlfn.IFNA(VLOOKUP(B3,'Q4 2018 Initial PTP'!$B$2:$Q$61,16,0),"Not Found")</f>
        <v>43830</v>
      </c>
      <c r="R3" s="43">
        <v>42887</v>
      </c>
      <c r="S3" s="43">
        <v>42507</v>
      </c>
      <c r="T3" s="44">
        <v>15146464</v>
      </c>
      <c r="U3" s="45">
        <v>2016</v>
      </c>
      <c r="V3" s="46">
        <v>16311085</v>
      </c>
      <c r="W3" s="47">
        <v>13767520</v>
      </c>
      <c r="X3" s="46"/>
      <c r="Y3" s="46"/>
      <c r="Z3" s="41" t="s">
        <v>524</v>
      </c>
      <c r="AA3" s="48" t="s">
        <v>567</v>
      </c>
    </row>
    <row r="4" spans="1:27">
      <c r="A4" s="42" t="e">
        <f>VLOOKUP(B4,#REF!,1,0)</f>
        <v>#REF!</v>
      </c>
      <c r="B4" s="42">
        <v>51560</v>
      </c>
      <c r="C4" s="41"/>
      <c r="D4" s="41" t="e">
        <f>VLOOKUP(I4,PSO!#REF!,1,0)</f>
        <v>#REF!</v>
      </c>
      <c r="E4" s="41" t="e">
        <f>VLOOKUP(I4,SWEPCO!#REF!,1,0)</f>
        <v>#REF!</v>
      </c>
      <c r="F4" s="41" t="e">
        <f>VLOOKUP(I4,#REF!,1,0)</f>
        <v>#REF!</v>
      </c>
      <c r="G4" s="55" t="s">
        <v>844</v>
      </c>
      <c r="H4" s="41" t="s">
        <v>553</v>
      </c>
      <c r="I4" s="42" t="s">
        <v>554</v>
      </c>
      <c r="J4" s="42">
        <v>200386</v>
      </c>
      <c r="K4" s="42">
        <v>31057</v>
      </c>
      <c r="L4" s="42" t="s">
        <v>555</v>
      </c>
      <c r="M4" s="41" t="s">
        <v>893</v>
      </c>
      <c r="N4" s="41" t="s">
        <v>569</v>
      </c>
      <c r="O4" s="41" t="s">
        <v>558</v>
      </c>
      <c r="P4" s="43">
        <v>43830</v>
      </c>
      <c r="Q4" s="43">
        <f>_xlfn.IFNA(VLOOKUP(B4,'Q4 2018 Initial PTP'!$B$2:$Q$61,16,0),"Not Found")</f>
        <v>43830</v>
      </c>
      <c r="R4" s="43">
        <v>42887</v>
      </c>
      <c r="S4" s="43">
        <v>42507</v>
      </c>
      <c r="T4" s="44">
        <v>21668582</v>
      </c>
      <c r="U4" s="45">
        <v>2016</v>
      </c>
      <c r="V4" s="46">
        <v>23334693</v>
      </c>
      <c r="W4" s="47">
        <v>23047526</v>
      </c>
      <c r="X4" s="46"/>
      <c r="Y4" s="46"/>
      <c r="Z4" s="41" t="s">
        <v>524</v>
      </c>
      <c r="AA4" s="48" t="s">
        <v>571</v>
      </c>
    </row>
    <row r="5" spans="1:27">
      <c r="A5" s="42" t="e">
        <f>VLOOKUP(B5,#REF!,1,0)</f>
        <v>#REF!</v>
      </c>
      <c r="B5" s="42">
        <v>72066</v>
      </c>
      <c r="C5" s="41" t="s">
        <v>873</v>
      </c>
      <c r="D5" s="41" t="e">
        <f>VLOOKUP(I5,PSO!#REF!,1,0)</f>
        <v>#REF!</v>
      </c>
      <c r="E5" s="41" t="e">
        <f>VLOOKUP(I5,SWEPCO!#REF!,1,0)</f>
        <v>#REF!</v>
      </c>
      <c r="F5" s="41" t="e">
        <f>VLOOKUP(I5,#REF!,1,0)</f>
        <v>#REF!</v>
      </c>
      <c r="G5" s="55" t="s">
        <v>844</v>
      </c>
      <c r="H5" s="56" t="s">
        <v>851</v>
      </c>
      <c r="I5" s="42" t="s">
        <v>874</v>
      </c>
      <c r="J5" s="42">
        <v>210491</v>
      </c>
      <c r="K5" s="42">
        <v>51300</v>
      </c>
      <c r="L5" s="42" t="s">
        <v>555</v>
      </c>
      <c r="M5" s="41" t="s">
        <v>875</v>
      </c>
      <c r="N5" s="41" t="s">
        <v>876</v>
      </c>
      <c r="O5" s="41" t="s">
        <v>551</v>
      </c>
      <c r="P5" s="53">
        <v>43566</v>
      </c>
      <c r="Q5" s="43" t="str">
        <f>_xlfn.IFNA(VLOOKUP(B5,'Q4 2018 Initial PTP'!$B$2:$Q$61,16,0),"Not Found")</f>
        <v>Not Found</v>
      </c>
      <c r="R5" s="43">
        <v>43617</v>
      </c>
      <c r="S5" s="43">
        <v>43329</v>
      </c>
      <c r="T5" s="44">
        <v>3357600</v>
      </c>
      <c r="U5" s="45">
        <v>2018</v>
      </c>
      <c r="V5" s="46">
        <v>3441540</v>
      </c>
      <c r="W5" s="47">
        <v>3357600</v>
      </c>
      <c r="X5" s="46"/>
      <c r="Y5" s="46"/>
      <c r="Z5" s="41" t="s">
        <v>523</v>
      </c>
      <c r="AA5" s="48" t="s">
        <v>880</v>
      </c>
    </row>
    <row r="6" spans="1:27">
      <c r="A6" s="42" t="e">
        <f>VLOOKUP(B6,#REF!,1,0)</f>
        <v>#REF!</v>
      </c>
      <c r="B6" s="42">
        <v>51446</v>
      </c>
      <c r="C6" s="41" t="s">
        <v>873</v>
      </c>
      <c r="D6" s="41" t="e">
        <f>VLOOKUP(I6,PSO!#REF!,1,0)</f>
        <v>#REF!</v>
      </c>
      <c r="E6" s="41" t="e">
        <f>VLOOKUP(I6,SWEPCO!#REF!,1,0)</f>
        <v>#REF!</v>
      </c>
      <c r="F6" s="41" t="e">
        <f>VLOOKUP(I6,#REF!,1,0)</f>
        <v>#REF!</v>
      </c>
      <c r="G6" s="42" t="s">
        <v>845</v>
      </c>
      <c r="H6" s="41"/>
      <c r="I6" s="55" t="s">
        <v>514</v>
      </c>
      <c r="J6" s="42">
        <v>200386</v>
      </c>
      <c r="K6" s="42">
        <v>31003</v>
      </c>
      <c r="L6" s="42" t="s">
        <v>555</v>
      </c>
      <c r="M6" s="41" t="s">
        <v>878</v>
      </c>
      <c r="N6" s="41" t="s">
        <v>443</v>
      </c>
      <c r="O6" s="41" t="s">
        <v>551</v>
      </c>
      <c r="P6" s="43">
        <v>42648</v>
      </c>
      <c r="Q6" s="43">
        <f>_xlfn.IFNA(VLOOKUP(B6,'Q4 2018 Initial PTP'!$B$2:$Q$61,16,0),"Not Found")</f>
        <v>42648</v>
      </c>
      <c r="R6" s="43">
        <v>42887</v>
      </c>
      <c r="S6" s="43">
        <v>42507</v>
      </c>
      <c r="T6" s="44">
        <v>518011</v>
      </c>
      <c r="U6" s="45">
        <v>2016</v>
      </c>
      <c r="V6" s="46">
        <v>557841</v>
      </c>
      <c r="W6" s="47">
        <v>518011</v>
      </c>
      <c r="X6" s="46"/>
      <c r="Y6" s="46"/>
      <c r="Z6" s="41" t="s">
        <v>522</v>
      </c>
      <c r="AA6" s="48" t="s">
        <v>574</v>
      </c>
    </row>
    <row r="7" spans="1:27">
      <c r="A7" s="42" t="e">
        <f>VLOOKUP(B7,#REF!,1,0)</f>
        <v>#REF!</v>
      </c>
      <c r="B7" s="42">
        <v>51017</v>
      </c>
      <c r="C7" s="41" t="s">
        <v>575</v>
      </c>
      <c r="D7" s="41" t="e">
        <f>VLOOKUP(I7,PSO!#REF!,1,0)</f>
        <v>#REF!</v>
      </c>
      <c r="E7" s="41" t="e">
        <f>VLOOKUP(I7,SWEPCO!#REF!,1,0)</f>
        <v>#REF!</v>
      </c>
      <c r="F7" s="41" t="e">
        <f>VLOOKUP(I7,#REF!,1,0)</f>
        <v>#REF!</v>
      </c>
      <c r="G7" s="42" t="s">
        <v>845</v>
      </c>
      <c r="H7" s="41"/>
      <c r="I7" s="55" t="s">
        <v>473</v>
      </c>
      <c r="J7" s="42">
        <v>200272</v>
      </c>
      <c r="K7" s="42">
        <v>30750</v>
      </c>
      <c r="L7" s="42" t="s">
        <v>555</v>
      </c>
      <c r="M7" s="41" t="s">
        <v>576</v>
      </c>
      <c r="N7" s="41" t="s">
        <v>577</v>
      </c>
      <c r="O7" s="41" t="s">
        <v>578</v>
      </c>
      <c r="P7" s="43">
        <v>41639</v>
      </c>
      <c r="Q7" s="43">
        <f>_xlfn.IFNA(VLOOKUP(B7,'Q4 2018 Initial PTP'!$B$2:$Q$61,16,0),"Not Found")</f>
        <v>41639</v>
      </c>
      <c r="R7" s="43">
        <v>42156</v>
      </c>
      <c r="S7" s="43">
        <v>41778</v>
      </c>
      <c r="T7" s="44">
        <v>8934149</v>
      </c>
      <c r="U7" s="45">
        <v>2014</v>
      </c>
      <c r="V7" s="46">
        <v>10108169</v>
      </c>
      <c r="W7" s="47">
        <v>8934149</v>
      </c>
      <c r="X7" s="46">
        <v>7200874</v>
      </c>
      <c r="Y7" s="46" t="s">
        <v>579</v>
      </c>
      <c r="Z7" s="41" t="s">
        <v>522</v>
      </c>
      <c r="AA7" s="48" t="s">
        <v>580</v>
      </c>
    </row>
    <row r="8" spans="1:27" ht="28">
      <c r="A8" s="42" t="e">
        <f>VLOOKUP(B8,#REF!,1,0)</f>
        <v>#REF!</v>
      </c>
      <c r="B8" s="42">
        <v>11236</v>
      </c>
      <c r="C8" s="41"/>
      <c r="D8" s="41" t="e">
        <f>VLOOKUP(I8,PSO!#REF!,1,0)</f>
        <v>#REF!</v>
      </c>
      <c r="E8" s="41" t="e">
        <f>VLOOKUP(I8,SWEPCO!#REF!,1,0)</f>
        <v>#REF!</v>
      </c>
      <c r="F8" s="41" t="e">
        <f>VLOOKUP(I8,#REF!,1,0)</f>
        <v>#REF!</v>
      </c>
      <c r="G8" s="42" t="s">
        <v>845</v>
      </c>
      <c r="H8" s="41"/>
      <c r="I8" s="42" t="s">
        <v>481</v>
      </c>
      <c r="J8" s="42">
        <v>20096</v>
      </c>
      <c r="K8" s="42">
        <v>936</v>
      </c>
      <c r="L8" s="42" t="s">
        <v>555</v>
      </c>
      <c r="M8" s="41" t="s">
        <v>581</v>
      </c>
      <c r="N8" s="41" t="s">
        <v>582</v>
      </c>
      <c r="O8" s="41" t="s">
        <v>578</v>
      </c>
      <c r="P8" s="43">
        <v>42720</v>
      </c>
      <c r="Q8" s="43">
        <f>_xlfn.IFNA(VLOOKUP(B8,'Q4 2018 Initial PTP'!$B$2:$Q$61,16,0),"Not Found")</f>
        <v>42720</v>
      </c>
      <c r="R8" s="43">
        <v>41913</v>
      </c>
      <c r="S8" s="43">
        <v>40359</v>
      </c>
      <c r="T8" s="44">
        <v>185751250</v>
      </c>
      <c r="U8" s="45">
        <v>2016</v>
      </c>
      <c r="V8" s="46">
        <v>200033780</v>
      </c>
      <c r="W8" s="47">
        <v>185751250</v>
      </c>
      <c r="X8" s="46"/>
      <c r="Y8" s="46"/>
      <c r="Z8" s="41" t="s">
        <v>522</v>
      </c>
      <c r="AA8" s="48" t="s">
        <v>585</v>
      </c>
    </row>
    <row r="9" spans="1:27">
      <c r="A9" s="42" t="e">
        <f>VLOOKUP(B9,#REF!,1,0)</f>
        <v>#REF!</v>
      </c>
      <c r="B9" s="42">
        <v>10649</v>
      </c>
      <c r="C9" s="41" t="s">
        <v>873</v>
      </c>
      <c r="D9" s="41" t="e">
        <f>VLOOKUP(I9,PSO!#REF!,1,0)</f>
        <v>#REF!</v>
      </c>
      <c r="E9" s="41" t="e">
        <f>VLOOKUP(I9,SWEPCO!#REF!,1,0)</f>
        <v>#REF!</v>
      </c>
      <c r="F9" s="41" t="e">
        <f>VLOOKUP(I9,#REF!,1,0)</f>
        <v>#REF!</v>
      </c>
      <c r="G9" s="42" t="s">
        <v>845</v>
      </c>
      <c r="H9" s="41"/>
      <c r="I9" s="42" t="s">
        <v>485</v>
      </c>
      <c r="J9" s="42">
        <v>200216</v>
      </c>
      <c r="K9" s="42">
        <v>504</v>
      </c>
      <c r="L9" s="42" t="s">
        <v>555</v>
      </c>
      <c r="M9" s="41" t="s">
        <v>587</v>
      </c>
      <c r="N9" s="41" t="s">
        <v>588</v>
      </c>
      <c r="O9" s="41" t="s">
        <v>551</v>
      </c>
      <c r="P9" s="43">
        <v>42816</v>
      </c>
      <c r="Q9" s="43">
        <f>_xlfn.IFNA(VLOOKUP(B9,'Q4 2018 Initial PTP'!$B$2:$Q$61,16,0),"Not Found")</f>
        <v>42816</v>
      </c>
      <c r="R9" s="43">
        <v>41426</v>
      </c>
      <c r="S9" s="43">
        <v>41325</v>
      </c>
      <c r="T9" s="44">
        <v>12424849</v>
      </c>
      <c r="U9" s="45">
        <v>2013</v>
      </c>
      <c r="V9" s="46">
        <v>14409016</v>
      </c>
      <c r="W9" s="47">
        <v>17162457</v>
      </c>
      <c r="X9" s="46"/>
      <c r="Y9" s="46"/>
      <c r="Z9" s="41" t="s">
        <v>522</v>
      </c>
      <c r="AA9" s="48" t="s">
        <v>591</v>
      </c>
    </row>
    <row r="10" spans="1:27" ht="28">
      <c r="A10" s="42" t="e">
        <f>VLOOKUP(B10,#REF!,1,0)</f>
        <v>#REF!</v>
      </c>
      <c r="B10" s="42">
        <v>50607</v>
      </c>
      <c r="C10" s="41"/>
      <c r="D10" s="41" t="e">
        <f>VLOOKUP(I10,PSO!#REF!,1,0)</f>
        <v>#REF!</v>
      </c>
      <c r="E10" s="41" t="e">
        <f>VLOOKUP(I10,SWEPCO!#REF!,1,0)</f>
        <v>#REF!</v>
      </c>
      <c r="F10" s="41" t="e">
        <f>VLOOKUP(I10,#REF!,1,0)</f>
        <v>#REF!</v>
      </c>
      <c r="G10" s="42" t="s">
        <v>845</v>
      </c>
      <c r="H10" s="41"/>
      <c r="I10" s="42" t="s">
        <v>492</v>
      </c>
      <c r="J10" s="42">
        <v>200231</v>
      </c>
      <c r="K10" s="42">
        <v>30495</v>
      </c>
      <c r="L10" s="42" t="s">
        <v>555</v>
      </c>
      <c r="M10" s="41" t="s">
        <v>628</v>
      </c>
      <c r="N10" s="41" t="s">
        <v>629</v>
      </c>
      <c r="O10" s="41" t="s">
        <v>551</v>
      </c>
      <c r="P10" s="43">
        <v>42489</v>
      </c>
      <c r="Q10" s="43">
        <f>_xlfn.IFNA(VLOOKUP(B10,'Q4 2018 Initial PTP'!$B$2:$Q$61,16,0),"Not Found")</f>
        <v>42489</v>
      </c>
      <c r="R10" s="43">
        <v>41426</v>
      </c>
      <c r="S10" s="43">
        <v>41540</v>
      </c>
      <c r="T10" s="44">
        <v>30369537</v>
      </c>
      <c r="U10" s="45">
        <v>2013</v>
      </c>
      <c r="V10" s="46">
        <v>35219352</v>
      </c>
      <c r="W10" s="47">
        <v>22851755</v>
      </c>
      <c r="X10" s="46"/>
      <c r="Y10" s="46"/>
      <c r="Z10" s="41" t="s">
        <v>522</v>
      </c>
      <c r="AA10" s="48" t="s">
        <v>631</v>
      </c>
    </row>
    <row r="11" spans="1:27" ht="28">
      <c r="A11" s="42" t="e">
        <f>VLOOKUP(B11,#REF!,1,0)</f>
        <v>#REF!</v>
      </c>
      <c r="B11" s="42">
        <v>50615</v>
      </c>
      <c r="C11" s="41"/>
      <c r="D11" s="41" t="e">
        <f>VLOOKUP(I11,PSO!#REF!,1,0)</f>
        <v>#REF!</v>
      </c>
      <c r="E11" s="41" t="e">
        <f>VLOOKUP(I11,SWEPCO!#REF!,1,0)</f>
        <v>#REF!</v>
      </c>
      <c r="F11" s="41" t="e">
        <f>VLOOKUP(I11,#REF!,1,0)</f>
        <v>#REF!</v>
      </c>
      <c r="G11" s="42" t="s">
        <v>845</v>
      </c>
      <c r="H11" s="41"/>
      <c r="I11" s="42" t="s">
        <v>492</v>
      </c>
      <c r="J11" s="42">
        <v>200231</v>
      </c>
      <c r="K11" s="42">
        <v>30495</v>
      </c>
      <c r="L11" s="42" t="s">
        <v>555</v>
      </c>
      <c r="M11" s="41" t="s">
        <v>628</v>
      </c>
      <c r="N11" s="41" t="s">
        <v>633</v>
      </c>
      <c r="O11" s="41" t="s">
        <v>551</v>
      </c>
      <c r="P11" s="43">
        <v>42489</v>
      </c>
      <c r="Q11" s="43">
        <f>_xlfn.IFNA(VLOOKUP(B11,'Q4 2018 Initial PTP'!$B$2:$Q$61,16,0),"Not Found")</f>
        <v>42489</v>
      </c>
      <c r="R11" s="43">
        <v>41426</v>
      </c>
      <c r="S11" s="43">
        <v>41540</v>
      </c>
      <c r="T11" s="44">
        <v>21508234</v>
      </c>
      <c r="U11" s="45">
        <v>2013</v>
      </c>
      <c r="V11" s="46">
        <v>24942957</v>
      </c>
      <c r="W11" s="47">
        <v>32212715</v>
      </c>
      <c r="X11" s="46"/>
      <c r="Y11" s="46"/>
      <c r="Z11" s="41" t="s">
        <v>522</v>
      </c>
      <c r="AA11" s="48" t="s">
        <v>634</v>
      </c>
    </row>
    <row r="12" spans="1:27">
      <c r="A12" s="42" t="e">
        <f>VLOOKUP(B12,#REF!,1,0)</f>
        <v>#REF!</v>
      </c>
      <c r="B12" s="42">
        <v>50545</v>
      </c>
      <c r="C12" s="41"/>
      <c r="D12" s="41" t="e">
        <f>VLOOKUP(I12,PSO!#REF!,1,0)</f>
        <v>#REF!</v>
      </c>
      <c r="E12" s="41" t="e">
        <f>VLOOKUP(I12,SWEPCO!#REF!,1,0)</f>
        <v>#REF!</v>
      </c>
      <c r="F12" s="41" t="e">
        <f>VLOOKUP(I12,#REF!,1,0)</f>
        <v>#REF!</v>
      </c>
      <c r="G12" s="42" t="s">
        <v>845</v>
      </c>
      <c r="H12" s="41"/>
      <c r="I12" s="42" t="s">
        <v>486</v>
      </c>
      <c r="J12" s="42">
        <v>200231</v>
      </c>
      <c r="K12" s="42">
        <v>30449</v>
      </c>
      <c r="L12" s="42" t="s">
        <v>555</v>
      </c>
      <c r="M12" s="41" t="s">
        <v>592</v>
      </c>
      <c r="N12" s="41" t="s">
        <v>593</v>
      </c>
      <c r="O12" s="41" t="s">
        <v>551</v>
      </c>
      <c r="P12" s="43">
        <v>42632</v>
      </c>
      <c r="Q12" s="43">
        <f>_xlfn.IFNA(VLOOKUP(B12,'Q4 2018 Initial PTP'!$B$2:$Q$61,16,0),"Not Found")</f>
        <v>42632</v>
      </c>
      <c r="R12" s="43">
        <v>41791</v>
      </c>
      <c r="S12" s="43">
        <v>41540</v>
      </c>
      <c r="T12" s="44">
        <v>25060655</v>
      </c>
      <c r="U12" s="45">
        <v>2013</v>
      </c>
      <c r="V12" s="46">
        <v>29062677</v>
      </c>
      <c r="W12" s="47">
        <v>25060655</v>
      </c>
      <c r="X12" s="46"/>
      <c r="Y12" s="46"/>
      <c r="Z12" s="41" t="s">
        <v>522</v>
      </c>
      <c r="AA12" s="48" t="s">
        <v>596</v>
      </c>
    </row>
    <row r="13" spans="1:27">
      <c r="A13" s="42" t="e">
        <f>VLOOKUP(B13,#REF!,1,0)</f>
        <v>#REF!</v>
      </c>
      <c r="B13" s="42">
        <v>11261</v>
      </c>
      <c r="C13" s="41"/>
      <c r="D13" s="41" t="e">
        <f>VLOOKUP(I13,PSO!#REF!,1,0)</f>
        <v>#REF!</v>
      </c>
      <c r="E13" s="41" t="e">
        <f>VLOOKUP(I13,SWEPCO!#REF!,1,0)</f>
        <v>#REF!</v>
      </c>
      <c r="F13" s="41" t="e">
        <f>VLOOKUP(I13,#REF!,1,0)</f>
        <v>#REF!</v>
      </c>
      <c r="G13" s="55" t="s">
        <v>844</v>
      </c>
      <c r="H13" s="41" t="s">
        <v>896</v>
      </c>
      <c r="I13" s="42" t="s">
        <v>483</v>
      </c>
      <c r="J13" s="42">
        <v>20104</v>
      </c>
      <c r="K13" s="42">
        <v>947</v>
      </c>
      <c r="L13" s="42" t="s">
        <v>555</v>
      </c>
      <c r="M13" s="41" t="s">
        <v>597</v>
      </c>
      <c r="N13" s="41" t="s">
        <v>598</v>
      </c>
      <c r="O13" s="41" t="s">
        <v>563</v>
      </c>
      <c r="P13" s="43">
        <v>42515</v>
      </c>
      <c r="Q13" s="43">
        <f>_xlfn.IFNA(VLOOKUP(B13,'Q4 2018 Initial PTP'!$B$2:$Q$61,16,0),"Not Found")</f>
        <v>42515</v>
      </c>
      <c r="R13" s="43">
        <v>42156</v>
      </c>
      <c r="S13" s="43">
        <v>40415</v>
      </c>
      <c r="T13" s="44">
        <v>6072000</v>
      </c>
      <c r="U13" s="45">
        <v>2014</v>
      </c>
      <c r="V13" s="46">
        <v>6869911</v>
      </c>
      <c r="W13" s="47">
        <v>6072000</v>
      </c>
      <c r="X13" s="46"/>
      <c r="Y13" s="46"/>
      <c r="Z13" s="41" t="s">
        <v>522</v>
      </c>
      <c r="AA13" s="48" t="s">
        <v>601</v>
      </c>
    </row>
    <row r="14" spans="1:27">
      <c r="A14" s="42" t="e">
        <f>VLOOKUP(B14,#REF!,1,0)</f>
        <v>#REF!</v>
      </c>
      <c r="B14" s="42">
        <v>11158</v>
      </c>
      <c r="C14" s="41" t="s">
        <v>873</v>
      </c>
      <c r="D14" s="41" t="e">
        <f>VLOOKUP(I14,PSO!#REF!,1,0)</f>
        <v>#REF!</v>
      </c>
      <c r="E14" s="41" t="e">
        <f>VLOOKUP(I14,SWEPCO!#REF!,1,0)</f>
        <v>#REF!</v>
      </c>
      <c r="F14" s="41" t="e">
        <f>VLOOKUP(I14,#REF!,1,0)</f>
        <v>#REF!</v>
      </c>
      <c r="G14" s="42" t="s">
        <v>845</v>
      </c>
      <c r="H14" s="41"/>
      <c r="I14" s="42" t="s">
        <v>498</v>
      </c>
      <c r="J14" s="42">
        <v>200216</v>
      </c>
      <c r="K14" s="42">
        <v>879</v>
      </c>
      <c r="L14" s="42" t="s">
        <v>555</v>
      </c>
      <c r="M14" s="41" t="s">
        <v>602</v>
      </c>
      <c r="N14" s="41" t="s">
        <v>603</v>
      </c>
      <c r="O14" s="41" t="s">
        <v>551</v>
      </c>
      <c r="P14" s="43">
        <v>42157</v>
      </c>
      <c r="Q14" s="43">
        <f>_xlfn.IFNA(VLOOKUP(B14,'Q4 2018 Initial PTP'!$B$2:$Q$61,16,0),"Not Found")</f>
        <v>42157</v>
      </c>
      <c r="R14" s="43">
        <v>41791</v>
      </c>
      <c r="S14" s="43">
        <v>41325</v>
      </c>
      <c r="T14" s="44">
        <v>10241314</v>
      </c>
      <c r="U14" s="45">
        <v>2013</v>
      </c>
      <c r="V14" s="46">
        <v>11876785</v>
      </c>
      <c r="W14" s="47">
        <v>10241314</v>
      </c>
      <c r="X14" s="46"/>
      <c r="Y14" s="46"/>
      <c r="Z14" s="41" t="s">
        <v>522</v>
      </c>
      <c r="AA14" s="48" t="s">
        <v>606</v>
      </c>
    </row>
    <row r="15" spans="1:27">
      <c r="A15" s="42" t="e">
        <f>VLOOKUP(B15,#REF!,1,0)</f>
        <v>#REF!</v>
      </c>
      <c r="B15" s="42">
        <v>10646</v>
      </c>
      <c r="C15" s="41" t="s">
        <v>873</v>
      </c>
      <c r="D15" s="41" t="e">
        <f>VLOOKUP(I15,PSO!#REF!,1,0)</f>
        <v>#REF!</v>
      </c>
      <c r="E15" s="41" t="e">
        <f>VLOOKUP(I15,SWEPCO!#REF!,1,0)</f>
        <v>#REF!</v>
      </c>
      <c r="F15" s="41" t="e">
        <f>VLOOKUP(I15,#REF!,1,0)</f>
        <v>#REF!</v>
      </c>
      <c r="G15" s="42" t="s">
        <v>845</v>
      </c>
      <c r="H15" s="41"/>
      <c r="I15" s="42" t="s">
        <v>487</v>
      </c>
      <c r="J15" s="42">
        <v>200216</v>
      </c>
      <c r="K15" s="42">
        <v>501</v>
      </c>
      <c r="L15" s="42" t="s">
        <v>555</v>
      </c>
      <c r="M15" s="41" t="s">
        <v>607</v>
      </c>
      <c r="N15" s="41" t="s">
        <v>608</v>
      </c>
      <c r="O15" s="41" t="s">
        <v>551</v>
      </c>
      <c r="P15" s="43">
        <v>43231</v>
      </c>
      <c r="Q15" s="43">
        <f>_xlfn.IFNA(VLOOKUP(B15,'Q4 2018 Initial PTP'!$B$2:$Q$61,16,0),"Not Found")</f>
        <v>43231</v>
      </c>
      <c r="R15" s="43">
        <v>43252</v>
      </c>
      <c r="S15" s="43">
        <v>41325</v>
      </c>
      <c r="T15" s="44">
        <v>11980465</v>
      </c>
      <c r="U15" s="45">
        <v>2013</v>
      </c>
      <c r="V15" s="46">
        <v>13893666</v>
      </c>
      <c r="W15" s="47">
        <v>11980465</v>
      </c>
      <c r="X15" s="46"/>
      <c r="Y15" s="46"/>
      <c r="Z15" s="41" t="s">
        <v>522</v>
      </c>
      <c r="AA15" s="48" t="s">
        <v>611</v>
      </c>
    </row>
    <row r="16" spans="1:27">
      <c r="A16" s="42" t="e">
        <f>VLOOKUP(B16,#REF!,1,0)</f>
        <v>#REF!</v>
      </c>
      <c r="B16" s="42">
        <v>50336</v>
      </c>
      <c r="C16" s="41" t="s">
        <v>873</v>
      </c>
      <c r="D16" s="41" t="e">
        <f>VLOOKUP(I16,PSO!#REF!,1,0)</f>
        <v>#REF!</v>
      </c>
      <c r="E16" s="41" t="e">
        <f>VLOOKUP(I16,SWEPCO!#REF!,1,0)</f>
        <v>#REF!</v>
      </c>
      <c r="F16" s="41" t="e">
        <f>VLOOKUP(I16,#REF!,1,0)</f>
        <v>#REF!</v>
      </c>
      <c r="G16" s="42" t="s">
        <v>845</v>
      </c>
      <c r="H16" s="41"/>
      <c r="I16" s="42" t="s">
        <v>491</v>
      </c>
      <c r="J16" s="42">
        <v>20122</v>
      </c>
      <c r="K16" s="42">
        <v>30298</v>
      </c>
      <c r="L16" s="42" t="s">
        <v>555</v>
      </c>
      <c r="M16" s="41" t="s">
        <v>612</v>
      </c>
      <c r="N16" s="41" t="s">
        <v>613</v>
      </c>
      <c r="O16" s="41" t="s">
        <v>551</v>
      </c>
      <c r="P16" s="43">
        <v>42623</v>
      </c>
      <c r="Q16" s="43">
        <f>_xlfn.IFNA(VLOOKUP(B16,'Q4 2018 Initial PTP'!$B$2:$Q$61,16,0),"Not Found")</f>
        <v>42623</v>
      </c>
      <c r="R16" s="43">
        <v>42522</v>
      </c>
      <c r="S16" s="43">
        <v>40588</v>
      </c>
      <c r="T16" s="44">
        <v>1166400</v>
      </c>
      <c r="U16" s="45">
        <v>2014</v>
      </c>
      <c r="V16" s="46">
        <v>1319675</v>
      </c>
      <c r="W16" s="47">
        <v>1731419</v>
      </c>
      <c r="X16" s="46"/>
      <c r="Y16" s="46"/>
      <c r="Z16" s="41" t="s">
        <v>522</v>
      </c>
      <c r="AA16" s="48" t="s">
        <v>614</v>
      </c>
    </row>
    <row r="17" spans="1:27">
      <c r="A17" s="42" t="e">
        <f>VLOOKUP(B17,#REF!,1,0)</f>
        <v>#REF!</v>
      </c>
      <c r="B17" s="42">
        <v>10648</v>
      </c>
      <c r="C17" s="41" t="s">
        <v>873</v>
      </c>
      <c r="D17" s="41" t="e">
        <f>VLOOKUP(I17,PSO!#REF!,1,0)</f>
        <v>#REF!</v>
      </c>
      <c r="E17" s="41" t="e">
        <f>VLOOKUP(I17,SWEPCO!#REF!,1,0)</f>
        <v>#REF!</v>
      </c>
      <c r="F17" s="41" t="e">
        <f>VLOOKUP(I17,#REF!,1,0)</f>
        <v>#REF!</v>
      </c>
      <c r="G17" s="42" t="s">
        <v>845</v>
      </c>
      <c r="H17" s="41"/>
      <c r="I17" s="42" t="s">
        <v>470</v>
      </c>
      <c r="J17" s="42">
        <v>200167</v>
      </c>
      <c r="K17" s="42">
        <v>503</v>
      </c>
      <c r="L17" s="42" t="s">
        <v>555</v>
      </c>
      <c r="M17" s="41" t="s">
        <v>615</v>
      </c>
      <c r="N17" s="41" t="s">
        <v>616</v>
      </c>
      <c r="O17" s="41" t="s">
        <v>551</v>
      </c>
      <c r="P17" s="43">
        <v>42004</v>
      </c>
      <c r="Q17" s="43">
        <f>_xlfn.IFNA(VLOOKUP(B17,'Q4 2018 Initial PTP'!$B$2:$Q$61,16,0),"Not Found")</f>
        <v>42004</v>
      </c>
      <c r="R17" s="43">
        <v>41426</v>
      </c>
      <c r="S17" s="43">
        <v>41008</v>
      </c>
      <c r="T17" s="44">
        <v>1004187</v>
      </c>
      <c r="U17" s="45">
        <v>2012</v>
      </c>
      <c r="V17" s="46">
        <v>1193662</v>
      </c>
      <c r="W17" s="47">
        <v>1004187</v>
      </c>
      <c r="X17" s="46"/>
      <c r="Y17" s="46"/>
      <c r="Z17" s="41" t="s">
        <v>522</v>
      </c>
      <c r="AA17" s="48" t="s">
        <v>619</v>
      </c>
    </row>
    <row r="18" spans="1:27">
      <c r="A18" s="42" t="e">
        <f>VLOOKUP(B18,#REF!,1,0)</f>
        <v>#REF!</v>
      </c>
      <c r="B18" s="42">
        <v>50531</v>
      </c>
      <c r="C18" s="41" t="s">
        <v>873</v>
      </c>
      <c r="D18" s="41" t="e">
        <f>VLOOKUP(I18,PSO!#REF!,1,0)</f>
        <v>#REF!</v>
      </c>
      <c r="E18" s="41" t="e">
        <f>VLOOKUP(I18,SWEPCO!#REF!,1,0)</f>
        <v>#REF!</v>
      </c>
      <c r="F18" s="41" t="e">
        <f>VLOOKUP(I18,#REF!,1,0)</f>
        <v>#REF!</v>
      </c>
      <c r="G18" s="42" t="s">
        <v>845</v>
      </c>
      <c r="H18" s="41"/>
      <c r="I18" s="42" t="s">
        <v>470</v>
      </c>
      <c r="J18" s="42">
        <v>200216</v>
      </c>
      <c r="K18" s="42">
        <v>30436</v>
      </c>
      <c r="L18" s="42" t="s">
        <v>555</v>
      </c>
      <c r="M18" s="41" t="s">
        <v>620</v>
      </c>
      <c r="N18" s="41" t="s">
        <v>471</v>
      </c>
      <c r="O18" s="41" t="s">
        <v>551</v>
      </c>
      <c r="P18" s="43">
        <v>42004</v>
      </c>
      <c r="Q18" s="43">
        <f>_xlfn.IFNA(VLOOKUP(B18,'Q4 2018 Initial PTP'!$B$2:$Q$61,16,0),"Not Found")</f>
        <v>42004</v>
      </c>
      <c r="R18" s="43">
        <v>42522</v>
      </c>
      <c r="S18" s="43">
        <v>41325</v>
      </c>
      <c r="T18" s="44">
        <v>1000000</v>
      </c>
      <c r="U18" s="45">
        <v>2013</v>
      </c>
      <c r="V18" s="46">
        <v>1159693</v>
      </c>
      <c r="W18" s="47">
        <v>1000000</v>
      </c>
      <c r="X18" s="46"/>
      <c r="Y18" s="46"/>
      <c r="Z18" s="41" t="s">
        <v>522</v>
      </c>
      <c r="AA18" s="48" t="s">
        <v>622</v>
      </c>
    </row>
    <row r="19" spans="1:27">
      <c r="A19" s="42" t="e">
        <f>VLOOKUP(B19,#REF!,1,0)</f>
        <v>#REF!</v>
      </c>
      <c r="B19" s="42">
        <v>51448</v>
      </c>
      <c r="C19" s="41" t="s">
        <v>873</v>
      </c>
      <c r="D19" s="41" t="e">
        <f>VLOOKUP(I19,PSO!#REF!,1,0)</f>
        <v>#REF!</v>
      </c>
      <c r="E19" s="41" t="e">
        <f>VLOOKUP(I19,SWEPCO!#REF!,1,0)</f>
        <v>#REF!</v>
      </c>
      <c r="F19" s="41" t="e">
        <f>VLOOKUP(I19,#REF!,1,0)</f>
        <v>#REF!</v>
      </c>
      <c r="G19" s="42" t="s">
        <v>845</v>
      </c>
      <c r="H19" s="41"/>
      <c r="I19" s="42" t="s">
        <v>515</v>
      </c>
      <c r="J19" s="42">
        <v>200386</v>
      </c>
      <c r="K19" s="42">
        <v>31005</v>
      </c>
      <c r="L19" s="42" t="s">
        <v>555</v>
      </c>
      <c r="M19" s="41" t="s">
        <v>826</v>
      </c>
      <c r="N19" s="41" t="s">
        <v>448</v>
      </c>
      <c r="O19" s="41" t="s">
        <v>551</v>
      </c>
      <c r="P19" s="43">
        <v>43245</v>
      </c>
      <c r="Q19" s="43">
        <f>_xlfn.IFNA(VLOOKUP(B19,'Q4 2018 Initial PTP'!$B$2:$Q$61,16,0),"Not Found")</f>
        <v>43245</v>
      </c>
      <c r="R19" s="43">
        <v>42887</v>
      </c>
      <c r="S19" s="43">
        <v>42507</v>
      </c>
      <c r="T19" s="44">
        <v>2904911</v>
      </c>
      <c r="U19" s="45">
        <v>2016</v>
      </c>
      <c r="V19" s="46">
        <v>3128271</v>
      </c>
      <c r="W19" s="47">
        <v>2904911</v>
      </c>
      <c r="X19" s="46"/>
      <c r="Y19" s="46"/>
      <c r="Z19" s="41" t="s">
        <v>522</v>
      </c>
      <c r="AA19" s="48" t="s">
        <v>637</v>
      </c>
    </row>
    <row r="20" spans="1:27" ht="28">
      <c r="A20" s="42" t="e">
        <f>VLOOKUP(B20,#REF!,1,0)</f>
        <v>#REF!</v>
      </c>
      <c r="B20" s="42">
        <v>10583</v>
      </c>
      <c r="C20" s="41" t="s">
        <v>873</v>
      </c>
      <c r="D20" s="41" t="e">
        <f>VLOOKUP(I20,PSO!#REF!,1,0)</f>
        <v>#REF!</v>
      </c>
      <c r="E20" s="41" t="e">
        <f>VLOOKUP(I20,SWEPCO!#REF!,1,0)</f>
        <v>#REF!</v>
      </c>
      <c r="F20" s="41" t="e">
        <f>VLOOKUP(I20,#REF!,1,0)</f>
        <v>#REF!</v>
      </c>
      <c r="G20" s="42" t="s">
        <v>845</v>
      </c>
      <c r="H20" s="41"/>
      <c r="I20" s="42" t="s">
        <v>493</v>
      </c>
      <c r="J20" s="42">
        <v>200216</v>
      </c>
      <c r="K20" s="42">
        <v>451</v>
      </c>
      <c r="L20" s="42" t="s">
        <v>555</v>
      </c>
      <c r="M20" s="41" t="s">
        <v>638</v>
      </c>
      <c r="N20" s="41" t="s">
        <v>639</v>
      </c>
      <c r="O20" s="41" t="s">
        <v>551</v>
      </c>
      <c r="P20" s="43">
        <v>42822</v>
      </c>
      <c r="Q20" s="43">
        <f>_xlfn.IFNA(VLOOKUP(B20,'Q4 2018 Initial PTP'!$B$2:$Q$61,16,0),"Not Found")</f>
        <v>42822</v>
      </c>
      <c r="R20" s="43">
        <v>41426</v>
      </c>
      <c r="S20" s="43">
        <v>41325</v>
      </c>
      <c r="T20" s="44">
        <v>12705537</v>
      </c>
      <c r="U20" s="45">
        <v>2013</v>
      </c>
      <c r="V20" s="46">
        <v>14734528</v>
      </c>
      <c r="W20" s="47">
        <v>12705537</v>
      </c>
      <c r="X20" s="46"/>
      <c r="Y20" s="46"/>
      <c r="Z20" s="41" t="s">
        <v>522</v>
      </c>
      <c r="AA20" s="48" t="s">
        <v>642</v>
      </c>
    </row>
    <row r="21" spans="1:27" ht="42">
      <c r="A21" s="42" t="e">
        <f>VLOOKUP(B21,#REF!,1,0)</f>
        <v>#REF!</v>
      </c>
      <c r="B21" s="42">
        <v>50413</v>
      </c>
      <c r="C21" s="41" t="s">
        <v>873</v>
      </c>
      <c r="D21" s="41" t="e">
        <f>VLOOKUP(I21,PSO!#REF!,1,0)</f>
        <v>#REF!</v>
      </c>
      <c r="E21" s="41" t="e">
        <f>VLOOKUP(I21,SWEPCO!#REF!,1,0)</f>
        <v>#REF!</v>
      </c>
      <c r="F21" s="41" t="e">
        <f>VLOOKUP(I21,#REF!,1,0)</f>
        <v>#REF!</v>
      </c>
      <c r="G21" s="42" t="s">
        <v>845</v>
      </c>
      <c r="H21" s="41"/>
      <c r="I21" s="41" t="s">
        <v>478</v>
      </c>
      <c r="J21" s="42">
        <v>200255</v>
      </c>
      <c r="K21" s="42">
        <v>30361</v>
      </c>
      <c r="L21" s="42" t="s">
        <v>555</v>
      </c>
      <c r="M21" s="41" t="s">
        <v>623</v>
      </c>
      <c r="N21" s="41" t="s">
        <v>643</v>
      </c>
      <c r="O21" s="41" t="s">
        <v>551</v>
      </c>
      <c r="P21" s="43">
        <v>43076</v>
      </c>
      <c r="Q21" s="43">
        <f>_xlfn.IFNA(VLOOKUP(B21,'Q4 2018 Initial PTP'!$B$2:$Q$61,16,0),"Not Found")</f>
        <v>43076</v>
      </c>
      <c r="R21" s="43">
        <v>43160</v>
      </c>
      <c r="S21" s="43">
        <v>41676</v>
      </c>
      <c r="T21" s="44">
        <v>65082311</v>
      </c>
      <c r="U21" s="45">
        <v>2017</v>
      </c>
      <c r="V21" s="46">
        <v>68377103</v>
      </c>
      <c r="W21" s="47">
        <v>65082311</v>
      </c>
      <c r="X21" s="46"/>
      <c r="Y21" s="46"/>
      <c r="Z21" s="41" t="s">
        <v>522</v>
      </c>
      <c r="AA21" s="48" t="s">
        <v>644</v>
      </c>
    </row>
    <row r="22" spans="1:27" ht="42">
      <c r="A22" s="42" t="e">
        <f>VLOOKUP(B22,#REF!,1,0)</f>
        <v>#REF!</v>
      </c>
      <c r="B22" s="42">
        <v>50414</v>
      </c>
      <c r="C22" s="41" t="s">
        <v>873</v>
      </c>
      <c r="D22" s="41" t="e">
        <f>VLOOKUP(I22,PSO!#REF!,1,0)</f>
        <v>#REF!</v>
      </c>
      <c r="E22" s="41" t="e">
        <f>VLOOKUP(I22,SWEPCO!#REF!,1,0)</f>
        <v>#REF!</v>
      </c>
      <c r="F22" s="41" t="e">
        <f>VLOOKUP(I22,#REF!,1,0)</f>
        <v>#REF!</v>
      </c>
      <c r="G22" s="42" t="s">
        <v>845</v>
      </c>
      <c r="H22" s="41"/>
      <c r="I22" s="42" t="s">
        <v>478</v>
      </c>
      <c r="J22" s="42">
        <v>200255</v>
      </c>
      <c r="K22" s="42">
        <v>30361</v>
      </c>
      <c r="L22" s="42" t="s">
        <v>555</v>
      </c>
      <c r="M22" s="41" t="s">
        <v>623</v>
      </c>
      <c r="N22" s="41" t="s">
        <v>645</v>
      </c>
      <c r="O22" s="41" t="s">
        <v>551</v>
      </c>
      <c r="P22" s="43">
        <v>43076</v>
      </c>
      <c r="Q22" s="43">
        <f>_xlfn.IFNA(VLOOKUP(B22,'Q4 2018 Initial PTP'!$B$2:$Q$61,16,0),"Not Found")</f>
        <v>43076</v>
      </c>
      <c r="R22" s="43">
        <v>43160</v>
      </c>
      <c r="S22" s="43">
        <v>41676</v>
      </c>
      <c r="T22" s="44">
        <v>17471695</v>
      </c>
      <c r="U22" s="45">
        <v>2017</v>
      </c>
      <c r="V22" s="46">
        <v>18356200</v>
      </c>
      <c r="W22" s="47">
        <v>17471695</v>
      </c>
      <c r="X22" s="46"/>
      <c r="Y22" s="46"/>
      <c r="Z22" s="41" t="s">
        <v>522</v>
      </c>
      <c r="AA22" s="48" t="s">
        <v>646</v>
      </c>
    </row>
    <row r="23" spans="1:27" ht="28">
      <c r="A23" s="42" t="e">
        <f>VLOOKUP(B23,#REF!,1,0)</f>
        <v>#REF!</v>
      </c>
      <c r="B23" s="42">
        <v>50768</v>
      </c>
      <c r="C23" s="41" t="s">
        <v>873</v>
      </c>
      <c r="D23" s="41" t="e">
        <f>VLOOKUP(I23,PSO!#REF!,1,0)</f>
        <v>#REF!</v>
      </c>
      <c r="E23" s="41" t="e">
        <f>VLOOKUP(I23,SWEPCO!#REF!,1,0)</f>
        <v>#REF!</v>
      </c>
      <c r="F23" s="41" t="e">
        <f>VLOOKUP(I23,#REF!,1,0)</f>
        <v>#REF!</v>
      </c>
      <c r="G23" s="42" t="s">
        <v>845</v>
      </c>
      <c r="H23" s="41"/>
      <c r="I23" s="42" t="s">
        <v>478</v>
      </c>
      <c r="J23" s="42">
        <v>200255</v>
      </c>
      <c r="K23" s="42">
        <v>30361</v>
      </c>
      <c r="L23" s="42" t="s">
        <v>555</v>
      </c>
      <c r="M23" s="41" t="s">
        <v>623</v>
      </c>
      <c r="N23" s="41" t="s">
        <v>477</v>
      </c>
      <c r="O23" s="41" t="s">
        <v>551</v>
      </c>
      <c r="P23" s="43">
        <v>43076</v>
      </c>
      <c r="Q23" s="43">
        <f>_xlfn.IFNA(VLOOKUP(B23,'Q4 2018 Initial PTP'!$B$2:$Q$61,16,0),"Not Found")</f>
        <v>43076</v>
      </c>
      <c r="R23" s="43">
        <v>43160</v>
      </c>
      <c r="S23" s="43">
        <v>41676</v>
      </c>
      <c r="T23" s="44">
        <v>1270623</v>
      </c>
      <c r="U23" s="45">
        <v>2017</v>
      </c>
      <c r="V23" s="46">
        <v>1334948</v>
      </c>
      <c r="W23" s="47">
        <v>1270623</v>
      </c>
      <c r="X23" s="46"/>
      <c r="Y23" s="46"/>
      <c r="Z23" s="41" t="s">
        <v>522</v>
      </c>
      <c r="AA23" s="48" t="s">
        <v>647</v>
      </c>
    </row>
    <row r="24" spans="1:27">
      <c r="A24" s="42" t="e">
        <f>VLOOKUP(B24,#REF!,1,0)</f>
        <v>#REF!</v>
      </c>
      <c r="B24" s="42">
        <v>51047</v>
      </c>
      <c r="C24" s="41" t="s">
        <v>575</v>
      </c>
      <c r="D24" s="41" t="e">
        <f>VLOOKUP(I24,PSO!#REF!,1,0)</f>
        <v>#REF!</v>
      </c>
      <c r="E24" s="41" t="e">
        <f>VLOOKUP(I24,SWEPCO!#REF!,1,0)</f>
        <v>#REF!</v>
      </c>
      <c r="F24" s="41" t="e">
        <f>VLOOKUP(I24,#REF!,1,0)</f>
        <v>#REF!</v>
      </c>
      <c r="G24" s="42" t="s">
        <v>845</v>
      </c>
      <c r="H24" s="41"/>
      <c r="I24" s="42" t="s">
        <v>521</v>
      </c>
      <c r="J24" s="42">
        <v>200272</v>
      </c>
      <c r="K24" s="42">
        <v>30770</v>
      </c>
      <c r="L24" s="42" t="s">
        <v>555</v>
      </c>
      <c r="M24" s="41" t="s">
        <v>827</v>
      </c>
      <c r="N24" s="41" t="s">
        <v>648</v>
      </c>
      <c r="O24" s="41" t="s">
        <v>578</v>
      </c>
      <c r="P24" s="43">
        <v>41426</v>
      </c>
      <c r="Q24" s="43">
        <f>_xlfn.IFNA(VLOOKUP(B24,'Q4 2018 Initial PTP'!$B$2:$Q$61,16,0),"Not Found")</f>
        <v>41426</v>
      </c>
      <c r="R24" s="43">
        <v>42156</v>
      </c>
      <c r="S24" s="43">
        <v>41778</v>
      </c>
      <c r="T24" s="44">
        <v>4100000</v>
      </c>
      <c r="U24" s="45">
        <v>2014</v>
      </c>
      <c r="V24" s="46">
        <v>4638774</v>
      </c>
      <c r="W24" s="47">
        <v>4100000</v>
      </c>
      <c r="X24" s="46">
        <v>4086696</v>
      </c>
      <c r="Y24" s="46" t="s">
        <v>579</v>
      </c>
      <c r="Z24" s="41" t="s">
        <v>522</v>
      </c>
      <c r="AA24" s="48" t="s">
        <v>400</v>
      </c>
    </row>
    <row r="25" spans="1:27">
      <c r="A25" s="42" t="e">
        <f>VLOOKUP(B25,#REF!,1,0)</f>
        <v>#REF!</v>
      </c>
      <c r="B25" s="42">
        <v>10615</v>
      </c>
      <c r="C25" s="41" t="s">
        <v>873</v>
      </c>
      <c r="D25" s="41" t="e">
        <f>VLOOKUP(I25,PSO!#REF!,1,0)</f>
        <v>#REF!</v>
      </c>
      <c r="E25" s="41" t="e">
        <f>VLOOKUP(I25,SWEPCO!#REF!,1,0)</f>
        <v>#REF!</v>
      </c>
      <c r="F25" s="41" t="e">
        <f>VLOOKUP(I25,#REF!,1,0)</f>
        <v>#REF!</v>
      </c>
      <c r="G25" s="42" t="s">
        <v>845</v>
      </c>
      <c r="H25" s="41"/>
      <c r="I25" s="41" t="s">
        <v>495</v>
      </c>
      <c r="J25" s="42">
        <v>200216</v>
      </c>
      <c r="K25" s="42">
        <v>478</v>
      </c>
      <c r="L25" s="42" t="s">
        <v>555</v>
      </c>
      <c r="M25" s="41" t="s">
        <v>655</v>
      </c>
      <c r="N25" s="41" t="s">
        <v>656</v>
      </c>
      <c r="O25" s="41" t="s">
        <v>551</v>
      </c>
      <c r="P25" s="43">
        <v>42473</v>
      </c>
      <c r="Q25" s="43">
        <f>_xlfn.IFNA(VLOOKUP(B25,'Q4 2018 Initial PTP'!$B$2:$Q$61,16,0),"Not Found")</f>
        <v>42473</v>
      </c>
      <c r="R25" s="43">
        <v>41426</v>
      </c>
      <c r="S25" s="43">
        <v>41325</v>
      </c>
      <c r="T25" s="44">
        <v>1221505</v>
      </c>
      <c r="U25" s="45">
        <v>2013</v>
      </c>
      <c r="V25" s="46">
        <v>1416572</v>
      </c>
      <c r="W25" s="47">
        <v>1221505</v>
      </c>
      <c r="X25" s="46"/>
      <c r="Y25" s="46"/>
      <c r="Z25" s="41" t="s">
        <v>522</v>
      </c>
      <c r="AA25" s="48" t="s">
        <v>659</v>
      </c>
    </row>
    <row r="26" spans="1:27">
      <c r="A26" s="42" t="e">
        <f>VLOOKUP(B26,#REF!,1,0)</f>
        <v>#REF!</v>
      </c>
      <c r="B26" s="42">
        <v>10657</v>
      </c>
      <c r="C26" s="41" t="s">
        <v>873</v>
      </c>
      <c r="D26" s="41" t="e">
        <f>VLOOKUP(I26,PSO!#REF!,1,0)</f>
        <v>#REF!</v>
      </c>
      <c r="E26" s="41" t="e">
        <f>VLOOKUP(I26,SWEPCO!#REF!,1,0)</f>
        <v>#REF!</v>
      </c>
      <c r="F26" s="41" t="e">
        <f>VLOOKUP(I26,#REF!,1,0)</f>
        <v>#REF!</v>
      </c>
      <c r="G26" s="42" t="s">
        <v>845</v>
      </c>
      <c r="H26" s="41"/>
      <c r="I26" s="42" t="s">
        <v>495</v>
      </c>
      <c r="J26" s="42">
        <v>200246</v>
      </c>
      <c r="K26" s="42">
        <v>512</v>
      </c>
      <c r="L26" s="42" t="s">
        <v>555</v>
      </c>
      <c r="M26" s="41" t="s">
        <v>660</v>
      </c>
      <c r="N26" s="41" t="s">
        <v>661</v>
      </c>
      <c r="O26" s="41" t="s">
        <v>551</v>
      </c>
      <c r="P26" s="43">
        <v>42473</v>
      </c>
      <c r="Q26" s="43">
        <f>_xlfn.IFNA(VLOOKUP(B26,'Q4 2018 Initial PTP'!$B$2:$Q$61,16,0),"Not Found")</f>
        <v>42473</v>
      </c>
      <c r="R26" s="43">
        <v>41791</v>
      </c>
      <c r="S26" s="43">
        <v>41689</v>
      </c>
      <c r="T26" s="44">
        <v>8174689</v>
      </c>
      <c r="U26" s="45">
        <v>2014</v>
      </c>
      <c r="V26" s="46">
        <v>9248911</v>
      </c>
      <c r="W26" s="47">
        <v>8174689</v>
      </c>
      <c r="X26" s="46"/>
      <c r="Y26" s="46"/>
      <c r="Z26" s="41" t="s">
        <v>522</v>
      </c>
      <c r="AA26" s="48" t="s">
        <v>663</v>
      </c>
    </row>
    <row r="27" spans="1:27" ht="28">
      <c r="A27" s="42" t="e">
        <f>VLOOKUP(B27,#REF!,1,0)</f>
        <v>#REF!</v>
      </c>
      <c r="B27" s="42">
        <v>50569</v>
      </c>
      <c r="C27" s="41" t="s">
        <v>873</v>
      </c>
      <c r="D27" s="41" t="e">
        <f>VLOOKUP(I27,PSO!#REF!,1,0)</f>
        <v>#REF!</v>
      </c>
      <c r="E27" s="41" t="e">
        <f>VLOOKUP(I27,SWEPCO!#REF!,1,0)</f>
        <v>#REF!</v>
      </c>
      <c r="F27" s="41" t="e">
        <f>VLOOKUP(I27,#REF!,1,0)</f>
        <v>#REF!</v>
      </c>
      <c r="G27" s="42" t="s">
        <v>845</v>
      </c>
      <c r="H27" s="41"/>
      <c r="I27" s="42" t="s">
        <v>497</v>
      </c>
      <c r="J27" s="42">
        <v>200216</v>
      </c>
      <c r="K27" s="42">
        <v>30473</v>
      </c>
      <c r="L27" s="42" t="s">
        <v>555</v>
      </c>
      <c r="M27" s="41" t="s">
        <v>669</v>
      </c>
      <c r="N27" s="41" t="s">
        <v>670</v>
      </c>
      <c r="O27" s="41" t="s">
        <v>551</v>
      </c>
      <c r="P27" s="43">
        <v>42139</v>
      </c>
      <c r="Q27" s="43">
        <f>_xlfn.IFNA(VLOOKUP(B27,'Q4 2018 Initial PTP'!$B$2:$Q$61,16,0),"Not Found")</f>
        <v>42139</v>
      </c>
      <c r="R27" s="43">
        <v>41426</v>
      </c>
      <c r="S27" s="43">
        <v>41325</v>
      </c>
      <c r="T27" s="44">
        <v>1829026</v>
      </c>
      <c r="U27" s="45">
        <v>2013</v>
      </c>
      <c r="V27" s="46">
        <v>2121109</v>
      </c>
      <c r="W27" s="47">
        <v>1829026</v>
      </c>
      <c r="X27" s="46">
        <v>11990487</v>
      </c>
      <c r="Y27" s="46" t="s">
        <v>579</v>
      </c>
      <c r="Z27" s="41" t="s">
        <v>522</v>
      </c>
      <c r="AA27" s="48" t="s">
        <v>673</v>
      </c>
    </row>
    <row r="28" spans="1:27" ht="28">
      <c r="A28" s="42" t="e">
        <f>VLOOKUP(B28,#REF!,1,0)</f>
        <v>#REF!</v>
      </c>
      <c r="B28" s="42">
        <v>50570</v>
      </c>
      <c r="C28" s="41" t="s">
        <v>873</v>
      </c>
      <c r="D28" s="41" t="e">
        <f>VLOOKUP(I28,PSO!#REF!,1,0)</f>
        <v>#REF!</v>
      </c>
      <c r="E28" s="41" t="e">
        <f>VLOOKUP(I28,SWEPCO!#REF!,1,0)</f>
        <v>#REF!</v>
      </c>
      <c r="F28" s="41" t="e">
        <f>VLOOKUP(I28,#REF!,1,0)</f>
        <v>#REF!</v>
      </c>
      <c r="G28" s="42" t="s">
        <v>845</v>
      </c>
      <c r="H28" s="41"/>
      <c r="I28" s="42" t="s">
        <v>497</v>
      </c>
      <c r="J28" s="42">
        <v>200216</v>
      </c>
      <c r="K28" s="42">
        <v>30474</v>
      </c>
      <c r="L28" s="42" t="s">
        <v>555</v>
      </c>
      <c r="M28" s="41" t="s">
        <v>674</v>
      </c>
      <c r="N28" s="41" t="s">
        <v>675</v>
      </c>
      <c r="O28" s="41" t="s">
        <v>551</v>
      </c>
      <c r="P28" s="43">
        <v>42139</v>
      </c>
      <c r="Q28" s="43">
        <f>_xlfn.IFNA(VLOOKUP(B28,'Q4 2018 Initial PTP'!$B$2:$Q$61,16,0),"Not Found")</f>
        <v>42139</v>
      </c>
      <c r="R28" s="43">
        <v>41426</v>
      </c>
      <c r="S28" s="43">
        <v>41325</v>
      </c>
      <c r="T28" s="44">
        <v>5653353</v>
      </c>
      <c r="U28" s="45">
        <v>2013</v>
      </c>
      <c r="V28" s="46">
        <v>6556157</v>
      </c>
      <c r="W28" s="47">
        <v>5653353</v>
      </c>
      <c r="X28" s="46" t="s">
        <v>676</v>
      </c>
      <c r="Y28" s="46" t="s">
        <v>579</v>
      </c>
      <c r="Z28" s="41" t="s">
        <v>522</v>
      </c>
      <c r="AA28" s="48" t="s">
        <v>678</v>
      </c>
    </row>
    <row r="29" spans="1:27" ht="28">
      <c r="A29" s="42" t="e">
        <f>VLOOKUP(B29,#REF!,1,0)</f>
        <v>#REF!</v>
      </c>
      <c r="B29" s="42">
        <v>50571</v>
      </c>
      <c r="C29" s="41" t="s">
        <v>873</v>
      </c>
      <c r="D29" s="41" t="e">
        <f>VLOOKUP(I29,PSO!#REF!,1,0)</f>
        <v>#REF!</v>
      </c>
      <c r="E29" s="41" t="e">
        <f>VLOOKUP(I29,SWEPCO!#REF!,1,0)</f>
        <v>#REF!</v>
      </c>
      <c r="F29" s="41" t="e">
        <f>VLOOKUP(I29,#REF!,1,0)</f>
        <v>#REF!</v>
      </c>
      <c r="G29" s="42" t="s">
        <v>845</v>
      </c>
      <c r="H29" s="41"/>
      <c r="I29" s="42" t="s">
        <v>497</v>
      </c>
      <c r="J29" s="42">
        <v>200216</v>
      </c>
      <c r="K29" s="42">
        <v>30475</v>
      </c>
      <c r="L29" s="42" t="s">
        <v>555</v>
      </c>
      <c r="M29" s="41" t="s">
        <v>680</v>
      </c>
      <c r="N29" s="41" t="s">
        <v>681</v>
      </c>
      <c r="O29" s="41" t="s">
        <v>551</v>
      </c>
      <c r="P29" s="43">
        <v>42139</v>
      </c>
      <c r="Q29" s="43">
        <f>_xlfn.IFNA(VLOOKUP(B29,'Q4 2018 Initial PTP'!$B$2:$Q$61,16,0),"Not Found")</f>
        <v>42139</v>
      </c>
      <c r="R29" s="43">
        <v>41426</v>
      </c>
      <c r="S29" s="43">
        <v>41325</v>
      </c>
      <c r="T29" s="44">
        <v>9145130</v>
      </c>
      <c r="U29" s="45">
        <v>2013</v>
      </c>
      <c r="V29" s="46">
        <v>10605547</v>
      </c>
      <c r="W29" s="47">
        <v>9145130</v>
      </c>
      <c r="X29" s="46" t="s">
        <v>676</v>
      </c>
      <c r="Y29" s="46" t="s">
        <v>579</v>
      </c>
      <c r="Z29" s="41" t="s">
        <v>522</v>
      </c>
      <c r="AA29" s="48" t="s">
        <v>683</v>
      </c>
    </row>
    <row r="30" spans="1:27" ht="42">
      <c r="A30" s="42" t="e">
        <f>VLOOKUP(B30,#REF!,1,0)</f>
        <v>#REF!</v>
      </c>
      <c r="B30" s="42">
        <v>51014</v>
      </c>
      <c r="C30" s="41" t="s">
        <v>873</v>
      </c>
      <c r="D30" s="41" t="e">
        <f>VLOOKUP(I30,PSO!#REF!,1,0)</f>
        <v>#REF!</v>
      </c>
      <c r="E30" s="41" t="e">
        <f>VLOOKUP(I30,SWEPCO!#REF!,1,0)</f>
        <v>#REF!</v>
      </c>
      <c r="F30" s="41" t="e">
        <f>VLOOKUP(I30,#REF!,1,0)</f>
        <v>#REF!</v>
      </c>
      <c r="G30" s="42" t="s">
        <v>845</v>
      </c>
      <c r="H30" s="41"/>
      <c r="I30" s="42" t="s">
        <v>475</v>
      </c>
      <c r="J30" s="42">
        <v>200272</v>
      </c>
      <c r="K30" s="42">
        <v>30747</v>
      </c>
      <c r="L30" s="42" t="s">
        <v>555</v>
      </c>
      <c r="M30" s="41" t="s">
        <v>684</v>
      </c>
      <c r="N30" s="41" t="s">
        <v>474</v>
      </c>
      <c r="O30" s="41" t="s">
        <v>578</v>
      </c>
      <c r="P30" s="43">
        <v>42313</v>
      </c>
      <c r="Q30" s="43">
        <f>_xlfn.IFNA(VLOOKUP(B30,'Q4 2018 Initial PTP'!$B$2:$Q$61,16,0),"Not Found")</f>
        <v>42313</v>
      </c>
      <c r="R30" s="43">
        <v>42156</v>
      </c>
      <c r="S30" s="43">
        <v>41778</v>
      </c>
      <c r="T30" s="44">
        <v>12132497</v>
      </c>
      <c r="U30" s="45">
        <v>2014</v>
      </c>
      <c r="V30" s="46">
        <v>13726807</v>
      </c>
      <c r="W30" s="47">
        <v>12132497</v>
      </c>
      <c r="X30" s="46"/>
      <c r="Y30" s="46"/>
      <c r="Z30" s="41" t="s">
        <v>522</v>
      </c>
      <c r="AA30" s="48" t="s">
        <v>686</v>
      </c>
    </row>
    <row r="31" spans="1:27" ht="28">
      <c r="A31" s="42" t="e">
        <f>VLOOKUP(B31,#REF!,1,0)</f>
        <v>#REF!</v>
      </c>
      <c r="B31" s="42">
        <v>51015</v>
      </c>
      <c r="C31" s="41" t="s">
        <v>873</v>
      </c>
      <c r="D31" s="41" t="e">
        <f>VLOOKUP(I31,PSO!#REF!,1,0)</f>
        <v>#REF!</v>
      </c>
      <c r="E31" s="41" t="e">
        <f>VLOOKUP(I31,SWEPCO!#REF!,1,0)</f>
        <v>#REF!</v>
      </c>
      <c r="F31" s="41" t="e">
        <f>VLOOKUP(I31,#REF!,1,0)</f>
        <v>#REF!</v>
      </c>
      <c r="G31" s="42" t="s">
        <v>845</v>
      </c>
      <c r="H31" s="41"/>
      <c r="I31" s="42" t="s">
        <v>475</v>
      </c>
      <c r="J31" s="42">
        <v>200272</v>
      </c>
      <c r="K31" s="42">
        <v>30748</v>
      </c>
      <c r="L31" s="42" t="s">
        <v>555</v>
      </c>
      <c r="M31" s="41" t="s">
        <v>687</v>
      </c>
      <c r="N31" s="41" t="s">
        <v>476</v>
      </c>
      <c r="O31" s="41" t="s">
        <v>578</v>
      </c>
      <c r="P31" s="43">
        <v>42004</v>
      </c>
      <c r="Q31" s="43">
        <f>_xlfn.IFNA(VLOOKUP(B31,'Q4 2018 Initial PTP'!$B$2:$Q$61,16,0),"Not Found")</f>
        <v>42004</v>
      </c>
      <c r="R31" s="43">
        <v>42156</v>
      </c>
      <c r="S31" s="43">
        <v>41778</v>
      </c>
      <c r="T31" s="44">
        <v>8318584</v>
      </c>
      <c r="U31" s="45">
        <v>2014</v>
      </c>
      <c r="V31" s="46">
        <v>9411714</v>
      </c>
      <c r="W31" s="47">
        <v>8318584</v>
      </c>
      <c r="X31" s="46"/>
      <c r="Y31" s="46"/>
      <c r="Z31" s="41" t="s">
        <v>522</v>
      </c>
      <c r="AA31" s="48" t="s">
        <v>689</v>
      </c>
    </row>
    <row r="32" spans="1:27">
      <c r="A32" s="42" t="e">
        <f>VLOOKUP(B32,#REF!,1,0)</f>
        <v>#REF!</v>
      </c>
      <c r="B32" s="42">
        <v>50990</v>
      </c>
      <c r="C32" s="41" t="s">
        <v>873</v>
      </c>
      <c r="D32" s="41" t="e">
        <f>VLOOKUP(I32,PSO!#REF!,1,0)</f>
        <v>#REF!</v>
      </c>
      <c r="E32" s="41" t="e">
        <f>VLOOKUP(I32,SWEPCO!#REF!,1,0)</f>
        <v>#REF!</v>
      </c>
      <c r="F32" s="41" t="e">
        <f>VLOOKUP(I32,#REF!,1,0)</f>
        <v>#REF!</v>
      </c>
      <c r="G32" s="42" t="s">
        <v>845</v>
      </c>
      <c r="H32" s="41"/>
      <c r="I32" s="42" t="s">
        <v>510</v>
      </c>
      <c r="J32" s="42">
        <v>200306</v>
      </c>
      <c r="K32" s="42">
        <v>30731</v>
      </c>
      <c r="L32" s="42" t="s">
        <v>555</v>
      </c>
      <c r="M32" s="41" t="s">
        <v>691</v>
      </c>
      <c r="N32" s="41" t="s">
        <v>692</v>
      </c>
      <c r="O32" s="41" t="s">
        <v>551</v>
      </c>
      <c r="P32" s="43">
        <v>42114</v>
      </c>
      <c r="Q32" s="43">
        <f>_xlfn.IFNA(VLOOKUP(B32,'Q4 2018 Initial PTP'!$B$2:$Q$61,16,0),"Not Found")</f>
        <v>42114</v>
      </c>
      <c r="R32" s="43">
        <v>42156</v>
      </c>
      <c r="S32" s="43">
        <v>41967</v>
      </c>
      <c r="T32" s="44">
        <v>4715419</v>
      </c>
      <c r="U32" s="45">
        <v>2015</v>
      </c>
      <c r="V32" s="46">
        <v>5204940</v>
      </c>
      <c r="W32" s="47">
        <v>7381799</v>
      </c>
      <c r="X32" s="46"/>
      <c r="Y32" s="46"/>
      <c r="Z32" s="41" t="s">
        <v>522</v>
      </c>
      <c r="AA32" s="48" t="s">
        <v>694</v>
      </c>
    </row>
    <row r="33" spans="1:27">
      <c r="A33" s="42" t="e">
        <f>VLOOKUP(B33,#REF!,1,0)</f>
        <v>#REF!</v>
      </c>
      <c r="B33" s="42">
        <v>50334</v>
      </c>
      <c r="C33" s="41" t="s">
        <v>873</v>
      </c>
      <c r="D33" s="41" t="e">
        <f>VLOOKUP(I33,PSO!#REF!,1,0)</f>
        <v>#REF!</v>
      </c>
      <c r="E33" s="41" t="e">
        <f>VLOOKUP(I33,SWEPCO!#REF!,1,0)</f>
        <v>#REF!</v>
      </c>
      <c r="F33" s="41" t="e">
        <f>VLOOKUP(I33,#REF!,1,0)</f>
        <v>#REF!</v>
      </c>
      <c r="G33" s="42" t="s">
        <v>845</v>
      </c>
      <c r="H33" s="41"/>
      <c r="I33" s="42" t="s">
        <v>490</v>
      </c>
      <c r="J33" s="42">
        <v>20122</v>
      </c>
      <c r="K33" s="42">
        <v>30296</v>
      </c>
      <c r="L33" s="42" t="s">
        <v>555</v>
      </c>
      <c r="M33" s="41" t="s">
        <v>696</v>
      </c>
      <c r="N33" s="41" t="s">
        <v>697</v>
      </c>
      <c r="O33" s="41" t="s">
        <v>551</v>
      </c>
      <c r="P33" s="43">
        <v>42481</v>
      </c>
      <c r="Q33" s="43">
        <f>_xlfn.IFNA(VLOOKUP(B33,'Q4 2018 Initial PTP'!$B$2:$Q$61,16,0),"Not Found")</f>
        <v>42481</v>
      </c>
      <c r="R33" s="43">
        <v>42522</v>
      </c>
      <c r="S33" s="43">
        <v>40588</v>
      </c>
      <c r="T33" s="44">
        <v>1166400</v>
      </c>
      <c r="U33" s="45">
        <v>2014</v>
      </c>
      <c r="V33" s="46">
        <v>1319675</v>
      </c>
      <c r="W33" s="47">
        <v>1166400</v>
      </c>
      <c r="X33" s="46"/>
      <c r="Y33" s="46"/>
      <c r="Z33" s="41" t="s">
        <v>522</v>
      </c>
      <c r="AA33" s="48" t="s">
        <v>698</v>
      </c>
    </row>
    <row r="34" spans="1:27" ht="28">
      <c r="A34" s="42" t="e">
        <f>VLOOKUP(B34,#REF!,1,0)</f>
        <v>#REF!</v>
      </c>
      <c r="B34" s="42">
        <v>50718</v>
      </c>
      <c r="C34" s="41" t="s">
        <v>873</v>
      </c>
      <c r="D34" s="41" t="e">
        <f>VLOOKUP(I34,PSO!#REF!,1,0)</f>
        <v>#REF!</v>
      </c>
      <c r="E34" s="41" t="e">
        <f>VLOOKUP(I34,SWEPCO!#REF!,1,0)</f>
        <v>#REF!</v>
      </c>
      <c r="F34" s="41" t="e">
        <f>VLOOKUP(I34,#REF!,1,0)</f>
        <v>#REF!</v>
      </c>
      <c r="G34" s="42" t="s">
        <v>845</v>
      </c>
      <c r="H34" s="41"/>
      <c r="I34" s="42" t="s">
        <v>504</v>
      </c>
      <c r="J34" s="42">
        <v>200246</v>
      </c>
      <c r="K34" s="42">
        <v>30573</v>
      </c>
      <c r="L34" s="42" t="s">
        <v>555</v>
      </c>
      <c r="M34" s="41" t="s">
        <v>699</v>
      </c>
      <c r="N34" s="41" t="s">
        <v>503</v>
      </c>
      <c r="O34" s="41" t="s">
        <v>551</v>
      </c>
      <c r="P34" s="43">
        <v>42907</v>
      </c>
      <c r="Q34" s="43">
        <f>_xlfn.IFNA(VLOOKUP(B34,'Q4 2018 Initial PTP'!$B$2:$Q$61,16,0),"Not Found")</f>
        <v>42907</v>
      </c>
      <c r="R34" s="43">
        <v>43617</v>
      </c>
      <c r="S34" s="43">
        <v>41689</v>
      </c>
      <c r="T34" s="44">
        <v>6695986</v>
      </c>
      <c r="U34" s="45">
        <v>2014</v>
      </c>
      <c r="V34" s="46">
        <v>7575893</v>
      </c>
      <c r="W34" s="47">
        <v>6695986</v>
      </c>
      <c r="X34" s="46"/>
      <c r="Y34" s="46"/>
      <c r="Z34" s="41" t="s">
        <v>522</v>
      </c>
      <c r="AA34" s="48" t="s">
        <v>702</v>
      </c>
    </row>
    <row r="35" spans="1:27">
      <c r="A35" s="42" t="e">
        <f>VLOOKUP(B35,#REF!,1,0)</f>
        <v>#REF!</v>
      </c>
      <c r="B35" s="42">
        <v>50719</v>
      </c>
      <c r="C35" s="41" t="s">
        <v>873</v>
      </c>
      <c r="D35" s="41" t="e">
        <f>VLOOKUP(I35,PSO!#REF!,1,0)</f>
        <v>#REF!</v>
      </c>
      <c r="E35" s="41" t="e">
        <f>VLOOKUP(I35,SWEPCO!#REF!,1,0)</f>
        <v>#REF!</v>
      </c>
      <c r="F35" s="41" t="e">
        <f>VLOOKUP(I35,#REF!,1,0)</f>
        <v>#REF!</v>
      </c>
      <c r="G35" s="42" t="s">
        <v>845</v>
      </c>
      <c r="H35" s="41"/>
      <c r="I35" s="42" t="s">
        <v>703</v>
      </c>
      <c r="J35" s="42">
        <v>200246</v>
      </c>
      <c r="K35" s="42">
        <v>30574</v>
      </c>
      <c r="L35" s="42" t="s">
        <v>555</v>
      </c>
      <c r="M35" s="41" t="s">
        <v>704</v>
      </c>
      <c r="N35" s="41" t="s">
        <v>505</v>
      </c>
      <c r="O35" s="41" t="s">
        <v>551</v>
      </c>
      <c r="P35" s="43">
        <v>43048</v>
      </c>
      <c r="Q35" s="43">
        <f>_xlfn.IFNA(VLOOKUP(B35,'Q4 2018 Initial PTP'!$B$2:$Q$61,16,0),"Not Found")</f>
        <v>43048</v>
      </c>
      <c r="R35" s="43">
        <v>43617</v>
      </c>
      <c r="S35" s="43">
        <v>41689</v>
      </c>
      <c r="T35" s="44">
        <v>2819806</v>
      </c>
      <c r="U35" s="45">
        <v>2014</v>
      </c>
      <c r="V35" s="46">
        <v>3190352</v>
      </c>
      <c r="W35" s="47">
        <v>2819806</v>
      </c>
      <c r="X35" s="46"/>
      <c r="Y35" s="46"/>
      <c r="Z35" s="41" t="s">
        <v>522</v>
      </c>
      <c r="AA35" s="48" t="s">
        <v>707</v>
      </c>
    </row>
    <row r="36" spans="1:27" ht="28">
      <c r="A36" s="42" t="e">
        <f>VLOOKUP(B36,#REF!,1,0)</f>
        <v>#REF!</v>
      </c>
      <c r="B36" s="42">
        <v>50720</v>
      </c>
      <c r="C36" s="41" t="s">
        <v>873</v>
      </c>
      <c r="D36" s="41" t="e">
        <f>VLOOKUP(I36,PSO!#REF!,1,0)</f>
        <v>#REF!</v>
      </c>
      <c r="E36" s="41" t="e">
        <f>VLOOKUP(I36,SWEPCO!#REF!,1,0)</f>
        <v>#REF!</v>
      </c>
      <c r="F36" s="41" t="e">
        <f>VLOOKUP(I36,#REF!,1,0)</f>
        <v>#REF!</v>
      </c>
      <c r="G36" s="42" t="s">
        <v>845</v>
      </c>
      <c r="H36" s="41"/>
      <c r="I36" s="42" t="s">
        <v>518</v>
      </c>
      <c r="J36" s="42">
        <v>200246</v>
      </c>
      <c r="K36" s="42">
        <v>30575</v>
      </c>
      <c r="L36" s="42" t="s">
        <v>555</v>
      </c>
      <c r="M36" s="41" t="s">
        <v>708</v>
      </c>
      <c r="N36" s="41" t="s">
        <v>506</v>
      </c>
      <c r="O36" s="41" t="s">
        <v>551</v>
      </c>
      <c r="P36" s="43">
        <v>43161</v>
      </c>
      <c r="Q36" s="43">
        <f>_xlfn.IFNA(VLOOKUP(B36,'Q4 2018 Initial PTP'!$B$2:$Q$61,16,0),"Not Found")</f>
        <v>43161</v>
      </c>
      <c r="R36" s="43">
        <v>41791</v>
      </c>
      <c r="S36" s="43">
        <v>41689</v>
      </c>
      <c r="T36" s="44">
        <v>8851677</v>
      </c>
      <c r="U36" s="45">
        <v>2014</v>
      </c>
      <c r="V36" s="46">
        <v>10014860</v>
      </c>
      <c r="W36" s="47">
        <v>11571330</v>
      </c>
      <c r="X36" s="46"/>
      <c r="Y36" s="46"/>
      <c r="Z36" s="41" t="s">
        <v>522</v>
      </c>
      <c r="AA36" s="48" t="s">
        <v>711</v>
      </c>
    </row>
    <row r="37" spans="1:27" ht="28">
      <c r="A37" s="42" t="e">
        <f>VLOOKUP(B37,#REF!,1,0)</f>
        <v>#REF!</v>
      </c>
      <c r="B37" s="42">
        <v>50721</v>
      </c>
      <c r="C37" s="41" t="s">
        <v>873</v>
      </c>
      <c r="D37" s="41" t="e">
        <f>VLOOKUP(I37,PSO!#REF!,1,0)</f>
        <v>#REF!</v>
      </c>
      <c r="E37" s="41" t="e">
        <f>VLOOKUP(I37,SWEPCO!#REF!,1,0)</f>
        <v>#REF!</v>
      </c>
      <c r="F37" s="41" t="e">
        <f>VLOOKUP(I37,#REF!,1,0)</f>
        <v>#REF!</v>
      </c>
      <c r="G37" s="42" t="s">
        <v>845</v>
      </c>
      <c r="H37" s="41"/>
      <c r="I37" s="42" t="s">
        <v>518</v>
      </c>
      <c r="J37" s="42">
        <v>200246</v>
      </c>
      <c r="K37" s="42">
        <v>30576</v>
      </c>
      <c r="L37" s="42" t="s">
        <v>555</v>
      </c>
      <c r="M37" s="41" t="s">
        <v>712</v>
      </c>
      <c r="N37" s="41" t="s">
        <v>507</v>
      </c>
      <c r="O37" s="41" t="s">
        <v>551</v>
      </c>
      <c r="P37" s="43">
        <v>42888</v>
      </c>
      <c r="Q37" s="43">
        <f>_xlfn.IFNA(VLOOKUP(B37,'Q4 2018 Initial PTP'!$B$2:$Q$61,16,0),"Not Found")</f>
        <v>42888</v>
      </c>
      <c r="R37" s="43">
        <v>41791</v>
      </c>
      <c r="S37" s="43">
        <v>41689</v>
      </c>
      <c r="T37" s="44">
        <v>15248925</v>
      </c>
      <c r="U37" s="45">
        <v>2014</v>
      </c>
      <c r="V37" s="46">
        <v>17252760</v>
      </c>
      <c r="W37" s="47">
        <v>19751448</v>
      </c>
      <c r="X37" s="46"/>
      <c r="Y37" s="46"/>
      <c r="Z37" s="41" t="s">
        <v>522</v>
      </c>
      <c r="AA37" s="48" t="s">
        <v>714</v>
      </c>
    </row>
    <row r="38" spans="1:27">
      <c r="A38" s="42" t="e">
        <f>VLOOKUP(B38,#REF!,1,0)</f>
        <v>#REF!</v>
      </c>
      <c r="B38" s="42">
        <v>51215</v>
      </c>
      <c r="C38" s="41" t="s">
        <v>873</v>
      </c>
      <c r="D38" s="41" t="e">
        <f>VLOOKUP(I38,PSO!#REF!,1,0)</f>
        <v>#REF!</v>
      </c>
      <c r="E38" s="41" t="e">
        <f>VLOOKUP(I38,SWEPCO!#REF!,1,0)</f>
        <v>#REF!</v>
      </c>
      <c r="F38" s="41" t="e">
        <f>VLOOKUP(I38,#REF!,1,0)</f>
        <v>#REF!</v>
      </c>
      <c r="G38" s="42" t="s">
        <v>845</v>
      </c>
      <c r="H38" s="41"/>
      <c r="I38" s="42" t="s">
        <v>723</v>
      </c>
      <c r="J38" s="42">
        <v>200314</v>
      </c>
      <c r="K38" s="42">
        <v>30895</v>
      </c>
      <c r="L38" s="42" t="s">
        <v>555</v>
      </c>
      <c r="M38" s="41" t="s">
        <v>724</v>
      </c>
      <c r="N38" s="41" t="s">
        <v>725</v>
      </c>
      <c r="O38" s="41" t="s">
        <v>551</v>
      </c>
      <c r="P38" s="43">
        <v>43089</v>
      </c>
      <c r="Q38" s="43">
        <f>_xlfn.IFNA(VLOOKUP(B38,'Q4 2018 Initial PTP'!$B$2:$Q$61,16,0),"Not Found")</f>
        <v>43089</v>
      </c>
      <c r="R38" s="43">
        <v>42522</v>
      </c>
      <c r="S38" s="43">
        <v>42053</v>
      </c>
      <c r="T38" s="44">
        <v>4294228</v>
      </c>
      <c r="U38" s="45">
        <v>2015</v>
      </c>
      <c r="V38" s="46">
        <v>4740025</v>
      </c>
      <c r="W38" s="47">
        <v>4294228</v>
      </c>
      <c r="X38" s="46"/>
      <c r="Y38" s="46"/>
      <c r="Z38" s="41" t="s">
        <v>522</v>
      </c>
      <c r="AA38" s="48" t="s">
        <v>728</v>
      </c>
    </row>
    <row r="39" spans="1:27" ht="28">
      <c r="A39" s="42" t="e">
        <f>VLOOKUP(B39,#REF!,1,0)</f>
        <v>#REF!</v>
      </c>
      <c r="B39" s="42">
        <v>51033</v>
      </c>
      <c r="C39" s="41" t="s">
        <v>873</v>
      </c>
      <c r="D39" s="41" t="e">
        <f>VLOOKUP(I39,PSO!#REF!,1,0)</f>
        <v>#REF!</v>
      </c>
      <c r="E39" s="41" t="e">
        <f>VLOOKUP(I39,SWEPCO!#REF!,1,0)</f>
        <v>#REF!</v>
      </c>
      <c r="F39" s="41" t="e">
        <f>VLOOKUP(I39,#REF!,1,0)</f>
        <v>#REF!</v>
      </c>
      <c r="G39" s="42" t="s">
        <v>845</v>
      </c>
      <c r="H39" s="41"/>
      <c r="I39" s="42" t="s">
        <v>519</v>
      </c>
      <c r="J39" s="42">
        <v>200298</v>
      </c>
      <c r="K39" s="42">
        <v>30761</v>
      </c>
      <c r="L39" s="42" t="s">
        <v>555</v>
      </c>
      <c r="M39" s="41" t="s">
        <v>730</v>
      </c>
      <c r="N39" s="41" t="s">
        <v>512</v>
      </c>
      <c r="O39" s="41" t="s">
        <v>563</v>
      </c>
      <c r="P39" s="43">
        <v>43983</v>
      </c>
      <c r="Q39" s="43">
        <f>_xlfn.IFNA(VLOOKUP(B39,'Q4 2018 Initial PTP'!$B$2:$Q$61,16,0),"Not Found")</f>
        <v>43983</v>
      </c>
      <c r="R39" s="43">
        <v>43983</v>
      </c>
      <c r="S39" s="43">
        <v>41912</v>
      </c>
      <c r="T39" s="44">
        <v>6566218</v>
      </c>
      <c r="U39" s="45">
        <v>2014</v>
      </c>
      <c r="V39" s="46">
        <v>7429073</v>
      </c>
      <c r="W39" s="47">
        <v>6566218</v>
      </c>
      <c r="X39" s="46"/>
      <c r="Y39" s="46"/>
      <c r="Z39" s="41" t="s">
        <v>523</v>
      </c>
      <c r="AA39" s="48" t="s">
        <v>733</v>
      </c>
    </row>
    <row r="40" spans="1:27">
      <c r="A40" s="42" t="e">
        <f>VLOOKUP(B40,#REF!,1,0)</f>
        <v>#REF!</v>
      </c>
      <c r="B40" s="42">
        <v>51207</v>
      </c>
      <c r="C40" s="41" t="s">
        <v>873</v>
      </c>
      <c r="D40" s="41" t="e">
        <f>VLOOKUP(I40,PSO!#REF!,1,0)</f>
        <v>#REF!</v>
      </c>
      <c r="E40" s="41" t="e">
        <f>VLOOKUP(I40,SWEPCO!#REF!,1,0)</f>
        <v>#REF!</v>
      </c>
      <c r="F40" s="41" t="e">
        <f>VLOOKUP(I40,#REF!,1,0)</f>
        <v>#REF!</v>
      </c>
      <c r="G40" s="42" t="s">
        <v>845</v>
      </c>
      <c r="H40" s="41"/>
      <c r="I40" s="42" t="s">
        <v>519</v>
      </c>
      <c r="J40" s="42">
        <v>200406</v>
      </c>
      <c r="K40" s="42">
        <v>30889</v>
      </c>
      <c r="L40" s="42" t="s">
        <v>555</v>
      </c>
      <c r="M40" s="41" t="s">
        <v>734</v>
      </c>
      <c r="N40" s="41" t="s">
        <v>735</v>
      </c>
      <c r="O40" s="41" t="s">
        <v>551</v>
      </c>
      <c r="P40" s="43">
        <v>43230</v>
      </c>
      <c r="Q40" s="43">
        <f>_xlfn.IFNA(VLOOKUP(B40,'Q4 2018 Initial PTP'!$B$2:$Q$61,16,0),"Not Found")</f>
        <v>43230</v>
      </c>
      <c r="R40" s="43">
        <v>42887</v>
      </c>
      <c r="S40" s="43">
        <v>42599</v>
      </c>
      <c r="T40" s="44">
        <v>5285437</v>
      </c>
      <c r="U40" s="45">
        <v>2016</v>
      </c>
      <c r="V40" s="46">
        <v>5691838</v>
      </c>
      <c r="W40" s="47">
        <v>5919107</v>
      </c>
      <c r="X40" s="46"/>
      <c r="Y40" s="46"/>
      <c r="Z40" s="41" t="s">
        <v>522</v>
      </c>
      <c r="AA40" s="48" t="s">
        <v>737</v>
      </c>
    </row>
    <row r="41" spans="1:27">
      <c r="A41" s="42" t="e">
        <f>VLOOKUP(B41,#REF!,1,0)</f>
        <v>#REF!</v>
      </c>
      <c r="B41" s="42">
        <v>51034</v>
      </c>
      <c r="C41" s="41" t="s">
        <v>873</v>
      </c>
      <c r="D41" s="41" t="e">
        <f>VLOOKUP(I41,PSO!#REF!,1,0)</f>
        <v>#REF!</v>
      </c>
      <c r="E41" s="41" t="e">
        <f>VLOOKUP(I41,SWEPCO!#REF!,1,0)</f>
        <v>#REF!</v>
      </c>
      <c r="F41" s="41" t="e">
        <f>VLOOKUP(I41,#REF!,1,0)</f>
        <v>#REF!</v>
      </c>
      <c r="G41" s="42" t="s">
        <v>845</v>
      </c>
      <c r="H41" s="41"/>
      <c r="I41" s="42" t="s">
        <v>513</v>
      </c>
      <c r="J41" s="42">
        <v>200339</v>
      </c>
      <c r="K41" s="42">
        <v>30762</v>
      </c>
      <c r="L41" s="42" t="s">
        <v>555</v>
      </c>
      <c r="M41" s="41" t="s">
        <v>738</v>
      </c>
      <c r="N41" s="41" t="s">
        <v>739</v>
      </c>
      <c r="O41" s="41" t="s">
        <v>551</v>
      </c>
      <c r="P41" s="43">
        <v>43525</v>
      </c>
      <c r="Q41" s="43">
        <f>_xlfn.IFNA(VLOOKUP(B41,'Q4 2018 Initial PTP'!$B$2:$Q$61,16,0),"Not Found")</f>
        <v>43525</v>
      </c>
      <c r="R41" s="43">
        <v>43525</v>
      </c>
      <c r="S41" s="43">
        <v>42080</v>
      </c>
      <c r="T41" s="44">
        <v>6629465</v>
      </c>
      <c r="U41" s="45">
        <v>2015</v>
      </c>
      <c r="V41" s="46">
        <v>7317689</v>
      </c>
      <c r="W41" s="47">
        <v>9905114</v>
      </c>
      <c r="X41" s="46"/>
      <c r="Y41" s="46"/>
      <c r="Z41" s="41" t="s">
        <v>522</v>
      </c>
      <c r="AA41" s="48" t="s">
        <v>742</v>
      </c>
    </row>
    <row r="42" spans="1:27" ht="28">
      <c r="A42" s="42" t="e">
        <f>VLOOKUP(B42,#REF!,1,0)</f>
        <v>#REF!</v>
      </c>
      <c r="B42" s="42">
        <v>51035</v>
      </c>
      <c r="C42" s="41" t="s">
        <v>873</v>
      </c>
      <c r="D42" s="41" t="e">
        <f>VLOOKUP(I42,PSO!#REF!,1,0)</f>
        <v>#REF!</v>
      </c>
      <c r="E42" s="41" t="e">
        <f>VLOOKUP(I42,SWEPCO!#REF!,1,0)</f>
        <v>#REF!</v>
      </c>
      <c r="F42" s="41" t="e">
        <f>VLOOKUP(I42,#REF!,1,0)</f>
        <v>#REF!</v>
      </c>
      <c r="G42" s="42" t="s">
        <v>845</v>
      </c>
      <c r="H42" s="41"/>
      <c r="I42" s="42" t="s">
        <v>513</v>
      </c>
      <c r="J42" s="42">
        <v>200339</v>
      </c>
      <c r="K42" s="42">
        <v>30762</v>
      </c>
      <c r="L42" s="42" t="s">
        <v>555</v>
      </c>
      <c r="M42" s="41" t="s">
        <v>738</v>
      </c>
      <c r="N42" s="41" t="s">
        <v>743</v>
      </c>
      <c r="O42" s="41" t="s">
        <v>551</v>
      </c>
      <c r="P42" s="43">
        <v>43523</v>
      </c>
      <c r="Q42" s="43">
        <f>_xlfn.IFNA(VLOOKUP(B42,'Q4 2018 Initial PTP'!$B$2:$Q$61,16,0),"Not Found")</f>
        <v>43525</v>
      </c>
      <c r="R42" s="43">
        <v>43525</v>
      </c>
      <c r="S42" s="43">
        <v>42080</v>
      </c>
      <c r="T42" s="44">
        <v>652658</v>
      </c>
      <c r="U42" s="45">
        <v>2015</v>
      </c>
      <c r="V42" s="46">
        <v>720412</v>
      </c>
      <c r="W42" s="47">
        <v>1144751</v>
      </c>
      <c r="X42" s="46"/>
      <c r="Y42" s="46"/>
      <c r="Z42" s="41" t="s">
        <v>522</v>
      </c>
      <c r="AA42" s="48" t="s">
        <v>744</v>
      </c>
    </row>
    <row r="43" spans="1:27">
      <c r="A43" s="42" t="e">
        <f>VLOOKUP(B43,#REF!,1,0)</f>
        <v>#REF!</v>
      </c>
      <c r="B43" s="42">
        <v>51187</v>
      </c>
      <c r="C43" s="41" t="s">
        <v>873</v>
      </c>
      <c r="D43" s="41" t="e">
        <f>VLOOKUP(I43,PSO!#REF!,1,0)</f>
        <v>#REF!</v>
      </c>
      <c r="E43" s="41" t="e">
        <f>VLOOKUP(I43,SWEPCO!#REF!,1,0)</f>
        <v>#REF!</v>
      </c>
      <c r="F43" s="41" t="e">
        <f>VLOOKUP(I43,#REF!,1,0)</f>
        <v>#REF!</v>
      </c>
      <c r="G43" s="42" t="s">
        <v>845</v>
      </c>
      <c r="H43" s="41"/>
      <c r="I43" s="42" t="s">
        <v>745</v>
      </c>
      <c r="J43" s="42">
        <v>200314</v>
      </c>
      <c r="K43" s="42">
        <v>30873</v>
      </c>
      <c r="L43" s="42" t="s">
        <v>555</v>
      </c>
      <c r="M43" s="41" t="s">
        <v>746</v>
      </c>
      <c r="N43" s="41" t="s">
        <v>747</v>
      </c>
      <c r="O43" s="41" t="s">
        <v>551</v>
      </c>
      <c r="P43" s="43">
        <v>42922</v>
      </c>
      <c r="Q43" s="43">
        <f>_xlfn.IFNA(VLOOKUP(B43,'Q4 2018 Initial PTP'!$B$2:$Q$61,16,0),"Not Found")</f>
        <v>42922</v>
      </c>
      <c r="R43" s="43">
        <v>42522</v>
      </c>
      <c r="S43" s="43">
        <v>42053</v>
      </c>
      <c r="T43" s="44">
        <v>15821763</v>
      </c>
      <c r="U43" s="45">
        <v>2015</v>
      </c>
      <c r="V43" s="46">
        <v>17464266</v>
      </c>
      <c r="W43" s="47">
        <v>9397311</v>
      </c>
      <c r="X43" s="46"/>
      <c r="Y43" s="46"/>
      <c r="Z43" s="41" t="s">
        <v>522</v>
      </c>
      <c r="AA43" s="48" t="s">
        <v>750</v>
      </c>
    </row>
    <row r="44" spans="1:27">
      <c r="A44" s="42" t="e">
        <f>VLOOKUP(B44,#REF!,1,0)</f>
        <v>#REF!</v>
      </c>
      <c r="B44" s="42">
        <v>50802</v>
      </c>
      <c r="C44" s="41" t="s">
        <v>873</v>
      </c>
      <c r="D44" s="41" t="e">
        <f>VLOOKUP(I44,PSO!#REF!,1,0)</f>
        <v>#REF!</v>
      </c>
      <c r="E44" s="41" t="e">
        <f>VLOOKUP(I44,SWEPCO!#REF!,1,0)</f>
        <v>#REF!</v>
      </c>
      <c r="F44" s="41" t="e">
        <f>VLOOKUP(I44,#REF!,1,0)</f>
        <v>#REF!</v>
      </c>
      <c r="G44" s="42" t="s">
        <v>845</v>
      </c>
      <c r="H44" s="41"/>
      <c r="I44" s="42" t="s">
        <v>509</v>
      </c>
      <c r="J44" s="42">
        <v>200310</v>
      </c>
      <c r="K44" s="42">
        <v>30619</v>
      </c>
      <c r="L44" s="42" t="s">
        <v>555</v>
      </c>
      <c r="M44" s="41" t="s">
        <v>729</v>
      </c>
      <c r="N44" s="41" t="s">
        <v>508</v>
      </c>
      <c r="O44" s="41" t="s">
        <v>578</v>
      </c>
      <c r="P44" s="43">
        <v>42915</v>
      </c>
      <c r="Q44" s="43">
        <f>_xlfn.IFNA(VLOOKUP(B44,'Q4 2018 Initial PTP'!$B$2:$Q$61,16,0),"Not Found")</f>
        <v>42915</v>
      </c>
      <c r="R44" s="43">
        <v>42156</v>
      </c>
      <c r="S44" s="43">
        <v>41975</v>
      </c>
      <c r="T44" s="44">
        <v>11652107</v>
      </c>
      <c r="U44" s="45">
        <v>2014</v>
      </c>
      <c r="V44" s="46">
        <v>13183289</v>
      </c>
      <c r="W44" s="47">
        <v>11652107</v>
      </c>
      <c r="X44" s="46"/>
      <c r="Y44" s="46"/>
      <c r="Z44" s="41" t="s">
        <v>522</v>
      </c>
      <c r="AA44" s="48" t="s">
        <v>752</v>
      </c>
    </row>
    <row r="45" spans="1:27">
      <c r="A45" s="42" t="e">
        <f>VLOOKUP(B45,#REF!,1,0)</f>
        <v>#REF!</v>
      </c>
      <c r="B45" s="42">
        <v>50759</v>
      </c>
      <c r="C45" s="41" t="s">
        <v>873</v>
      </c>
      <c r="D45" s="41" t="e">
        <f>VLOOKUP(I45,PSO!#REF!,1,0)</f>
        <v>#REF!</v>
      </c>
      <c r="E45" s="41" t="e">
        <f>VLOOKUP(I45,SWEPCO!#REF!,1,0)</f>
        <v>#REF!</v>
      </c>
      <c r="F45" s="41" t="e">
        <f>VLOOKUP(I45,#REF!,1,0)</f>
        <v>#REF!</v>
      </c>
      <c r="G45" s="42" t="s">
        <v>845</v>
      </c>
      <c r="H45" s="41"/>
      <c r="I45" s="42" t="s">
        <v>753</v>
      </c>
      <c r="J45" s="42">
        <v>200361</v>
      </c>
      <c r="K45" s="42">
        <v>30598</v>
      </c>
      <c r="L45" s="42" t="s">
        <v>555</v>
      </c>
      <c r="M45" s="41" t="s">
        <v>754</v>
      </c>
      <c r="N45" s="41" t="s">
        <v>755</v>
      </c>
      <c r="O45" s="41" t="s">
        <v>551</v>
      </c>
      <c r="P45" s="43">
        <v>42912</v>
      </c>
      <c r="Q45" s="43">
        <f>_xlfn.IFNA(VLOOKUP(B45,'Q4 2018 Initial PTP'!$B$2:$Q$61,16,0),"Not Found")</f>
        <v>42912</v>
      </c>
      <c r="R45" s="43">
        <v>42887</v>
      </c>
      <c r="S45" s="43">
        <v>42349</v>
      </c>
      <c r="T45" s="44">
        <v>1409347</v>
      </c>
      <c r="U45" s="45">
        <v>2016</v>
      </c>
      <c r="V45" s="46">
        <v>1517713</v>
      </c>
      <c r="W45" s="47">
        <v>1409347</v>
      </c>
      <c r="X45" s="46"/>
      <c r="Y45" s="46"/>
      <c r="Z45" s="41" t="s">
        <v>522</v>
      </c>
      <c r="AA45" s="48" t="s">
        <v>758</v>
      </c>
    </row>
    <row r="46" spans="1:27">
      <c r="A46" s="42" t="e">
        <f>VLOOKUP(B46,#REF!,1,0)</f>
        <v>#REF!</v>
      </c>
      <c r="B46" s="42">
        <v>51096</v>
      </c>
      <c r="C46" s="41"/>
      <c r="D46" s="41" t="e">
        <f>VLOOKUP(I46,PSO!#REF!,1,0)</f>
        <v>#REF!</v>
      </c>
      <c r="E46" s="41" t="e">
        <f>VLOOKUP(I46,SWEPCO!#REF!,1,0)</f>
        <v>#REF!</v>
      </c>
      <c r="F46" s="41" t="e">
        <f>VLOOKUP(I46,#REF!,1,0)</f>
        <v>#REF!</v>
      </c>
      <c r="G46" s="55" t="s">
        <v>844</v>
      </c>
      <c r="H46" s="56" t="s">
        <v>851</v>
      </c>
      <c r="I46" s="42" t="s">
        <v>759</v>
      </c>
      <c r="J46" s="42">
        <v>200382</v>
      </c>
      <c r="K46" s="42">
        <v>30809</v>
      </c>
      <c r="L46" s="42" t="s">
        <v>555</v>
      </c>
      <c r="M46" s="41" t="s">
        <v>760</v>
      </c>
      <c r="N46" s="41" t="s">
        <v>761</v>
      </c>
      <c r="O46" s="41" t="s">
        <v>551</v>
      </c>
      <c r="P46" s="43">
        <v>44348</v>
      </c>
      <c r="Q46" s="43">
        <f>_xlfn.IFNA(VLOOKUP(B46,'Q4 2018 Initial PTP'!$B$2:$Q$61,16,0),"Not Found")</f>
        <v>44348</v>
      </c>
      <c r="R46" s="43">
        <v>44348</v>
      </c>
      <c r="S46" s="43">
        <v>42472</v>
      </c>
      <c r="T46" s="44">
        <v>4319501</v>
      </c>
      <c r="U46" s="45">
        <v>2016</v>
      </c>
      <c r="V46" s="46">
        <v>4651630</v>
      </c>
      <c r="W46" s="47">
        <v>6445009</v>
      </c>
      <c r="X46" s="46"/>
      <c r="Y46" s="46"/>
      <c r="Z46" s="41" t="s">
        <v>523</v>
      </c>
      <c r="AA46" s="48" t="s">
        <v>764</v>
      </c>
    </row>
    <row r="47" spans="1:27">
      <c r="A47" s="42" t="e">
        <f>VLOOKUP(B47,#REF!,1,0)</f>
        <v>#REF!</v>
      </c>
      <c r="B47" s="42">
        <v>51454</v>
      </c>
      <c r="C47" s="41"/>
      <c r="D47" s="41" t="e">
        <f>VLOOKUP(I47,PSO!#REF!,1,0)</f>
        <v>#REF!</v>
      </c>
      <c r="E47" s="41" t="e">
        <f>VLOOKUP(I47,SWEPCO!#REF!,1,0)</f>
        <v>#REF!</v>
      </c>
      <c r="F47" s="41" t="e">
        <f>VLOOKUP(I47,#REF!,1,0)</f>
        <v>#REF!</v>
      </c>
      <c r="G47" s="42" t="s">
        <v>845</v>
      </c>
      <c r="H47" s="41"/>
      <c r="I47" s="42" t="s">
        <v>517</v>
      </c>
      <c r="J47" s="42">
        <v>200406</v>
      </c>
      <c r="K47" s="42">
        <v>31009</v>
      </c>
      <c r="L47" s="42" t="s">
        <v>555</v>
      </c>
      <c r="M47" s="41" t="s">
        <v>894</v>
      </c>
      <c r="N47" s="41" t="s">
        <v>765</v>
      </c>
      <c r="O47" s="41" t="s">
        <v>551</v>
      </c>
      <c r="P47" s="43">
        <v>43224</v>
      </c>
      <c r="Q47" s="43">
        <f>_xlfn.IFNA(VLOOKUP(B47,'Q4 2018 Initial PTP'!$B$2:$Q$61,16,0),"Not Found")</f>
        <v>43224</v>
      </c>
      <c r="R47" s="43">
        <v>43252</v>
      </c>
      <c r="S47" s="43">
        <v>42599</v>
      </c>
      <c r="T47" s="44">
        <v>5974766</v>
      </c>
      <c r="U47" s="45">
        <v>2016</v>
      </c>
      <c r="V47" s="46">
        <v>6434170</v>
      </c>
      <c r="W47" s="47">
        <v>5974766</v>
      </c>
      <c r="X47" s="46"/>
      <c r="Y47" s="46"/>
      <c r="Z47" s="41" t="s">
        <v>522</v>
      </c>
      <c r="AA47" s="48" t="s">
        <v>768</v>
      </c>
    </row>
    <row r="48" spans="1:27">
      <c r="A48" s="42" t="e">
        <f>VLOOKUP(B48,#REF!,1,0)</f>
        <v>#REF!</v>
      </c>
      <c r="B48" s="42">
        <v>51524</v>
      </c>
      <c r="C48" s="41"/>
      <c r="D48" s="41" t="e">
        <f>VLOOKUP(I48,PSO!#REF!,1,0)</f>
        <v>#REF!</v>
      </c>
      <c r="E48" s="41" t="e">
        <f>VLOOKUP(I48,SWEPCO!#REF!,1,0)</f>
        <v>#REF!</v>
      </c>
      <c r="F48" s="41" t="e">
        <f>VLOOKUP(I48,#REF!,1,0)</f>
        <v>#REF!</v>
      </c>
      <c r="G48" s="42" t="s">
        <v>845</v>
      </c>
      <c r="H48" s="41"/>
      <c r="I48" s="42" t="s">
        <v>517</v>
      </c>
      <c r="J48" s="42">
        <v>200406</v>
      </c>
      <c r="K48" s="42">
        <v>31039</v>
      </c>
      <c r="L48" s="42" t="s">
        <v>555</v>
      </c>
      <c r="M48" s="41" t="s">
        <v>895</v>
      </c>
      <c r="N48" s="41" t="s">
        <v>769</v>
      </c>
      <c r="O48" s="41" t="s">
        <v>551</v>
      </c>
      <c r="P48" s="43">
        <v>42723</v>
      </c>
      <c r="Q48" s="43">
        <f>_xlfn.IFNA(VLOOKUP(B48,'Q4 2018 Initial PTP'!$B$2:$Q$61,16,0),"Not Found")</f>
        <v>42723</v>
      </c>
      <c r="R48" s="43">
        <v>43983</v>
      </c>
      <c r="S48" s="43">
        <v>42599</v>
      </c>
      <c r="T48" s="44">
        <v>4365864</v>
      </c>
      <c r="U48" s="45">
        <v>2016</v>
      </c>
      <c r="V48" s="46">
        <v>4701558</v>
      </c>
      <c r="W48" s="47">
        <v>4365864</v>
      </c>
      <c r="X48" s="46"/>
      <c r="Y48" s="46"/>
      <c r="Z48" s="41" t="s">
        <v>522</v>
      </c>
      <c r="AA48" s="48" t="s">
        <v>771</v>
      </c>
    </row>
    <row r="49" spans="1:27">
      <c r="A49" s="42" t="e">
        <f>VLOOKUP(B49,#REF!,1,0)</f>
        <v>#REF!</v>
      </c>
      <c r="B49" s="42">
        <v>51433</v>
      </c>
      <c r="C49" s="41" t="s">
        <v>873</v>
      </c>
      <c r="D49" s="41" t="e">
        <f>VLOOKUP(I49,PSO!#REF!,1,0)</f>
        <v>#REF!</v>
      </c>
      <c r="E49" s="41" t="e">
        <f>VLOOKUP(I49,SWEPCO!#REF!,1,0)</f>
        <v>#REF!</v>
      </c>
      <c r="F49" s="41" t="e">
        <f>VLOOKUP(I49,#REF!,1,0)</f>
        <v>#REF!</v>
      </c>
      <c r="G49" s="42" t="s">
        <v>845</v>
      </c>
      <c r="H49" s="41"/>
      <c r="I49" s="42" t="s">
        <v>772</v>
      </c>
      <c r="J49" s="42">
        <v>200386</v>
      </c>
      <c r="K49" s="42">
        <v>30997</v>
      </c>
      <c r="L49" s="42" t="s">
        <v>555</v>
      </c>
      <c r="M49" s="41" t="s">
        <v>773</v>
      </c>
      <c r="N49" s="41" t="s">
        <v>774</v>
      </c>
      <c r="O49" s="41" t="s">
        <v>551</v>
      </c>
      <c r="P49" s="43">
        <v>43453</v>
      </c>
      <c r="Q49" s="43">
        <f>_xlfn.IFNA(VLOOKUP(B49,'Q4 2018 Initial PTP'!$B$2:$Q$61,16,0),"Not Found")</f>
        <v>43465</v>
      </c>
      <c r="R49" s="43">
        <v>42887</v>
      </c>
      <c r="S49" s="43">
        <v>42507</v>
      </c>
      <c r="T49" s="44">
        <v>758441</v>
      </c>
      <c r="U49" s="45">
        <v>2016</v>
      </c>
      <c r="V49" s="46">
        <v>816758</v>
      </c>
      <c r="W49" s="47">
        <v>1997360</v>
      </c>
      <c r="X49" s="46"/>
      <c r="Y49" s="46"/>
      <c r="Z49" s="41" t="s">
        <v>522</v>
      </c>
      <c r="AA49" s="48" t="s">
        <v>776</v>
      </c>
    </row>
    <row r="50" spans="1:27">
      <c r="A50" s="42" t="e">
        <f>VLOOKUP(B50,#REF!,1,0)</f>
        <v>#REF!</v>
      </c>
      <c r="B50" s="42">
        <v>51561</v>
      </c>
      <c r="C50" s="41" t="s">
        <v>873</v>
      </c>
      <c r="D50" s="41" t="e">
        <f>VLOOKUP(I50,PSO!#REF!,1,0)</f>
        <v>#REF!</v>
      </c>
      <c r="E50" s="41" t="e">
        <f>VLOOKUP(I50,SWEPCO!#REF!,1,0)</f>
        <v>#REF!</v>
      </c>
      <c r="F50" s="41" t="e">
        <f>VLOOKUP(I50,#REF!,1,0)</f>
        <v>#REF!</v>
      </c>
      <c r="G50" s="42" t="s">
        <v>845</v>
      </c>
      <c r="H50" s="41"/>
      <c r="I50" s="42" t="s">
        <v>516</v>
      </c>
      <c r="J50" s="42">
        <v>200386</v>
      </c>
      <c r="K50" s="42">
        <v>31058</v>
      </c>
      <c r="L50" s="42" t="s">
        <v>555</v>
      </c>
      <c r="M50" s="41" t="s">
        <v>777</v>
      </c>
      <c r="N50" s="41" t="s">
        <v>778</v>
      </c>
      <c r="O50" s="41" t="s">
        <v>551</v>
      </c>
      <c r="P50" s="53">
        <v>43455</v>
      </c>
      <c r="Q50" s="43">
        <f>_xlfn.IFNA(VLOOKUP(B50,'Q4 2018 Initial PTP'!$B$2:$Q$61,16,0),"Not Found")</f>
        <v>43617</v>
      </c>
      <c r="R50" s="43">
        <v>43252</v>
      </c>
      <c r="S50" s="43">
        <v>42507</v>
      </c>
      <c r="T50" s="44">
        <v>11778983</v>
      </c>
      <c r="U50" s="45">
        <v>2016</v>
      </c>
      <c r="V50" s="46">
        <v>12684677</v>
      </c>
      <c r="W50" s="47">
        <v>11778983</v>
      </c>
      <c r="X50" s="46"/>
      <c r="Y50" s="46"/>
      <c r="Z50" s="41" t="s">
        <v>524</v>
      </c>
      <c r="AA50" s="48" t="s">
        <v>781</v>
      </c>
    </row>
    <row r="51" spans="1:27">
      <c r="A51" s="42" t="e">
        <f>VLOOKUP(B51,#REF!,1,0)</f>
        <v>#REF!</v>
      </c>
      <c r="B51" s="42">
        <v>51562</v>
      </c>
      <c r="C51" s="41" t="s">
        <v>873</v>
      </c>
      <c r="D51" s="41" t="e">
        <f>VLOOKUP(I51,PSO!#REF!,1,0)</f>
        <v>#REF!</v>
      </c>
      <c r="E51" s="41" t="e">
        <f>VLOOKUP(I51,SWEPCO!#REF!,1,0)</f>
        <v>#REF!</v>
      </c>
      <c r="F51" s="41" t="e">
        <f>VLOOKUP(I51,#REF!,1,0)</f>
        <v>#REF!</v>
      </c>
      <c r="G51" s="42" t="s">
        <v>845</v>
      </c>
      <c r="H51" s="41"/>
      <c r="I51" s="42" t="s">
        <v>516</v>
      </c>
      <c r="J51" s="42">
        <v>200386</v>
      </c>
      <c r="K51" s="42">
        <v>31058</v>
      </c>
      <c r="L51" s="42" t="s">
        <v>555</v>
      </c>
      <c r="M51" s="41" t="s">
        <v>777</v>
      </c>
      <c r="N51" s="41" t="s">
        <v>782</v>
      </c>
      <c r="O51" s="41" t="s">
        <v>551</v>
      </c>
      <c r="P51" s="53">
        <v>43455</v>
      </c>
      <c r="Q51" s="43">
        <f>_xlfn.IFNA(VLOOKUP(B51,'Q4 2018 Initial PTP'!$B$2:$Q$61,16,0),"Not Found")</f>
        <v>43617</v>
      </c>
      <c r="R51" s="43">
        <v>43252</v>
      </c>
      <c r="S51" s="43">
        <v>42507</v>
      </c>
      <c r="T51" s="44">
        <v>7699929</v>
      </c>
      <c r="U51" s="45">
        <v>2016</v>
      </c>
      <c r="V51" s="46">
        <v>8291982</v>
      </c>
      <c r="W51" s="47">
        <v>7699929</v>
      </c>
      <c r="X51" s="46"/>
      <c r="Y51" s="46"/>
      <c r="Z51" s="41" t="s">
        <v>524</v>
      </c>
      <c r="AA51" s="48" t="s">
        <v>784</v>
      </c>
    </row>
    <row r="52" spans="1:27" ht="28">
      <c r="A52" s="42" t="e">
        <f>VLOOKUP(B52,#REF!,1,0)</f>
        <v>#REF!</v>
      </c>
      <c r="B52" s="42">
        <v>51738</v>
      </c>
      <c r="C52" s="41" t="s">
        <v>873</v>
      </c>
      <c r="D52" s="41" t="e">
        <f>VLOOKUP(I52,PSO!#REF!,1,0)</f>
        <v>#REF!</v>
      </c>
      <c r="E52" s="41" t="e">
        <f>VLOOKUP(I52,SWEPCO!#REF!,1,0)</f>
        <v>#REF!</v>
      </c>
      <c r="F52" s="41" t="e">
        <f>VLOOKUP(I52,#REF!,1,0)</f>
        <v>#REF!</v>
      </c>
      <c r="G52" s="42" t="s">
        <v>845</v>
      </c>
      <c r="H52" s="41"/>
      <c r="I52" s="42" t="s">
        <v>786</v>
      </c>
      <c r="J52" s="42">
        <v>200431</v>
      </c>
      <c r="K52" s="42">
        <v>31131</v>
      </c>
      <c r="L52" s="42" t="s">
        <v>555</v>
      </c>
      <c r="M52" s="41" t="s">
        <v>787</v>
      </c>
      <c r="N52" s="41" t="s">
        <v>788</v>
      </c>
      <c r="O52" s="41" t="s">
        <v>690</v>
      </c>
      <c r="P52" s="53">
        <v>43616</v>
      </c>
      <c r="Q52" s="43">
        <f>_xlfn.IFNA(VLOOKUP(B52,'Q4 2018 Initial PTP'!$B$2:$Q$61,16,0),"Not Found")</f>
        <v>43831</v>
      </c>
      <c r="R52" s="43">
        <v>42736</v>
      </c>
      <c r="S52" s="43">
        <v>42787</v>
      </c>
      <c r="T52" s="44">
        <v>4780000</v>
      </c>
      <c r="U52" s="45">
        <v>2017</v>
      </c>
      <c r="V52" s="46">
        <v>5021988</v>
      </c>
      <c r="W52" s="47">
        <v>4780000</v>
      </c>
      <c r="X52" s="46"/>
      <c r="Y52" s="46"/>
      <c r="Z52" s="41" t="s">
        <v>524</v>
      </c>
      <c r="AA52" s="48" t="s">
        <v>791</v>
      </c>
    </row>
    <row r="53" spans="1:27">
      <c r="A53" s="42" t="e">
        <f>VLOOKUP(B53,#REF!,1,0)</f>
        <v>#REF!</v>
      </c>
      <c r="B53" s="42">
        <v>61858</v>
      </c>
      <c r="C53" s="41" t="s">
        <v>873</v>
      </c>
      <c r="D53" s="41" t="e">
        <f>VLOOKUP(I53,PSO!#REF!,1,0)</f>
        <v>#REF!</v>
      </c>
      <c r="E53" s="41" t="e">
        <f>VLOOKUP(I53,SWEPCO!#REF!,1,0)</f>
        <v>#REF!</v>
      </c>
      <c r="F53" s="41" t="e">
        <f>VLOOKUP(I53,#REF!,1,0)</f>
        <v>#REF!</v>
      </c>
      <c r="G53" s="42" t="s">
        <v>845</v>
      </c>
      <c r="H53" s="41"/>
      <c r="I53" s="42" t="s">
        <v>792</v>
      </c>
      <c r="J53" s="42">
        <v>200446</v>
      </c>
      <c r="K53" s="42">
        <v>41202</v>
      </c>
      <c r="L53" s="42" t="s">
        <v>555</v>
      </c>
      <c r="M53" s="41" t="s">
        <v>793</v>
      </c>
      <c r="N53" s="41" t="s">
        <v>794</v>
      </c>
      <c r="O53" s="41" t="s">
        <v>551</v>
      </c>
      <c r="P53" s="43">
        <v>43800</v>
      </c>
      <c r="Q53" s="43">
        <f>_xlfn.IFNA(VLOOKUP(B53,'Q4 2018 Initial PTP'!$B$2:$Q$61,16,0),"Not Found")</f>
        <v>43617</v>
      </c>
      <c r="R53" s="43">
        <v>43252</v>
      </c>
      <c r="S53" s="43">
        <v>42867</v>
      </c>
      <c r="T53" s="44">
        <v>6014381</v>
      </c>
      <c r="U53" s="45">
        <v>2017</v>
      </c>
      <c r="V53" s="46">
        <v>6318859</v>
      </c>
      <c r="W53" s="49">
        <v>6510937</v>
      </c>
      <c r="X53" s="50"/>
      <c r="Y53" s="46"/>
      <c r="Z53" s="41" t="s">
        <v>524</v>
      </c>
      <c r="AA53" s="48" t="s">
        <v>797</v>
      </c>
    </row>
    <row r="54" spans="1:27">
      <c r="A54" s="42" t="e">
        <f>VLOOKUP(B54,#REF!,1,0)</f>
        <v>#REF!</v>
      </c>
      <c r="B54" s="42">
        <v>51831</v>
      </c>
      <c r="C54" s="41" t="s">
        <v>873</v>
      </c>
      <c r="D54" s="41" t="e">
        <f>VLOOKUP(I54,PSO!#REF!,1,0)</f>
        <v>#REF!</v>
      </c>
      <c r="E54" s="41" t="e">
        <f>VLOOKUP(I54,SWEPCO!#REF!,1,0)</f>
        <v>#REF!</v>
      </c>
      <c r="F54" s="41" t="e">
        <f>VLOOKUP(I54,#REF!,1,0)</f>
        <v>#REF!</v>
      </c>
      <c r="G54" s="42" t="s">
        <v>845</v>
      </c>
      <c r="H54" s="41"/>
      <c r="I54" s="42" t="s">
        <v>520</v>
      </c>
      <c r="J54" s="42">
        <v>200446</v>
      </c>
      <c r="K54" s="42">
        <v>31186</v>
      </c>
      <c r="L54" s="42" t="s">
        <v>555</v>
      </c>
      <c r="M54" s="41" t="s">
        <v>798</v>
      </c>
      <c r="N54" s="41" t="s">
        <v>799</v>
      </c>
      <c r="O54" s="41" t="s">
        <v>551</v>
      </c>
      <c r="P54" s="43">
        <v>43447</v>
      </c>
      <c r="Q54" s="43">
        <f>_xlfn.IFNA(VLOOKUP(B54,'Q4 2018 Initial PTP'!$B$2:$Q$61,16,0),"Not Found")</f>
        <v>43435</v>
      </c>
      <c r="R54" s="43">
        <v>43435</v>
      </c>
      <c r="S54" s="43">
        <v>42867</v>
      </c>
      <c r="T54" s="44">
        <v>1298048</v>
      </c>
      <c r="U54" s="45">
        <v>2017</v>
      </c>
      <c r="V54" s="46">
        <v>1363762</v>
      </c>
      <c r="W54" s="47">
        <v>1917591</v>
      </c>
      <c r="X54" s="46"/>
      <c r="Y54" s="46"/>
      <c r="Z54" s="41" t="s">
        <v>522</v>
      </c>
      <c r="AA54" s="48" t="s">
        <v>800</v>
      </c>
    </row>
    <row r="55" spans="1:27">
      <c r="A55" s="42" t="e">
        <f>VLOOKUP(B55,#REF!,1,0)</f>
        <v>#REF!</v>
      </c>
      <c r="B55" s="42">
        <v>71945</v>
      </c>
      <c r="C55" s="41" t="s">
        <v>873</v>
      </c>
      <c r="D55" s="41" t="e">
        <f>VLOOKUP(I55,PSO!#REF!,1,0)</f>
        <v>#REF!</v>
      </c>
      <c r="E55" s="41" t="e">
        <f>VLOOKUP(I55,SWEPCO!#REF!,1,0)</f>
        <v>#REF!</v>
      </c>
      <c r="F55" s="41" t="e">
        <f>VLOOKUP(I55,#REF!,1,0)</f>
        <v>#REF!</v>
      </c>
      <c r="G55" s="42" t="s">
        <v>845</v>
      </c>
      <c r="H55" s="41"/>
      <c r="I55" s="42" t="s">
        <v>801</v>
      </c>
      <c r="J55" s="42">
        <v>200446</v>
      </c>
      <c r="K55" s="42">
        <v>41233</v>
      </c>
      <c r="L55" s="42" t="s">
        <v>555</v>
      </c>
      <c r="M55" s="41" t="s">
        <v>802</v>
      </c>
      <c r="N55" s="41" t="s">
        <v>803</v>
      </c>
      <c r="O55" s="41" t="s">
        <v>551</v>
      </c>
      <c r="P55" s="43">
        <v>43543</v>
      </c>
      <c r="Q55" s="43">
        <f>_xlfn.IFNA(VLOOKUP(B55,'Q4 2018 Initial PTP'!$B$2:$Q$61,16,0),"Not Found")</f>
        <v>43617</v>
      </c>
      <c r="R55" s="43">
        <v>43252</v>
      </c>
      <c r="S55" s="43">
        <v>42867</v>
      </c>
      <c r="T55" s="44">
        <v>5714095</v>
      </c>
      <c r="U55" s="45">
        <v>2017</v>
      </c>
      <c r="V55" s="46">
        <v>6003371</v>
      </c>
      <c r="W55" s="47">
        <v>5714095</v>
      </c>
      <c r="X55" s="46"/>
      <c r="Y55" s="46"/>
      <c r="Z55" s="41" t="s">
        <v>522</v>
      </c>
      <c r="AA55" s="48" t="s">
        <v>805</v>
      </c>
    </row>
    <row r="56" spans="1:27" ht="168">
      <c r="A56" s="42" t="e">
        <f>VLOOKUP(B56,#REF!,1,0)</f>
        <v>#REF!</v>
      </c>
      <c r="B56" s="42">
        <v>82137</v>
      </c>
      <c r="C56" s="41"/>
      <c r="D56" s="41" t="e">
        <f>VLOOKUP(I56,PSO!#REF!,1,0)</f>
        <v>#REF!</v>
      </c>
      <c r="E56" s="41" t="e">
        <f>VLOOKUP(I56,SWEPCO!#REF!,1,0)</f>
        <v>#REF!</v>
      </c>
      <c r="F56" s="41" t="e">
        <f>VLOOKUP(I56,#REF!,1,0)</f>
        <v>#REF!</v>
      </c>
      <c r="G56" s="55" t="s">
        <v>844</v>
      </c>
      <c r="H56" s="41" t="s">
        <v>849</v>
      </c>
      <c r="I56" s="42" t="s">
        <v>830</v>
      </c>
      <c r="J56" s="42"/>
      <c r="K56" s="42">
        <v>51337</v>
      </c>
      <c r="L56" s="42" t="s">
        <v>555</v>
      </c>
      <c r="M56" s="41" t="s">
        <v>831</v>
      </c>
      <c r="N56" s="41" t="s">
        <v>832</v>
      </c>
      <c r="O56" s="41" t="s">
        <v>722</v>
      </c>
      <c r="P56" s="53">
        <v>43686</v>
      </c>
      <c r="Q56" s="43">
        <f>_xlfn.IFNA(VLOOKUP(B56,'Q4 2018 Initial PTP'!$B$2:$Q$61,16,0),"Not Found")</f>
        <v>43511</v>
      </c>
      <c r="R56" s="43"/>
      <c r="S56" s="43"/>
      <c r="T56" s="44"/>
      <c r="U56" s="45"/>
      <c r="V56" s="46"/>
      <c r="W56" s="47">
        <v>700000</v>
      </c>
      <c r="X56" s="46"/>
      <c r="Y56" s="46"/>
      <c r="Z56" s="41" t="s">
        <v>523</v>
      </c>
      <c r="AA56" s="48" t="s">
        <v>833</v>
      </c>
    </row>
    <row r="57" spans="1:27" ht="140">
      <c r="A57" s="42" t="e">
        <f>VLOOKUP(B57,#REF!,1,0)</f>
        <v>#REF!</v>
      </c>
      <c r="B57" s="42">
        <v>82138</v>
      </c>
      <c r="C57" s="41"/>
      <c r="D57" s="41" t="e">
        <f>VLOOKUP(I57,PSO!#REF!,1,0)</f>
        <v>#REF!</v>
      </c>
      <c r="E57" s="41" t="e">
        <f>VLOOKUP(I57,SWEPCO!#REF!,1,0)</f>
        <v>#REF!</v>
      </c>
      <c r="F57" s="41" t="e">
        <f>VLOOKUP(I57,#REF!,1,0)</f>
        <v>#REF!</v>
      </c>
      <c r="G57" s="55" t="s">
        <v>844</v>
      </c>
      <c r="H57" s="41" t="s">
        <v>849</v>
      </c>
      <c r="I57" s="42" t="s">
        <v>830</v>
      </c>
      <c r="J57" s="42"/>
      <c r="K57" s="42">
        <v>51337</v>
      </c>
      <c r="L57" s="42" t="s">
        <v>555</v>
      </c>
      <c r="M57" s="41" t="s">
        <v>831</v>
      </c>
      <c r="N57" s="41" t="s">
        <v>834</v>
      </c>
      <c r="O57" s="41" t="s">
        <v>722</v>
      </c>
      <c r="P57" s="53">
        <v>43686</v>
      </c>
      <c r="Q57" s="43">
        <f>_xlfn.IFNA(VLOOKUP(B57,'Q4 2018 Initial PTP'!$B$2:$Q$61,16,0),"Not Found")</f>
        <v>43555</v>
      </c>
      <c r="R57" s="43"/>
      <c r="S57" s="43"/>
      <c r="T57" s="44"/>
      <c r="U57" s="45"/>
      <c r="V57" s="46"/>
      <c r="W57" s="47">
        <v>8700000</v>
      </c>
      <c r="X57" s="46"/>
      <c r="Y57" s="46"/>
      <c r="Z57" s="41" t="s">
        <v>523</v>
      </c>
      <c r="AA57" s="48" t="s">
        <v>835</v>
      </c>
    </row>
  </sheetData>
  <conditionalFormatting sqref="P2:Q57">
    <cfRule type="expression" dxfId="1" priority="1">
      <formula>$P2&lt;&gt;$Q2</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59"/>
  <sheetViews>
    <sheetView zoomScale="80" zoomScaleNormal="80" workbookViewId="0">
      <pane ySplit="1" topLeftCell="A2" activePane="bottomLeft" state="frozen"/>
      <selection activeCell="A287" sqref="A287"/>
      <selection pane="bottomLeft" activeCell="A287" sqref="A287"/>
    </sheetView>
  </sheetViews>
  <sheetFormatPr defaultColWidth="9.1796875" defaultRowHeight="14"/>
  <cols>
    <col min="1" max="1" width="11.81640625" style="35" bestFit="1" customWidth="1"/>
    <col min="2" max="2" width="13" style="35" bestFit="1" customWidth="1"/>
    <col min="3" max="5" width="10.54296875" style="35" bestFit="1" customWidth="1"/>
    <col min="6" max="6" width="12.1796875" style="35" bestFit="1" customWidth="1"/>
    <col min="7" max="7" width="9.26953125" style="35" bestFit="1" customWidth="1"/>
    <col min="8" max="8" width="77.26953125" style="35" customWidth="1"/>
    <col min="9" max="9" width="61.1796875" style="35" customWidth="1"/>
    <col min="10" max="10" width="31.7265625" style="35" customWidth="1"/>
    <col min="11" max="11" width="23.54296875" style="36" customWidth="1"/>
    <col min="12" max="12" width="14.26953125" style="36" customWidth="1"/>
    <col min="13" max="13" width="13.453125" style="36" customWidth="1"/>
    <col min="14" max="14" width="14.453125" style="36" customWidth="1"/>
    <col min="15" max="15" width="20.54296875" style="38" customWidth="1"/>
    <col min="16" max="16" width="14.453125" style="35" bestFit="1" customWidth="1"/>
    <col min="17" max="17" width="18.26953125" style="38" customWidth="1"/>
    <col min="18" max="18" width="19.1796875" style="38" customWidth="1"/>
    <col min="19" max="19" width="19.7265625" style="39" customWidth="1"/>
    <col min="20" max="20" width="23" style="35" bestFit="1" customWidth="1"/>
    <col min="21" max="21" width="32.453125" style="35" customWidth="1"/>
    <col min="22" max="22" width="108.1796875" style="35" customWidth="1"/>
    <col min="23" max="16384" width="9.1796875" style="35"/>
  </cols>
  <sheetData>
    <row r="1" spans="1:246" ht="126" customHeight="1">
      <c r="A1" s="30" t="s">
        <v>525</v>
      </c>
      <c r="B1" s="30" t="s">
        <v>526</v>
      </c>
      <c r="C1" s="30" t="s">
        <v>527</v>
      </c>
      <c r="D1" s="30" t="s">
        <v>871</v>
      </c>
      <c r="E1" s="30" t="s">
        <v>2</v>
      </c>
      <c r="F1" s="30" t="s">
        <v>3</v>
      </c>
      <c r="G1" s="30" t="s">
        <v>806</v>
      </c>
      <c r="H1" s="30" t="s">
        <v>528</v>
      </c>
      <c r="I1" s="30" t="s">
        <v>529</v>
      </c>
      <c r="J1" s="31" t="s">
        <v>530</v>
      </c>
      <c r="K1" s="31" t="s">
        <v>884</v>
      </c>
      <c r="L1" s="31" t="s">
        <v>531</v>
      </c>
      <c r="M1" s="31" t="s">
        <v>532</v>
      </c>
      <c r="N1" s="31" t="s">
        <v>533</v>
      </c>
      <c r="O1" s="37" t="s">
        <v>535</v>
      </c>
      <c r="P1" s="32" t="s">
        <v>536</v>
      </c>
      <c r="Q1" s="37" t="s">
        <v>537</v>
      </c>
      <c r="R1" s="37" t="s">
        <v>538</v>
      </c>
      <c r="S1" s="33" t="s">
        <v>539</v>
      </c>
      <c r="T1" s="30" t="s">
        <v>540</v>
      </c>
      <c r="U1" s="30" t="s">
        <v>541</v>
      </c>
      <c r="V1" s="30" t="s">
        <v>546</v>
      </c>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c r="GG1" s="34"/>
      <c r="GH1" s="34"/>
      <c r="GI1" s="34"/>
      <c r="GJ1" s="34"/>
      <c r="GK1" s="34"/>
      <c r="GL1" s="34"/>
      <c r="GM1" s="34"/>
      <c r="GN1" s="34"/>
      <c r="GO1" s="34"/>
      <c r="GP1" s="34"/>
      <c r="GQ1" s="34"/>
      <c r="GR1" s="34"/>
      <c r="GS1" s="34"/>
      <c r="GT1" s="34"/>
      <c r="GU1" s="34"/>
      <c r="GV1" s="34"/>
      <c r="GW1" s="34"/>
      <c r="GX1" s="34"/>
      <c r="GY1" s="34"/>
      <c r="GZ1" s="34"/>
      <c r="HA1" s="34"/>
      <c r="HB1" s="34"/>
      <c r="HC1" s="34"/>
      <c r="HD1" s="34"/>
      <c r="HE1" s="34"/>
      <c r="HF1" s="34"/>
      <c r="HG1" s="34"/>
      <c r="HH1" s="34"/>
      <c r="HI1" s="34"/>
      <c r="HJ1" s="34"/>
      <c r="HK1" s="34"/>
      <c r="HL1" s="34"/>
      <c r="HM1" s="34"/>
      <c r="HN1" s="34"/>
      <c r="HO1" s="34"/>
      <c r="HP1" s="34"/>
      <c r="HQ1" s="34"/>
      <c r="HR1" s="34"/>
      <c r="HS1" s="34"/>
      <c r="HT1" s="34"/>
      <c r="HU1" s="34"/>
      <c r="HV1" s="34"/>
      <c r="HW1" s="34"/>
      <c r="HX1" s="34"/>
      <c r="HY1" s="34"/>
      <c r="HZ1" s="34"/>
      <c r="IA1" s="34"/>
      <c r="IB1" s="34"/>
      <c r="IC1" s="34"/>
      <c r="ID1" s="34"/>
      <c r="IE1" s="34"/>
      <c r="IF1" s="34"/>
      <c r="IG1" s="34"/>
      <c r="IH1" s="34"/>
      <c r="II1" s="34"/>
      <c r="IJ1" s="34"/>
      <c r="IK1" s="34"/>
      <c r="IL1" s="34"/>
    </row>
    <row r="2" spans="1:246">
      <c r="A2" s="35" t="s">
        <v>553</v>
      </c>
      <c r="B2" s="35" t="s">
        <v>554</v>
      </c>
      <c r="C2" s="35">
        <v>200386</v>
      </c>
      <c r="E2" s="35">
        <v>31057</v>
      </c>
      <c r="F2" s="35">
        <v>51558</v>
      </c>
      <c r="G2" s="35" t="s">
        <v>555</v>
      </c>
      <c r="H2" s="35" t="s">
        <v>872</v>
      </c>
      <c r="I2" s="35" t="s">
        <v>557</v>
      </c>
      <c r="J2" s="35" t="s">
        <v>558</v>
      </c>
      <c r="K2" s="36">
        <f>_xlfn.IFNA(VLOOKUP($F2,'Q4 2018 Initial PTP'!$B$1:$AJ$61,16,0),"Not In Previous Update")</f>
        <v>43830</v>
      </c>
      <c r="L2" s="36">
        <v>43830</v>
      </c>
      <c r="M2" s="36">
        <v>42887</v>
      </c>
      <c r="N2" s="36">
        <v>42507</v>
      </c>
      <c r="O2" s="38">
        <v>13512897</v>
      </c>
      <c r="P2" s="35">
        <v>2016</v>
      </c>
      <c r="Q2" s="38">
        <v>14551912</v>
      </c>
      <c r="R2" s="38">
        <v>13512897</v>
      </c>
      <c r="U2" s="35" t="s">
        <v>524</v>
      </c>
      <c r="V2" s="35" t="s">
        <v>561</v>
      </c>
    </row>
    <row r="3" spans="1:246">
      <c r="A3" s="35" t="s">
        <v>553</v>
      </c>
      <c r="B3" s="35" t="s">
        <v>554</v>
      </c>
      <c r="C3" s="35">
        <v>200386</v>
      </c>
      <c r="E3" s="35">
        <v>31057</v>
      </c>
      <c r="F3" s="35">
        <v>51559</v>
      </c>
      <c r="G3" s="35" t="s">
        <v>555</v>
      </c>
      <c r="H3" s="35" t="s">
        <v>872</v>
      </c>
      <c r="I3" s="35" t="s">
        <v>565</v>
      </c>
      <c r="J3" s="35" t="s">
        <v>558</v>
      </c>
      <c r="K3" s="36">
        <f>_xlfn.IFNA(VLOOKUP($F3,'Q4 2018 Initial PTP'!$B$1:$AJ$61,16,0),"Not In Previous Update")</f>
        <v>43830</v>
      </c>
      <c r="L3" s="36">
        <v>43830</v>
      </c>
      <c r="M3" s="36">
        <v>42887</v>
      </c>
      <c r="N3" s="36">
        <v>42507</v>
      </c>
      <c r="O3" s="38">
        <v>15146464</v>
      </c>
      <c r="P3" s="35">
        <v>2016</v>
      </c>
      <c r="Q3" s="38">
        <v>16311085</v>
      </c>
      <c r="R3" s="38">
        <v>13767520</v>
      </c>
      <c r="U3" s="35" t="s">
        <v>524</v>
      </c>
      <c r="V3" s="35" t="s">
        <v>567</v>
      </c>
    </row>
    <row r="4" spans="1:246">
      <c r="A4" s="35" t="s">
        <v>553</v>
      </c>
      <c r="B4" s="35" t="s">
        <v>554</v>
      </c>
      <c r="C4" s="35">
        <v>200386</v>
      </c>
      <c r="E4" s="35">
        <v>31057</v>
      </c>
      <c r="F4" s="35">
        <v>51560</v>
      </c>
      <c r="G4" s="35" t="s">
        <v>555</v>
      </c>
      <c r="H4" s="35" t="s">
        <v>872</v>
      </c>
      <c r="I4" s="35" t="s">
        <v>569</v>
      </c>
      <c r="J4" s="35" t="s">
        <v>558</v>
      </c>
      <c r="K4" s="36">
        <f>_xlfn.IFNA(VLOOKUP($F4,'Q4 2018 Initial PTP'!$B$1:$AJ$61,16,0),"Not In Previous Update")</f>
        <v>43830</v>
      </c>
      <c r="L4" s="36">
        <v>43830</v>
      </c>
      <c r="M4" s="36">
        <v>42887</v>
      </c>
      <c r="N4" s="36">
        <v>42507</v>
      </c>
      <c r="O4" s="38">
        <v>21668582</v>
      </c>
      <c r="P4" s="35">
        <v>2016</v>
      </c>
      <c r="Q4" s="38">
        <v>23334693</v>
      </c>
      <c r="R4" s="38">
        <v>23047526</v>
      </c>
      <c r="U4" s="35" t="s">
        <v>524</v>
      </c>
      <c r="V4" s="35" t="s">
        <v>571</v>
      </c>
    </row>
    <row r="5" spans="1:246">
      <c r="A5" s="35" t="s">
        <v>873</v>
      </c>
      <c r="B5" s="35" t="s">
        <v>874</v>
      </c>
      <c r="C5" s="35">
        <v>210491</v>
      </c>
      <c r="E5" s="35">
        <v>51300</v>
      </c>
      <c r="F5" s="35">
        <v>72066</v>
      </c>
      <c r="G5" s="35" t="s">
        <v>555</v>
      </c>
      <c r="H5" s="35" t="s">
        <v>875</v>
      </c>
      <c r="I5" s="35" t="s">
        <v>876</v>
      </c>
      <c r="J5" s="35" t="s">
        <v>551</v>
      </c>
      <c r="K5" s="36" t="str">
        <f>_xlfn.IFNA(VLOOKUP($F5,'Q4 2018 Initial PTP'!$B$1:$AJ$61,16,0),"Not In Previous Update")</f>
        <v>Not In Previous Update</v>
      </c>
      <c r="L5" s="36">
        <v>43617</v>
      </c>
      <c r="M5" s="36">
        <v>43617</v>
      </c>
      <c r="N5" s="36">
        <v>43329</v>
      </c>
      <c r="O5" s="38">
        <v>3357600</v>
      </c>
      <c r="P5" s="35">
        <v>2018</v>
      </c>
      <c r="Q5" s="38">
        <v>3441540</v>
      </c>
      <c r="R5" s="38">
        <v>3357600</v>
      </c>
      <c r="U5" s="35" t="s">
        <v>523</v>
      </c>
      <c r="V5" s="35" t="s">
        <v>880</v>
      </c>
    </row>
    <row r="6" spans="1:246">
      <c r="A6" s="35" t="s">
        <v>873</v>
      </c>
      <c r="B6" s="35" t="s">
        <v>877</v>
      </c>
      <c r="C6" s="35">
        <v>200386</v>
      </c>
      <c r="E6" s="35">
        <v>31003</v>
      </c>
      <c r="F6" s="35">
        <v>51446</v>
      </c>
      <c r="G6" s="35" t="s">
        <v>555</v>
      </c>
      <c r="H6" s="35" t="s">
        <v>878</v>
      </c>
      <c r="I6" s="35" t="s">
        <v>443</v>
      </c>
      <c r="J6" s="35" t="s">
        <v>551</v>
      </c>
      <c r="K6" s="36">
        <f>_xlfn.IFNA(VLOOKUP($F6,'Q4 2018 Initial PTP'!$B$1:$AJ$61,16,0),"Not In Previous Update")</f>
        <v>42648</v>
      </c>
      <c r="L6" s="36">
        <v>42648</v>
      </c>
      <c r="M6" s="36">
        <v>42887</v>
      </c>
      <c r="N6" s="36">
        <v>42507</v>
      </c>
      <c r="O6" s="38">
        <v>518011</v>
      </c>
      <c r="P6" s="35">
        <v>2016</v>
      </c>
      <c r="Q6" s="38">
        <v>518011</v>
      </c>
      <c r="R6" s="38">
        <v>518011</v>
      </c>
      <c r="U6" s="35" t="s">
        <v>522</v>
      </c>
      <c r="V6" s="35" t="s">
        <v>574</v>
      </c>
    </row>
    <row r="7" spans="1:246">
      <c r="A7" s="35" t="s">
        <v>575</v>
      </c>
      <c r="B7" s="35" t="s">
        <v>879</v>
      </c>
      <c r="C7" s="35">
        <v>200272</v>
      </c>
      <c r="E7" s="35">
        <v>30750</v>
      </c>
      <c r="F7" s="35">
        <v>51017</v>
      </c>
      <c r="G7" s="35" t="s">
        <v>555</v>
      </c>
      <c r="H7" s="35" t="s">
        <v>576</v>
      </c>
      <c r="I7" s="35" t="s">
        <v>577</v>
      </c>
      <c r="J7" s="35" t="s">
        <v>578</v>
      </c>
      <c r="K7" s="36">
        <f>_xlfn.IFNA(VLOOKUP($F7,'Q4 2018 Initial PTP'!$B$1:$AJ$61,16,0),"Not In Previous Update")</f>
        <v>41639</v>
      </c>
      <c r="L7" s="36">
        <v>41639</v>
      </c>
      <c r="M7" s="36">
        <v>42156</v>
      </c>
      <c r="N7" s="36">
        <v>41778</v>
      </c>
      <c r="O7" s="38">
        <v>8934149</v>
      </c>
      <c r="P7" s="35">
        <v>2014</v>
      </c>
      <c r="Q7" s="38">
        <v>8716242.9268292692</v>
      </c>
      <c r="R7" s="38">
        <v>8934149</v>
      </c>
      <c r="S7" s="39">
        <v>7200874</v>
      </c>
      <c r="T7" s="35" t="s">
        <v>579</v>
      </c>
      <c r="U7" s="35" t="s">
        <v>522</v>
      </c>
      <c r="V7" s="35" t="s">
        <v>580</v>
      </c>
    </row>
    <row r="8" spans="1:246">
      <c r="B8" s="35" t="s">
        <v>481</v>
      </c>
      <c r="C8" s="35">
        <v>20096</v>
      </c>
      <c r="E8" s="35">
        <v>936</v>
      </c>
      <c r="F8" s="35">
        <v>11236</v>
      </c>
      <c r="G8" s="35" t="s">
        <v>555</v>
      </c>
      <c r="H8" s="35" t="s">
        <v>581</v>
      </c>
      <c r="I8" s="35" t="s">
        <v>582</v>
      </c>
      <c r="J8" s="35" t="s">
        <v>578</v>
      </c>
      <c r="K8" s="36">
        <f>_xlfn.IFNA(VLOOKUP($F8,'Q4 2018 Initial PTP'!$B$1:$AJ$61,16,0),"Not In Previous Update")</f>
        <v>42720</v>
      </c>
      <c r="L8" s="36">
        <v>42720</v>
      </c>
      <c r="M8" s="36">
        <v>41913</v>
      </c>
      <c r="N8" s="36">
        <v>40359</v>
      </c>
      <c r="O8" s="38">
        <v>185751250</v>
      </c>
      <c r="P8" s="35">
        <v>2016</v>
      </c>
      <c r="Q8" s="38">
        <v>185751250</v>
      </c>
      <c r="R8" s="38">
        <v>185751250</v>
      </c>
      <c r="U8" s="35" t="s">
        <v>522</v>
      </c>
      <c r="V8" s="35" t="s">
        <v>585</v>
      </c>
    </row>
    <row r="9" spans="1:246">
      <c r="A9" s="35" t="s">
        <v>873</v>
      </c>
      <c r="B9" s="35" t="s">
        <v>485</v>
      </c>
      <c r="C9" s="35">
        <v>200216</v>
      </c>
      <c r="E9" s="35">
        <v>504</v>
      </c>
      <c r="F9" s="35">
        <v>10649</v>
      </c>
      <c r="G9" s="35" t="s">
        <v>555</v>
      </c>
      <c r="H9" s="35" t="s">
        <v>587</v>
      </c>
      <c r="I9" s="35" t="s">
        <v>588</v>
      </c>
      <c r="J9" s="35" t="s">
        <v>551</v>
      </c>
      <c r="K9" s="36">
        <f>_xlfn.IFNA(VLOOKUP($F9,'Q4 2018 Initial PTP'!$B$1:$AJ$61,16,0),"Not In Previous Update")</f>
        <v>42816</v>
      </c>
      <c r="L9" s="36">
        <v>42816</v>
      </c>
      <c r="M9" s="36">
        <v>41426</v>
      </c>
      <c r="N9" s="36">
        <v>41325</v>
      </c>
      <c r="O9" s="38">
        <v>12424849</v>
      </c>
      <c r="P9" s="35">
        <v>2013</v>
      </c>
      <c r="Q9" s="38">
        <v>13714708.490269138</v>
      </c>
      <c r="R9" s="38">
        <v>17162457</v>
      </c>
      <c r="U9" s="35" t="s">
        <v>522</v>
      </c>
      <c r="V9" s="35" t="s">
        <v>591</v>
      </c>
    </row>
    <row r="10" spans="1:246">
      <c r="B10" s="35" t="s">
        <v>486</v>
      </c>
      <c r="C10" s="35">
        <v>200231</v>
      </c>
      <c r="E10" s="35">
        <v>30449</v>
      </c>
      <c r="F10" s="35">
        <v>50545</v>
      </c>
      <c r="G10" s="35" t="s">
        <v>555</v>
      </c>
      <c r="H10" s="35" t="s">
        <v>592</v>
      </c>
      <c r="I10" s="35" t="s">
        <v>593</v>
      </c>
      <c r="J10" s="35" t="s">
        <v>551</v>
      </c>
      <c r="K10" s="36">
        <f>_xlfn.IFNA(VLOOKUP($F10,'Q4 2018 Initial PTP'!$B$1:$AJ$61,16,0),"Not In Previous Update")</f>
        <v>42632</v>
      </c>
      <c r="L10" s="36">
        <v>42632</v>
      </c>
      <c r="M10" s="36">
        <v>41791</v>
      </c>
      <c r="N10" s="36">
        <v>41540</v>
      </c>
      <c r="O10" s="38">
        <v>25060655</v>
      </c>
      <c r="P10" s="35">
        <v>2013</v>
      </c>
      <c r="Q10" s="38">
        <v>26987584.425859373</v>
      </c>
      <c r="R10" s="38">
        <v>25060655</v>
      </c>
      <c r="U10" s="35" t="s">
        <v>522</v>
      </c>
      <c r="V10" s="35" t="s">
        <v>596</v>
      </c>
    </row>
    <row r="11" spans="1:246">
      <c r="B11" s="35" t="s">
        <v>483</v>
      </c>
      <c r="C11" s="35">
        <v>20104</v>
      </c>
      <c r="E11" s="35">
        <v>947</v>
      </c>
      <c r="F11" s="35">
        <v>11261</v>
      </c>
      <c r="G11" s="35" t="s">
        <v>555</v>
      </c>
      <c r="H11" s="35" t="s">
        <v>597</v>
      </c>
      <c r="I11" s="35" t="s">
        <v>598</v>
      </c>
      <c r="J11" s="35" t="s">
        <v>563</v>
      </c>
      <c r="K11" s="36">
        <f>_xlfn.IFNA(VLOOKUP($F11,'Q4 2018 Initial PTP'!$B$1:$AJ$61,16,0),"Not In Previous Update")</f>
        <v>42515</v>
      </c>
      <c r="L11" s="36">
        <v>42515</v>
      </c>
      <c r="M11" s="36">
        <v>42156</v>
      </c>
      <c r="N11" s="36">
        <v>40415</v>
      </c>
      <c r="O11" s="38">
        <v>6072000</v>
      </c>
      <c r="P11" s="35">
        <v>2014</v>
      </c>
      <c r="Q11" s="38">
        <v>6379394.9999999991</v>
      </c>
      <c r="R11" s="38">
        <v>6072000</v>
      </c>
      <c r="U11" s="35" t="s">
        <v>522</v>
      </c>
      <c r="V11" s="35" t="s">
        <v>601</v>
      </c>
    </row>
    <row r="12" spans="1:246">
      <c r="A12" s="35" t="s">
        <v>873</v>
      </c>
      <c r="B12" s="35" t="s">
        <v>498</v>
      </c>
      <c r="C12" s="35">
        <v>200216</v>
      </c>
      <c r="E12" s="35">
        <v>879</v>
      </c>
      <c r="F12" s="35">
        <v>11158</v>
      </c>
      <c r="G12" s="35" t="s">
        <v>555</v>
      </c>
      <c r="H12" s="35" t="s">
        <v>602</v>
      </c>
      <c r="I12" s="35" t="s">
        <v>603</v>
      </c>
      <c r="J12" s="35" t="s">
        <v>551</v>
      </c>
      <c r="K12" s="36">
        <f>_xlfn.IFNA(VLOOKUP($F12,'Q4 2018 Initial PTP'!$B$1:$AJ$61,16,0),"Not In Previous Update")</f>
        <v>42157</v>
      </c>
      <c r="L12" s="36">
        <v>42157</v>
      </c>
      <c r="M12" s="36">
        <v>41791</v>
      </c>
      <c r="N12" s="36">
        <v>41325</v>
      </c>
      <c r="O12" s="38">
        <v>10241314</v>
      </c>
      <c r="P12" s="35">
        <v>2013</v>
      </c>
      <c r="Q12" s="38">
        <v>10759780.521249998</v>
      </c>
      <c r="R12" s="38">
        <v>10241314</v>
      </c>
      <c r="U12" s="35" t="s">
        <v>522</v>
      </c>
      <c r="V12" s="35" t="s">
        <v>606</v>
      </c>
    </row>
    <row r="13" spans="1:246">
      <c r="A13" s="35" t="s">
        <v>873</v>
      </c>
      <c r="B13" s="35" t="s">
        <v>487</v>
      </c>
      <c r="C13" s="35">
        <v>200216</v>
      </c>
      <c r="E13" s="35">
        <v>501</v>
      </c>
      <c r="F13" s="35">
        <v>10646</v>
      </c>
      <c r="G13" s="35" t="s">
        <v>555</v>
      </c>
      <c r="H13" s="35" t="s">
        <v>607</v>
      </c>
      <c r="I13" s="35" t="s">
        <v>608</v>
      </c>
      <c r="J13" s="35" t="s">
        <v>551</v>
      </c>
      <c r="K13" s="36">
        <f>_xlfn.IFNA(VLOOKUP($F13,'Q4 2018 Initial PTP'!$B$1:$AJ$61,16,0),"Not In Previous Update")</f>
        <v>43231</v>
      </c>
      <c r="L13" s="36">
        <v>43231</v>
      </c>
      <c r="M13" s="36">
        <v>43252</v>
      </c>
      <c r="N13" s="36">
        <v>41325</v>
      </c>
      <c r="O13" s="38">
        <v>11980465</v>
      </c>
      <c r="P13" s="35">
        <v>2013</v>
      </c>
      <c r="Q13" s="38">
        <v>13554796.495248677</v>
      </c>
      <c r="R13" s="38">
        <v>11980465</v>
      </c>
      <c r="U13" s="35" t="s">
        <v>522</v>
      </c>
      <c r="V13" s="35" t="s">
        <v>611</v>
      </c>
    </row>
    <row r="14" spans="1:246">
      <c r="A14" s="35" t="s">
        <v>873</v>
      </c>
      <c r="B14" s="35" t="s">
        <v>491</v>
      </c>
      <c r="C14" s="35">
        <v>20122</v>
      </c>
      <c r="E14" s="35">
        <v>30298</v>
      </c>
      <c r="F14" s="35">
        <v>50336</v>
      </c>
      <c r="G14" s="35" t="s">
        <v>555</v>
      </c>
      <c r="H14" s="35" t="s">
        <v>612</v>
      </c>
      <c r="I14" s="35" t="s">
        <v>613</v>
      </c>
      <c r="J14" s="35" t="s">
        <v>551</v>
      </c>
      <c r="K14" s="36">
        <f>_xlfn.IFNA(VLOOKUP($F14,'Q4 2018 Initial PTP'!$B$1:$AJ$61,16,0),"Not In Previous Update")</f>
        <v>42623</v>
      </c>
      <c r="L14" s="36">
        <v>42623</v>
      </c>
      <c r="M14" s="36">
        <v>42522</v>
      </c>
      <c r="N14" s="36">
        <v>40588</v>
      </c>
      <c r="O14" s="38">
        <v>1166400</v>
      </c>
      <c r="P14" s="35">
        <v>2014</v>
      </c>
      <c r="Q14" s="38">
        <v>1225449</v>
      </c>
      <c r="R14" s="38">
        <v>1731419</v>
      </c>
      <c r="U14" s="35" t="s">
        <v>522</v>
      </c>
      <c r="V14" s="35" t="s">
        <v>614</v>
      </c>
    </row>
    <row r="15" spans="1:246">
      <c r="A15" s="35" t="s">
        <v>873</v>
      </c>
      <c r="B15" s="35" t="s">
        <v>470</v>
      </c>
      <c r="C15" s="35">
        <v>200167</v>
      </c>
      <c r="E15" s="35">
        <v>503</v>
      </c>
      <c r="F15" s="35">
        <v>10648</v>
      </c>
      <c r="G15" s="35" t="s">
        <v>555</v>
      </c>
      <c r="H15" s="35" t="s">
        <v>615</v>
      </c>
      <c r="I15" s="35" t="s">
        <v>616</v>
      </c>
      <c r="J15" s="35" t="s">
        <v>551</v>
      </c>
      <c r="K15" s="36">
        <f>_xlfn.IFNA(VLOOKUP($F15,'Q4 2018 Initial PTP'!$B$1:$AJ$61,16,0),"Not In Previous Update")</f>
        <v>42004</v>
      </c>
      <c r="L15" s="36">
        <v>42004</v>
      </c>
      <c r="M15" s="36">
        <v>41426</v>
      </c>
      <c r="N15" s="36">
        <v>41008</v>
      </c>
      <c r="O15" s="38">
        <v>1004187</v>
      </c>
      <c r="P15" s="35">
        <v>2012</v>
      </c>
      <c r="Q15" s="38">
        <v>1055023.9668749999</v>
      </c>
      <c r="R15" s="38">
        <v>1004187</v>
      </c>
      <c r="U15" s="35" t="s">
        <v>522</v>
      </c>
      <c r="V15" s="35" t="s">
        <v>619</v>
      </c>
    </row>
    <row r="16" spans="1:246">
      <c r="A16" s="35" t="s">
        <v>873</v>
      </c>
      <c r="B16" s="35" t="s">
        <v>470</v>
      </c>
      <c r="C16" s="35">
        <v>200216</v>
      </c>
      <c r="E16" s="35">
        <v>30436</v>
      </c>
      <c r="F16" s="35">
        <v>50531</v>
      </c>
      <c r="G16" s="35" t="s">
        <v>555</v>
      </c>
      <c r="H16" s="35" t="s">
        <v>620</v>
      </c>
      <c r="I16" s="35" t="s">
        <v>471</v>
      </c>
      <c r="J16" s="35" t="s">
        <v>551</v>
      </c>
      <c r="K16" s="36">
        <f>_xlfn.IFNA(VLOOKUP($F16,'Q4 2018 Initial PTP'!$B$1:$AJ$61,16,0),"Not In Previous Update")</f>
        <v>42004</v>
      </c>
      <c r="L16" s="36">
        <v>42004</v>
      </c>
      <c r="M16" s="36">
        <v>42522</v>
      </c>
      <c r="N16" s="36">
        <v>41325</v>
      </c>
      <c r="O16" s="38">
        <v>1000000</v>
      </c>
      <c r="P16" s="35">
        <v>2013</v>
      </c>
      <c r="Q16" s="38">
        <v>1024999.9999999999</v>
      </c>
      <c r="R16" s="38">
        <v>1000000</v>
      </c>
      <c r="U16" s="35" t="s">
        <v>522</v>
      </c>
      <c r="V16" s="35" t="s">
        <v>622</v>
      </c>
    </row>
    <row r="17" spans="1:22">
      <c r="B17" s="35" t="s">
        <v>492</v>
      </c>
      <c r="C17" s="35">
        <v>200231</v>
      </c>
      <c r="E17" s="35">
        <v>30495</v>
      </c>
      <c r="F17" s="35">
        <v>50607</v>
      </c>
      <c r="G17" s="35" t="s">
        <v>555</v>
      </c>
      <c r="H17" s="35" t="s">
        <v>628</v>
      </c>
      <c r="I17" s="35" t="s">
        <v>629</v>
      </c>
      <c r="J17" s="35" t="s">
        <v>551</v>
      </c>
      <c r="K17" s="36">
        <f>_xlfn.IFNA(VLOOKUP($F17,'Q4 2018 Initial PTP'!$B$1:$AJ$61,16,0),"Not In Previous Update")</f>
        <v>42489</v>
      </c>
      <c r="L17" s="36">
        <v>42489</v>
      </c>
      <c r="M17" s="36">
        <v>41426</v>
      </c>
      <c r="N17" s="36">
        <v>41540</v>
      </c>
      <c r="O17" s="38">
        <v>30369537</v>
      </c>
      <c r="P17" s="35">
        <v>2013</v>
      </c>
      <c r="Q17" s="38">
        <v>32704669.68089062</v>
      </c>
      <c r="R17" s="38">
        <v>22851755</v>
      </c>
      <c r="U17" s="35" t="s">
        <v>522</v>
      </c>
      <c r="V17" s="35" t="s">
        <v>631</v>
      </c>
    </row>
    <row r="18" spans="1:22">
      <c r="B18" s="35" t="s">
        <v>492</v>
      </c>
      <c r="C18" s="35">
        <v>200231</v>
      </c>
      <c r="E18" s="35">
        <v>30495</v>
      </c>
      <c r="F18" s="35">
        <v>50615</v>
      </c>
      <c r="G18" s="35" t="s">
        <v>555</v>
      </c>
      <c r="H18" s="35" t="s">
        <v>628</v>
      </c>
      <c r="I18" s="35" t="s">
        <v>633</v>
      </c>
      <c r="J18" s="35" t="s">
        <v>551</v>
      </c>
      <c r="K18" s="36">
        <f>_xlfn.IFNA(VLOOKUP($F18,'Q4 2018 Initial PTP'!$B$1:$AJ$61,16,0),"Not In Previous Update")</f>
        <v>42489</v>
      </c>
      <c r="L18" s="36">
        <v>42489</v>
      </c>
      <c r="M18" s="36">
        <v>41426</v>
      </c>
      <c r="N18" s="36">
        <v>41540</v>
      </c>
      <c r="O18" s="38">
        <v>21508234</v>
      </c>
      <c r="P18" s="35">
        <v>2013</v>
      </c>
      <c r="Q18" s="38">
        <v>23162015.554906249</v>
      </c>
      <c r="R18" s="38">
        <v>32212715</v>
      </c>
      <c r="U18" s="35" t="s">
        <v>522</v>
      </c>
      <c r="V18" s="35" t="s">
        <v>634</v>
      </c>
    </row>
    <row r="19" spans="1:22">
      <c r="A19" s="35" t="s">
        <v>873</v>
      </c>
      <c r="B19" s="35" t="s">
        <v>515</v>
      </c>
      <c r="C19" s="35">
        <v>200386</v>
      </c>
      <c r="E19" s="35">
        <v>31005</v>
      </c>
      <c r="F19" s="35">
        <v>51448</v>
      </c>
      <c r="G19" s="35" t="s">
        <v>555</v>
      </c>
      <c r="H19" s="35" t="s">
        <v>881</v>
      </c>
      <c r="I19" s="35" t="s">
        <v>448</v>
      </c>
      <c r="J19" s="35" t="s">
        <v>551</v>
      </c>
      <c r="K19" s="36">
        <f>_xlfn.IFNA(VLOOKUP($F19,'Q4 2018 Initial PTP'!$B$1:$AJ$61,16,0),"Not In Previous Update")</f>
        <v>43245</v>
      </c>
      <c r="L19" s="36">
        <v>43245</v>
      </c>
      <c r="M19" s="36">
        <v>42887</v>
      </c>
      <c r="N19" s="36">
        <v>42507</v>
      </c>
      <c r="O19" s="38">
        <v>2904911</v>
      </c>
      <c r="P19" s="35">
        <v>2016</v>
      </c>
      <c r="Q19" s="38">
        <v>3051972.1193749998</v>
      </c>
      <c r="R19" s="38">
        <v>2904911</v>
      </c>
      <c r="U19" s="35" t="s">
        <v>522</v>
      </c>
      <c r="V19" s="35" t="s">
        <v>637</v>
      </c>
    </row>
    <row r="20" spans="1:22">
      <c r="A20" s="35" t="s">
        <v>873</v>
      </c>
      <c r="B20" s="35" t="s">
        <v>493</v>
      </c>
      <c r="C20" s="35">
        <v>200216</v>
      </c>
      <c r="E20" s="35">
        <v>451</v>
      </c>
      <c r="F20" s="35">
        <v>10583</v>
      </c>
      <c r="G20" s="35" t="s">
        <v>555</v>
      </c>
      <c r="H20" s="35" t="s">
        <v>638</v>
      </c>
      <c r="I20" s="35" t="s">
        <v>639</v>
      </c>
      <c r="J20" s="35" t="s">
        <v>551</v>
      </c>
      <c r="K20" s="36">
        <f>_xlfn.IFNA(VLOOKUP($F20,'Q4 2018 Initial PTP'!$B$1:$AJ$61,16,0),"Not In Previous Update")</f>
        <v>42822</v>
      </c>
      <c r="L20" s="36">
        <v>42822</v>
      </c>
      <c r="M20" s="36">
        <v>41426</v>
      </c>
      <c r="N20" s="36">
        <v>41325</v>
      </c>
      <c r="O20" s="38">
        <v>12705537</v>
      </c>
      <c r="P20" s="35">
        <v>2013</v>
      </c>
      <c r="Q20" s="38">
        <v>14024535.522912888</v>
      </c>
      <c r="R20" s="38">
        <v>12705537</v>
      </c>
      <c r="U20" s="35" t="s">
        <v>522</v>
      </c>
      <c r="V20" s="35" t="s">
        <v>642</v>
      </c>
    </row>
    <row r="21" spans="1:22">
      <c r="A21" s="35" t="s">
        <v>873</v>
      </c>
      <c r="B21" s="35" t="s">
        <v>478</v>
      </c>
      <c r="C21" s="35">
        <v>200255</v>
      </c>
      <c r="E21" s="35">
        <v>30361</v>
      </c>
      <c r="F21" s="35">
        <v>50413</v>
      </c>
      <c r="G21" s="35" t="s">
        <v>555</v>
      </c>
      <c r="H21" s="35" t="s">
        <v>623</v>
      </c>
      <c r="I21" s="35" t="s">
        <v>643</v>
      </c>
      <c r="J21" s="35" t="s">
        <v>551</v>
      </c>
      <c r="K21" s="36">
        <f>_xlfn.IFNA(VLOOKUP($F21,'Q4 2018 Initial PTP'!$B$1:$AJ$61,16,0),"Not In Previous Update")</f>
        <v>43076</v>
      </c>
      <c r="L21" s="36">
        <v>43076</v>
      </c>
      <c r="M21" s="36">
        <v>43160</v>
      </c>
      <c r="N21" s="36">
        <v>41676</v>
      </c>
      <c r="O21" s="38">
        <v>65082311</v>
      </c>
      <c r="P21" s="35">
        <v>2017</v>
      </c>
      <c r="Q21" s="38">
        <v>65082311</v>
      </c>
      <c r="R21" s="38">
        <v>65082311</v>
      </c>
      <c r="U21" s="35" t="s">
        <v>522</v>
      </c>
      <c r="V21" s="35" t="s">
        <v>644</v>
      </c>
    </row>
    <row r="22" spans="1:22">
      <c r="A22" s="35" t="s">
        <v>873</v>
      </c>
      <c r="B22" s="35" t="s">
        <v>478</v>
      </c>
      <c r="C22" s="35">
        <v>200255</v>
      </c>
      <c r="E22" s="35">
        <v>30361</v>
      </c>
      <c r="F22" s="35">
        <v>50414</v>
      </c>
      <c r="G22" s="35" t="s">
        <v>555</v>
      </c>
      <c r="H22" s="35" t="s">
        <v>623</v>
      </c>
      <c r="I22" s="35" t="s">
        <v>645</v>
      </c>
      <c r="J22" s="35" t="s">
        <v>551</v>
      </c>
      <c r="K22" s="36">
        <f>_xlfn.IFNA(VLOOKUP($F22,'Q4 2018 Initial PTP'!$B$1:$AJ$61,16,0),"Not In Previous Update")</f>
        <v>43076</v>
      </c>
      <c r="L22" s="36">
        <v>43076</v>
      </c>
      <c r="M22" s="36">
        <v>43160</v>
      </c>
      <c r="N22" s="36">
        <v>41676</v>
      </c>
      <c r="O22" s="38">
        <v>17471695</v>
      </c>
      <c r="P22" s="35">
        <v>2017</v>
      </c>
      <c r="Q22" s="38">
        <v>17471695</v>
      </c>
      <c r="R22" s="38">
        <v>17471695</v>
      </c>
      <c r="U22" s="35" t="s">
        <v>522</v>
      </c>
      <c r="V22" s="35" t="s">
        <v>646</v>
      </c>
    </row>
    <row r="23" spans="1:22">
      <c r="A23" s="35" t="s">
        <v>873</v>
      </c>
      <c r="B23" s="35" t="s">
        <v>478</v>
      </c>
      <c r="C23" s="35">
        <v>200255</v>
      </c>
      <c r="E23" s="35">
        <v>30361</v>
      </c>
      <c r="F23" s="35">
        <v>50768</v>
      </c>
      <c r="G23" s="35" t="s">
        <v>555</v>
      </c>
      <c r="H23" s="35" t="s">
        <v>623</v>
      </c>
      <c r="I23" s="35" t="s">
        <v>477</v>
      </c>
      <c r="J23" s="35" t="s">
        <v>551</v>
      </c>
      <c r="K23" s="36">
        <f>_xlfn.IFNA(VLOOKUP($F23,'Q4 2018 Initial PTP'!$B$1:$AJ$61,16,0),"Not In Previous Update")</f>
        <v>43076</v>
      </c>
      <c r="L23" s="36">
        <v>43076</v>
      </c>
      <c r="M23" s="36">
        <v>43160</v>
      </c>
      <c r="N23" s="36">
        <v>41676</v>
      </c>
      <c r="O23" s="38">
        <v>1270623</v>
      </c>
      <c r="P23" s="35">
        <v>2017</v>
      </c>
      <c r="Q23" s="38">
        <v>1270623</v>
      </c>
      <c r="R23" s="38">
        <v>1270623</v>
      </c>
      <c r="U23" s="35" t="s">
        <v>522</v>
      </c>
      <c r="V23" s="35" t="s">
        <v>647</v>
      </c>
    </row>
    <row r="24" spans="1:22">
      <c r="A24" s="35" t="s">
        <v>575</v>
      </c>
      <c r="B24" s="35" t="s">
        <v>521</v>
      </c>
      <c r="C24" s="35">
        <v>200272</v>
      </c>
      <c r="E24" s="35">
        <v>30770</v>
      </c>
      <c r="F24" s="35">
        <v>51047</v>
      </c>
      <c r="G24" s="35" t="s">
        <v>555</v>
      </c>
      <c r="H24" s="35" t="s">
        <v>827</v>
      </c>
      <c r="I24" s="35" t="s">
        <v>648</v>
      </c>
      <c r="J24" s="35" t="s">
        <v>578</v>
      </c>
      <c r="K24" s="36">
        <f>_xlfn.IFNA(VLOOKUP($F24,'Q4 2018 Initial PTP'!$B$1:$AJ$61,16,0),"Not In Previous Update")</f>
        <v>41426</v>
      </c>
      <c r="L24" s="36">
        <v>41426</v>
      </c>
      <c r="M24" s="36">
        <v>42156</v>
      </c>
      <c r="N24" s="36">
        <v>41778</v>
      </c>
      <c r="O24" s="38">
        <v>4100000</v>
      </c>
      <c r="P24" s="35">
        <v>2014</v>
      </c>
      <c r="Q24" s="38">
        <v>4000000.0000000005</v>
      </c>
      <c r="R24" s="38">
        <v>4100000</v>
      </c>
      <c r="S24" s="39">
        <v>4086696</v>
      </c>
      <c r="T24" s="35" t="s">
        <v>579</v>
      </c>
      <c r="U24" s="35" t="s">
        <v>522</v>
      </c>
      <c r="V24" s="35" t="s">
        <v>400</v>
      </c>
    </row>
    <row r="25" spans="1:22">
      <c r="A25" s="35" t="s">
        <v>873</v>
      </c>
      <c r="B25" s="35" t="s">
        <v>494</v>
      </c>
      <c r="C25" s="35">
        <v>200216</v>
      </c>
      <c r="E25" s="35">
        <v>30471</v>
      </c>
      <c r="F25" s="35">
        <v>50567</v>
      </c>
      <c r="G25" s="35" t="s">
        <v>555</v>
      </c>
      <c r="H25" s="35" t="s">
        <v>650</v>
      </c>
      <c r="I25" s="35" t="s">
        <v>651</v>
      </c>
      <c r="J25" s="35" t="s">
        <v>551</v>
      </c>
      <c r="K25" s="36">
        <f>_xlfn.IFNA(VLOOKUP($F25,'Q4 2018 Initial PTP'!$B$1:$AJ$61,16,0),"Not In Previous Update")</f>
        <v>42160</v>
      </c>
      <c r="L25" s="36">
        <v>42160</v>
      </c>
      <c r="M25" s="36">
        <v>41426</v>
      </c>
      <c r="N25" s="36">
        <v>41325</v>
      </c>
      <c r="O25" s="38">
        <v>16548317</v>
      </c>
      <c r="P25" s="35">
        <v>2013</v>
      </c>
      <c r="Q25" s="38">
        <v>17386075.548124999</v>
      </c>
      <c r="R25" s="38">
        <v>16548317</v>
      </c>
      <c r="S25" s="39">
        <v>15777911</v>
      </c>
      <c r="T25" s="35" t="s">
        <v>579</v>
      </c>
      <c r="U25" s="35" t="s">
        <v>522</v>
      </c>
      <c r="V25" s="35" t="s">
        <v>654</v>
      </c>
    </row>
    <row r="26" spans="1:22">
      <c r="A26" s="35" t="s">
        <v>873</v>
      </c>
      <c r="B26" s="35" t="s">
        <v>495</v>
      </c>
      <c r="C26" s="35">
        <v>200216</v>
      </c>
      <c r="E26" s="35">
        <v>478</v>
      </c>
      <c r="F26" s="35">
        <v>10615</v>
      </c>
      <c r="G26" s="35" t="s">
        <v>555</v>
      </c>
      <c r="H26" s="35" t="s">
        <v>655</v>
      </c>
      <c r="I26" s="35" t="s">
        <v>656</v>
      </c>
      <c r="J26" s="35" t="s">
        <v>551</v>
      </c>
      <c r="K26" s="36">
        <f>_xlfn.IFNA(VLOOKUP($F26,'Q4 2018 Initial PTP'!$B$1:$AJ$61,16,0),"Not In Previous Update")</f>
        <v>42473</v>
      </c>
      <c r="L26" s="36">
        <v>42473</v>
      </c>
      <c r="M26" s="36">
        <v>41426</v>
      </c>
      <c r="N26" s="36">
        <v>41325</v>
      </c>
      <c r="O26" s="38">
        <v>1221505</v>
      </c>
      <c r="P26" s="35">
        <v>2013</v>
      </c>
      <c r="Q26" s="38">
        <v>1315427.2828906248</v>
      </c>
      <c r="R26" s="38">
        <v>1221505</v>
      </c>
      <c r="U26" s="35" t="s">
        <v>522</v>
      </c>
      <c r="V26" s="35" t="s">
        <v>659</v>
      </c>
    </row>
    <row r="27" spans="1:22">
      <c r="A27" s="35" t="s">
        <v>873</v>
      </c>
      <c r="B27" s="35" t="s">
        <v>495</v>
      </c>
      <c r="C27" s="35">
        <v>200246</v>
      </c>
      <c r="E27" s="35">
        <v>512</v>
      </c>
      <c r="F27" s="35">
        <v>10657</v>
      </c>
      <c r="G27" s="35" t="s">
        <v>555</v>
      </c>
      <c r="H27" s="35" t="s">
        <v>660</v>
      </c>
      <c r="I27" s="35" t="s">
        <v>661</v>
      </c>
      <c r="J27" s="35" t="s">
        <v>551</v>
      </c>
      <c r="K27" s="36">
        <f>_xlfn.IFNA(VLOOKUP($F27,'Q4 2018 Initial PTP'!$B$1:$AJ$61,16,0),"Not In Previous Update")</f>
        <v>42473</v>
      </c>
      <c r="L27" s="36">
        <v>42473</v>
      </c>
      <c r="M27" s="36">
        <v>41791</v>
      </c>
      <c r="N27" s="36">
        <v>41689</v>
      </c>
      <c r="O27" s="38">
        <v>8174689</v>
      </c>
      <c r="P27" s="35">
        <v>2014</v>
      </c>
      <c r="Q27" s="38">
        <v>8588532.6306250002</v>
      </c>
      <c r="R27" s="38">
        <v>8174689</v>
      </c>
      <c r="U27" s="35" t="s">
        <v>522</v>
      </c>
      <c r="V27" s="35" t="s">
        <v>663</v>
      </c>
    </row>
    <row r="28" spans="1:22">
      <c r="A28" s="35" t="s">
        <v>873</v>
      </c>
      <c r="B28" s="35" t="s">
        <v>496</v>
      </c>
      <c r="C28" s="35">
        <v>200216</v>
      </c>
      <c r="E28" s="35">
        <v>30472</v>
      </c>
      <c r="F28" s="35">
        <v>50568</v>
      </c>
      <c r="G28" s="35" t="s">
        <v>555</v>
      </c>
      <c r="H28" s="35" t="s">
        <v>664</v>
      </c>
      <c r="I28" s="35" t="s">
        <v>665</v>
      </c>
      <c r="J28" s="35" t="s">
        <v>551</v>
      </c>
      <c r="K28" s="36">
        <f>_xlfn.IFNA(VLOOKUP($F28,'Q4 2018 Initial PTP'!$B$1:$AJ$61,16,0),"Not In Previous Update")</f>
        <v>42180</v>
      </c>
      <c r="L28" s="36">
        <v>42180</v>
      </c>
      <c r="M28" s="36">
        <v>41426</v>
      </c>
      <c r="N28" s="36">
        <v>41325</v>
      </c>
      <c r="O28" s="38">
        <v>7519658</v>
      </c>
      <c r="P28" s="35">
        <v>2013</v>
      </c>
      <c r="Q28" s="38">
        <v>7900340.6862499993</v>
      </c>
      <c r="R28" s="38">
        <v>7519658</v>
      </c>
      <c r="S28" s="39">
        <v>5366606</v>
      </c>
      <c r="T28" s="35" t="s">
        <v>579</v>
      </c>
      <c r="U28" s="35" t="s">
        <v>522</v>
      </c>
      <c r="V28" s="35" t="s">
        <v>668</v>
      </c>
    </row>
    <row r="29" spans="1:22">
      <c r="A29" s="35" t="s">
        <v>873</v>
      </c>
      <c r="B29" s="35" t="s">
        <v>497</v>
      </c>
      <c r="C29" s="35">
        <v>200216</v>
      </c>
      <c r="E29" s="35">
        <v>30473</v>
      </c>
      <c r="F29" s="35">
        <v>50569</v>
      </c>
      <c r="G29" s="35" t="s">
        <v>555</v>
      </c>
      <c r="H29" s="35" t="s">
        <v>669</v>
      </c>
      <c r="I29" s="35" t="s">
        <v>670</v>
      </c>
      <c r="J29" s="35" t="s">
        <v>551</v>
      </c>
      <c r="K29" s="36">
        <f>_xlfn.IFNA(VLOOKUP($F29,'Q4 2018 Initial PTP'!$B$1:$AJ$61,16,0),"Not In Previous Update")</f>
        <v>42139</v>
      </c>
      <c r="L29" s="36">
        <v>42139</v>
      </c>
      <c r="M29" s="36">
        <v>41426</v>
      </c>
      <c r="N29" s="36">
        <v>41325</v>
      </c>
      <c r="O29" s="38">
        <v>1829026</v>
      </c>
      <c r="P29" s="35">
        <v>2013</v>
      </c>
      <c r="Q29" s="38">
        <v>1921620.4412499999</v>
      </c>
      <c r="R29" s="38">
        <v>1829026</v>
      </c>
      <c r="S29" s="39">
        <v>11990487</v>
      </c>
      <c r="T29" s="35" t="s">
        <v>579</v>
      </c>
      <c r="U29" s="35" t="s">
        <v>522</v>
      </c>
      <c r="V29" s="35" t="s">
        <v>673</v>
      </c>
    </row>
    <row r="30" spans="1:22">
      <c r="A30" s="35" t="s">
        <v>873</v>
      </c>
      <c r="B30" s="35" t="s">
        <v>497</v>
      </c>
      <c r="C30" s="35">
        <v>200216</v>
      </c>
      <c r="E30" s="35">
        <v>30474</v>
      </c>
      <c r="F30" s="35">
        <v>50570</v>
      </c>
      <c r="G30" s="35" t="s">
        <v>555</v>
      </c>
      <c r="H30" s="35" t="s">
        <v>674</v>
      </c>
      <c r="I30" s="35" t="s">
        <v>675</v>
      </c>
      <c r="J30" s="35" t="s">
        <v>551</v>
      </c>
      <c r="K30" s="36">
        <f>_xlfn.IFNA(VLOOKUP($F30,'Q4 2018 Initial PTP'!$B$1:$AJ$61,16,0),"Not In Previous Update")</f>
        <v>42139</v>
      </c>
      <c r="L30" s="36">
        <v>42139</v>
      </c>
      <c r="M30" s="36">
        <v>41426</v>
      </c>
      <c r="N30" s="36">
        <v>41325</v>
      </c>
      <c r="O30" s="38">
        <v>5653353</v>
      </c>
      <c r="P30" s="35">
        <v>2013</v>
      </c>
      <c r="Q30" s="38">
        <v>5939553.9956249995</v>
      </c>
      <c r="R30" s="38">
        <v>5653353</v>
      </c>
      <c r="S30" s="39" t="s">
        <v>676</v>
      </c>
      <c r="T30" s="35" t="s">
        <v>579</v>
      </c>
      <c r="U30" s="35" t="s">
        <v>522</v>
      </c>
      <c r="V30" s="35" t="s">
        <v>678</v>
      </c>
    </row>
    <row r="31" spans="1:22">
      <c r="A31" s="35" t="s">
        <v>873</v>
      </c>
      <c r="B31" s="35" t="s">
        <v>497</v>
      </c>
      <c r="C31" s="35">
        <v>200216</v>
      </c>
      <c r="E31" s="35">
        <v>30475</v>
      </c>
      <c r="F31" s="35">
        <v>50571</v>
      </c>
      <c r="G31" s="35" t="s">
        <v>555</v>
      </c>
      <c r="H31" s="35" t="s">
        <v>680</v>
      </c>
      <c r="I31" s="35" t="s">
        <v>681</v>
      </c>
      <c r="J31" s="35" t="s">
        <v>551</v>
      </c>
      <c r="K31" s="36">
        <f>_xlfn.IFNA(VLOOKUP($F31,'Q4 2018 Initial PTP'!$B$1:$AJ$61,16,0),"Not In Previous Update")</f>
        <v>42139</v>
      </c>
      <c r="L31" s="36">
        <v>42139</v>
      </c>
      <c r="M31" s="36">
        <v>41426</v>
      </c>
      <c r="N31" s="36">
        <v>41325</v>
      </c>
      <c r="O31" s="38">
        <v>9145130</v>
      </c>
      <c r="P31" s="35">
        <v>2013</v>
      </c>
      <c r="Q31" s="38">
        <v>9608102.2062499989</v>
      </c>
      <c r="R31" s="38">
        <v>9145130</v>
      </c>
      <c r="S31" s="39" t="s">
        <v>676</v>
      </c>
      <c r="T31" s="35" t="s">
        <v>579</v>
      </c>
      <c r="U31" s="35" t="s">
        <v>522</v>
      </c>
      <c r="V31" s="35" t="s">
        <v>683</v>
      </c>
    </row>
    <row r="32" spans="1:22">
      <c r="A32" s="35" t="s">
        <v>873</v>
      </c>
      <c r="B32" s="35" t="s">
        <v>475</v>
      </c>
      <c r="C32" s="35">
        <v>200272</v>
      </c>
      <c r="E32" s="35">
        <v>30747</v>
      </c>
      <c r="F32" s="35">
        <v>51014</v>
      </c>
      <c r="G32" s="35" t="s">
        <v>555</v>
      </c>
      <c r="H32" s="35" t="s">
        <v>684</v>
      </c>
      <c r="I32" s="35" t="s">
        <v>474</v>
      </c>
      <c r="J32" s="35" t="s">
        <v>578</v>
      </c>
      <c r="K32" s="36">
        <f>_xlfn.IFNA(VLOOKUP($F32,'Q4 2018 Initial PTP'!$B$1:$AJ$61,16,0),"Not In Previous Update")</f>
        <v>42313</v>
      </c>
      <c r="L32" s="36">
        <v>42313</v>
      </c>
      <c r="M32" s="36">
        <v>42156</v>
      </c>
      <c r="N32" s="36">
        <v>41778</v>
      </c>
      <c r="O32" s="38">
        <v>12132497</v>
      </c>
      <c r="P32" s="35">
        <v>2014</v>
      </c>
      <c r="Q32" s="38">
        <v>12435809.424999999</v>
      </c>
      <c r="R32" s="38">
        <v>12132497</v>
      </c>
      <c r="U32" s="35" t="s">
        <v>522</v>
      </c>
      <c r="V32" s="35" t="s">
        <v>686</v>
      </c>
    </row>
    <row r="33" spans="1:22">
      <c r="A33" s="35" t="s">
        <v>873</v>
      </c>
      <c r="B33" s="35" t="s">
        <v>475</v>
      </c>
      <c r="C33" s="35">
        <v>200272</v>
      </c>
      <c r="E33" s="35">
        <v>30748</v>
      </c>
      <c r="F33" s="35">
        <v>51015</v>
      </c>
      <c r="G33" s="35" t="s">
        <v>555</v>
      </c>
      <c r="H33" s="35" t="s">
        <v>687</v>
      </c>
      <c r="I33" s="35" t="s">
        <v>476</v>
      </c>
      <c r="J33" s="35" t="s">
        <v>578</v>
      </c>
      <c r="K33" s="36">
        <f>_xlfn.IFNA(VLOOKUP($F33,'Q4 2018 Initial PTP'!$B$1:$AJ$61,16,0),"Not In Previous Update")</f>
        <v>42004</v>
      </c>
      <c r="L33" s="36">
        <v>42004</v>
      </c>
      <c r="M33" s="36">
        <v>42156</v>
      </c>
      <c r="N33" s="36">
        <v>41778</v>
      </c>
      <c r="O33" s="38">
        <v>8318584</v>
      </c>
      <c r="P33" s="35">
        <v>2014</v>
      </c>
      <c r="Q33" s="38">
        <v>8318584</v>
      </c>
      <c r="R33" s="38">
        <v>8318584</v>
      </c>
      <c r="U33" s="35" t="s">
        <v>522</v>
      </c>
      <c r="V33" s="35" t="s">
        <v>689</v>
      </c>
    </row>
    <row r="34" spans="1:22">
      <c r="A34" s="35" t="s">
        <v>873</v>
      </c>
      <c r="B34" s="35" t="s">
        <v>510</v>
      </c>
      <c r="C34" s="35">
        <v>200306</v>
      </c>
      <c r="E34" s="35">
        <v>30731</v>
      </c>
      <c r="F34" s="35">
        <v>50990</v>
      </c>
      <c r="G34" s="35" t="s">
        <v>555</v>
      </c>
      <c r="H34" s="35" t="s">
        <v>691</v>
      </c>
      <c r="I34" s="35" t="s">
        <v>692</v>
      </c>
      <c r="J34" s="35" t="s">
        <v>551</v>
      </c>
      <c r="K34" s="36">
        <f>_xlfn.IFNA(VLOOKUP($F34,'Q4 2018 Initial PTP'!$B$1:$AJ$61,16,0),"Not In Previous Update")</f>
        <v>42114</v>
      </c>
      <c r="L34" s="36">
        <v>42114</v>
      </c>
      <c r="M34" s="36">
        <v>42156</v>
      </c>
      <c r="N34" s="36">
        <v>41967</v>
      </c>
      <c r="O34" s="38">
        <v>4715419</v>
      </c>
      <c r="P34" s="35">
        <v>2015</v>
      </c>
      <c r="Q34" s="38">
        <v>4715419</v>
      </c>
      <c r="R34" s="38">
        <v>7381799</v>
      </c>
      <c r="U34" s="35" t="s">
        <v>522</v>
      </c>
      <c r="V34" s="35" t="s">
        <v>694</v>
      </c>
    </row>
    <row r="35" spans="1:22">
      <c r="A35" s="35" t="s">
        <v>873</v>
      </c>
      <c r="B35" s="35" t="s">
        <v>490</v>
      </c>
      <c r="C35" s="35">
        <v>20122</v>
      </c>
      <c r="E35" s="35">
        <v>30296</v>
      </c>
      <c r="F35" s="35">
        <v>50334</v>
      </c>
      <c r="G35" s="35" t="s">
        <v>555</v>
      </c>
      <c r="H35" s="35" t="s">
        <v>696</v>
      </c>
      <c r="I35" s="35" t="s">
        <v>697</v>
      </c>
      <c r="J35" s="35" t="s">
        <v>551</v>
      </c>
      <c r="K35" s="36">
        <f>_xlfn.IFNA(VLOOKUP($F35,'Q4 2018 Initial PTP'!$B$1:$AJ$61,16,0),"Not In Previous Update")</f>
        <v>42481</v>
      </c>
      <c r="L35" s="36">
        <v>42481</v>
      </c>
      <c r="M35" s="36">
        <v>42522</v>
      </c>
      <c r="N35" s="36">
        <v>40588</v>
      </c>
      <c r="O35" s="38">
        <v>1166400</v>
      </c>
      <c r="P35" s="35">
        <v>2014</v>
      </c>
      <c r="Q35" s="38">
        <v>1225449</v>
      </c>
      <c r="R35" s="38">
        <v>1166400</v>
      </c>
      <c r="U35" s="35" t="s">
        <v>522</v>
      </c>
      <c r="V35" s="35" t="s">
        <v>698</v>
      </c>
    </row>
    <row r="36" spans="1:22">
      <c r="A36" s="35" t="s">
        <v>873</v>
      </c>
      <c r="B36" s="35" t="s">
        <v>504</v>
      </c>
      <c r="C36" s="35">
        <v>200246</v>
      </c>
      <c r="E36" s="35">
        <v>30573</v>
      </c>
      <c r="F36" s="35">
        <v>50718</v>
      </c>
      <c r="G36" s="35" t="s">
        <v>555</v>
      </c>
      <c r="H36" s="35" t="s">
        <v>699</v>
      </c>
      <c r="I36" s="35" t="s">
        <v>503</v>
      </c>
      <c r="J36" s="35" t="s">
        <v>551</v>
      </c>
      <c r="K36" s="36">
        <f>_xlfn.IFNA(VLOOKUP($F36,'Q4 2018 Initial PTP'!$B$1:$AJ$61,16,0),"Not In Previous Update")</f>
        <v>42907</v>
      </c>
      <c r="L36" s="36">
        <v>42907</v>
      </c>
      <c r="M36" s="36">
        <v>43617</v>
      </c>
      <c r="N36" s="36">
        <v>41689</v>
      </c>
      <c r="O36" s="38">
        <v>6695986</v>
      </c>
      <c r="P36" s="35">
        <v>2014</v>
      </c>
      <c r="Q36" s="38">
        <v>7210844.5485312492</v>
      </c>
      <c r="R36" s="38">
        <v>6695986</v>
      </c>
      <c r="U36" s="35" t="s">
        <v>522</v>
      </c>
      <c r="V36" s="35" t="s">
        <v>702</v>
      </c>
    </row>
    <row r="37" spans="1:22">
      <c r="A37" s="35" t="s">
        <v>873</v>
      </c>
      <c r="B37" s="35" t="s">
        <v>703</v>
      </c>
      <c r="C37" s="35">
        <v>200246</v>
      </c>
      <c r="E37" s="35">
        <v>30574</v>
      </c>
      <c r="F37" s="35">
        <v>50719</v>
      </c>
      <c r="G37" s="35" t="s">
        <v>555</v>
      </c>
      <c r="H37" s="35" t="s">
        <v>704</v>
      </c>
      <c r="I37" s="35" t="s">
        <v>505</v>
      </c>
      <c r="J37" s="35" t="s">
        <v>551</v>
      </c>
      <c r="K37" s="36">
        <f>_xlfn.IFNA(VLOOKUP($F37,'Q4 2018 Initial PTP'!$B$1:$AJ$61,16,0),"Not In Previous Update")</f>
        <v>43048</v>
      </c>
      <c r="L37" s="36">
        <v>43048</v>
      </c>
      <c r="M37" s="36">
        <v>43617</v>
      </c>
      <c r="N37" s="36">
        <v>41689</v>
      </c>
      <c r="O37" s="38">
        <v>2819806</v>
      </c>
      <c r="P37" s="35">
        <v>2014</v>
      </c>
      <c r="Q37" s="38">
        <v>3036622.6457187496</v>
      </c>
      <c r="R37" s="38">
        <v>2819806</v>
      </c>
      <c r="U37" s="35" t="s">
        <v>522</v>
      </c>
      <c r="V37" s="35" t="s">
        <v>707</v>
      </c>
    </row>
    <row r="38" spans="1:22">
      <c r="A38" s="35" t="s">
        <v>873</v>
      </c>
      <c r="B38" s="35" t="s">
        <v>518</v>
      </c>
      <c r="C38" s="35">
        <v>200246</v>
      </c>
      <c r="E38" s="35">
        <v>30575</v>
      </c>
      <c r="F38" s="35">
        <v>50720</v>
      </c>
      <c r="G38" s="35" t="s">
        <v>555</v>
      </c>
      <c r="H38" s="35" t="s">
        <v>708</v>
      </c>
      <c r="I38" s="35" t="s">
        <v>506</v>
      </c>
      <c r="J38" s="35" t="s">
        <v>551</v>
      </c>
      <c r="K38" s="36">
        <f>_xlfn.IFNA(VLOOKUP($F38,'Q4 2018 Initial PTP'!$B$1:$AJ$61,16,0),"Not In Previous Update")</f>
        <v>43161</v>
      </c>
      <c r="L38" s="36">
        <v>43161</v>
      </c>
      <c r="M38" s="36">
        <v>41791</v>
      </c>
      <c r="N38" s="36">
        <v>41689</v>
      </c>
      <c r="O38" s="38">
        <v>8851677</v>
      </c>
      <c r="P38" s="35">
        <v>2014</v>
      </c>
      <c r="Q38" s="38">
        <v>9770595.1762488261</v>
      </c>
      <c r="R38" s="38">
        <v>11571330</v>
      </c>
      <c r="U38" s="35" t="s">
        <v>522</v>
      </c>
      <c r="V38" s="35" t="s">
        <v>711</v>
      </c>
    </row>
    <row r="39" spans="1:22">
      <c r="A39" s="35" t="s">
        <v>873</v>
      </c>
      <c r="B39" s="35" t="s">
        <v>518</v>
      </c>
      <c r="C39" s="35">
        <v>200246</v>
      </c>
      <c r="E39" s="35">
        <v>30576</v>
      </c>
      <c r="F39" s="35">
        <v>50721</v>
      </c>
      <c r="G39" s="35" t="s">
        <v>555</v>
      </c>
      <c r="H39" s="35" t="s">
        <v>712</v>
      </c>
      <c r="I39" s="35" t="s">
        <v>507</v>
      </c>
      <c r="J39" s="35" t="s">
        <v>551</v>
      </c>
      <c r="K39" s="36">
        <f>_xlfn.IFNA(VLOOKUP($F39,'Q4 2018 Initial PTP'!$B$1:$AJ$61,16,0),"Not In Previous Update")</f>
        <v>42888</v>
      </c>
      <c r="L39" s="36">
        <v>42888</v>
      </c>
      <c r="M39" s="36">
        <v>41791</v>
      </c>
      <c r="N39" s="36">
        <v>41689</v>
      </c>
      <c r="O39" s="38">
        <v>15248925</v>
      </c>
      <c r="P39" s="35">
        <v>2014</v>
      </c>
      <c r="Q39" s="38">
        <v>16421424.373828122</v>
      </c>
      <c r="R39" s="38">
        <v>19751448</v>
      </c>
      <c r="U39" s="35" t="s">
        <v>522</v>
      </c>
      <c r="V39" s="35" t="s">
        <v>714</v>
      </c>
    </row>
    <row r="40" spans="1:22">
      <c r="A40" s="35" t="s">
        <v>873</v>
      </c>
      <c r="B40" s="35" t="s">
        <v>723</v>
      </c>
      <c r="C40" s="35">
        <v>200314</v>
      </c>
      <c r="E40" s="35">
        <v>30895</v>
      </c>
      <c r="F40" s="35">
        <v>51215</v>
      </c>
      <c r="G40" s="35" t="s">
        <v>555</v>
      </c>
      <c r="H40" s="35" t="s">
        <v>724</v>
      </c>
      <c r="I40" s="35" t="s">
        <v>725</v>
      </c>
      <c r="J40" s="35" t="s">
        <v>551</v>
      </c>
      <c r="K40" s="36">
        <f>_xlfn.IFNA(VLOOKUP($F40,'Q4 2018 Initial PTP'!$B$1:$AJ$61,16,0),"Not In Previous Update")</f>
        <v>43089</v>
      </c>
      <c r="L40" s="36">
        <v>43089</v>
      </c>
      <c r="M40" s="36">
        <v>42522</v>
      </c>
      <c r="N40" s="36">
        <v>42053</v>
      </c>
      <c r="O40" s="38">
        <v>4294228</v>
      </c>
      <c r="P40" s="35">
        <v>2015</v>
      </c>
      <c r="Q40" s="38">
        <v>4511623.2924999995</v>
      </c>
      <c r="R40" s="38">
        <v>4294228</v>
      </c>
      <c r="U40" s="35" t="s">
        <v>522</v>
      </c>
      <c r="V40" s="35" t="s">
        <v>728</v>
      </c>
    </row>
    <row r="41" spans="1:22">
      <c r="A41" s="35" t="s">
        <v>873</v>
      </c>
      <c r="B41" s="35" t="s">
        <v>519</v>
      </c>
      <c r="C41" s="35">
        <v>200298</v>
      </c>
      <c r="E41" s="35">
        <v>30761</v>
      </c>
      <c r="F41" s="35">
        <v>51033</v>
      </c>
      <c r="G41" s="35" t="s">
        <v>555</v>
      </c>
      <c r="H41" s="35" t="s">
        <v>730</v>
      </c>
      <c r="I41" s="35" t="s">
        <v>512</v>
      </c>
      <c r="J41" s="35" t="s">
        <v>563</v>
      </c>
      <c r="K41" s="36">
        <f>_xlfn.IFNA(VLOOKUP($F41,'Q4 2018 Initial PTP'!$B$1:$AJ$61,16,0),"Not In Previous Update")</f>
        <v>43983</v>
      </c>
      <c r="L41" s="36">
        <v>43983</v>
      </c>
      <c r="M41" s="36">
        <v>43983</v>
      </c>
      <c r="N41" s="36">
        <v>41912</v>
      </c>
      <c r="O41" s="38">
        <v>6566218</v>
      </c>
      <c r="P41" s="35">
        <v>2014</v>
      </c>
      <c r="Q41" s="38">
        <v>7429073</v>
      </c>
      <c r="R41" s="38">
        <v>6566218</v>
      </c>
      <c r="U41" s="35" t="s">
        <v>523</v>
      </c>
      <c r="V41" s="35" t="s">
        <v>733</v>
      </c>
    </row>
    <row r="42" spans="1:22">
      <c r="A42" s="35" t="s">
        <v>873</v>
      </c>
      <c r="B42" s="35" t="s">
        <v>519</v>
      </c>
      <c r="C42" s="35">
        <v>200406</v>
      </c>
      <c r="E42" s="35">
        <v>30889</v>
      </c>
      <c r="F42" s="35">
        <v>51207</v>
      </c>
      <c r="G42" s="35" t="s">
        <v>555</v>
      </c>
      <c r="H42" s="35" t="s">
        <v>734</v>
      </c>
      <c r="I42" s="35" t="s">
        <v>735</v>
      </c>
      <c r="J42" s="35" t="s">
        <v>551</v>
      </c>
      <c r="K42" s="36">
        <f>_xlfn.IFNA(VLOOKUP($F42,'Q4 2018 Initial PTP'!$B$1:$AJ$61,16,0),"Not In Previous Update")</f>
        <v>43230</v>
      </c>
      <c r="L42" s="36">
        <v>43230</v>
      </c>
      <c r="M42" s="36">
        <v>42887</v>
      </c>
      <c r="N42" s="36">
        <v>42599</v>
      </c>
      <c r="O42" s="38">
        <v>5285437</v>
      </c>
      <c r="P42" s="35">
        <v>2016</v>
      </c>
      <c r="Q42" s="38">
        <v>5553012.2481249999</v>
      </c>
      <c r="R42" s="38">
        <v>5919107</v>
      </c>
      <c r="U42" s="35" t="s">
        <v>522</v>
      </c>
      <c r="V42" s="35" t="s">
        <v>737</v>
      </c>
    </row>
    <row r="43" spans="1:22">
      <c r="A43" s="35" t="s">
        <v>873</v>
      </c>
      <c r="B43" s="35" t="s">
        <v>513</v>
      </c>
      <c r="C43" s="35">
        <v>200339</v>
      </c>
      <c r="E43" s="35">
        <v>30762</v>
      </c>
      <c r="F43" s="35">
        <v>51034</v>
      </c>
      <c r="G43" s="35" t="s">
        <v>555</v>
      </c>
      <c r="H43" s="35" t="s">
        <v>738</v>
      </c>
      <c r="I43" s="35" t="s">
        <v>739</v>
      </c>
      <c r="J43" s="35" t="s">
        <v>551</v>
      </c>
      <c r="K43" s="36">
        <f>_xlfn.IFNA(VLOOKUP($F43,'Q4 2018 Initial PTP'!$B$1:$AJ$61,16,0),"Not In Previous Update")</f>
        <v>43525</v>
      </c>
      <c r="L43" s="36">
        <v>43525</v>
      </c>
      <c r="M43" s="36">
        <v>43525</v>
      </c>
      <c r="N43" s="36">
        <v>42080</v>
      </c>
      <c r="O43" s="38">
        <v>6629465</v>
      </c>
      <c r="P43" s="35">
        <v>2015</v>
      </c>
      <c r="Q43" s="38">
        <v>7317689</v>
      </c>
      <c r="R43" s="38">
        <v>9905114</v>
      </c>
      <c r="U43" s="35" t="s">
        <v>523</v>
      </c>
      <c r="V43" s="35" t="s">
        <v>742</v>
      </c>
    </row>
    <row r="44" spans="1:22">
      <c r="A44" s="35" t="s">
        <v>873</v>
      </c>
      <c r="B44" s="35" t="s">
        <v>513</v>
      </c>
      <c r="C44" s="35">
        <v>200339</v>
      </c>
      <c r="E44" s="35">
        <v>30762</v>
      </c>
      <c r="F44" s="35">
        <v>51035</v>
      </c>
      <c r="G44" s="35" t="s">
        <v>555</v>
      </c>
      <c r="H44" s="35" t="s">
        <v>738</v>
      </c>
      <c r="I44" s="35" t="s">
        <v>743</v>
      </c>
      <c r="J44" s="35" t="s">
        <v>551</v>
      </c>
      <c r="K44" s="36">
        <f>_xlfn.IFNA(VLOOKUP($F44,'Q4 2018 Initial PTP'!$B$1:$AJ$61,16,0),"Not In Previous Update")</f>
        <v>43525</v>
      </c>
      <c r="L44" s="36">
        <v>43525</v>
      </c>
      <c r="M44" s="36">
        <v>43525</v>
      </c>
      <c r="N44" s="36">
        <v>42080</v>
      </c>
      <c r="O44" s="38">
        <v>652658</v>
      </c>
      <c r="P44" s="35">
        <v>2015</v>
      </c>
      <c r="Q44" s="38">
        <v>720412</v>
      </c>
      <c r="R44" s="38">
        <v>1144751</v>
      </c>
      <c r="U44" s="35" t="s">
        <v>523</v>
      </c>
      <c r="V44" s="35" t="s">
        <v>744</v>
      </c>
    </row>
    <row r="45" spans="1:22">
      <c r="A45" s="35" t="s">
        <v>873</v>
      </c>
      <c r="B45" s="35" t="s">
        <v>745</v>
      </c>
      <c r="C45" s="35">
        <v>200314</v>
      </c>
      <c r="E45" s="35">
        <v>30873</v>
      </c>
      <c r="F45" s="35">
        <v>51187</v>
      </c>
      <c r="G45" s="35" t="s">
        <v>555</v>
      </c>
      <c r="H45" s="35" t="s">
        <v>746</v>
      </c>
      <c r="I45" s="35" t="s">
        <v>747</v>
      </c>
      <c r="J45" s="35" t="s">
        <v>551</v>
      </c>
      <c r="K45" s="36">
        <f>_xlfn.IFNA(VLOOKUP($F45,'Q4 2018 Initial PTP'!$B$1:$AJ$61,16,0),"Not In Previous Update")</f>
        <v>42922</v>
      </c>
      <c r="L45" s="36">
        <v>42922</v>
      </c>
      <c r="M45" s="36">
        <v>42522</v>
      </c>
      <c r="N45" s="36">
        <v>42053</v>
      </c>
      <c r="O45" s="38">
        <v>15821763</v>
      </c>
      <c r="P45" s="35">
        <v>2015</v>
      </c>
      <c r="Q45" s="38">
        <v>16622739.751874998</v>
      </c>
      <c r="R45" s="38">
        <v>9397311</v>
      </c>
      <c r="U45" s="35" t="s">
        <v>522</v>
      </c>
      <c r="V45" s="35" t="s">
        <v>750</v>
      </c>
    </row>
    <row r="46" spans="1:22">
      <c r="A46" s="35" t="s">
        <v>873</v>
      </c>
      <c r="B46" s="35" t="s">
        <v>509</v>
      </c>
      <c r="C46" s="35">
        <v>200310</v>
      </c>
      <c r="E46" s="35">
        <v>30619</v>
      </c>
      <c r="F46" s="35">
        <v>50802</v>
      </c>
      <c r="G46" s="35" t="s">
        <v>555</v>
      </c>
      <c r="H46" s="35" t="s">
        <v>729</v>
      </c>
      <c r="I46" s="35" t="s">
        <v>508</v>
      </c>
      <c r="J46" s="35" t="s">
        <v>578</v>
      </c>
      <c r="K46" s="36">
        <f>_xlfn.IFNA(VLOOKUP($F46,'Q4 2018 Initial PTP'!$B$1:$AJ$61,16,0),"Not In Previous Update")</f>
        <v>42915</v>
      </c>
      <c r="L46" s="36">
        <v>42915</v>
      </c>
      <c r="M46" s="36">
        <v>42156</v>
      </c>
      <c r="N46" s="36">
        <v>41975</v>
      </c>
      <c r="O46" s="38">
        <v>11652107</v>
      </c>
      <c r="P46" s="35">
        <v>2014</v>
      </c>
      <c r="Q46" s="38">
        <v>12548044.789796874</v>
      </c>
      <c r="R46" s="38">
        <v>11652107</v>
      </c>
      <c r="U46" s="35" t="s">
        <v>522</v>
      </c>
      <c r="V46" s="35" t="s">
        <v>752</v>
      </c>
    </row>
    <row r="47" spans="1:22">
      <c r="A47" s="35" t="s">
        <v>873</v>
      </c>
      <c r="B47" s="35" t="s">
        <v>753</v>
      </c>
      <c r="C47" s="35">
        <v>200361</v>
      </c>
      <c r="E47" s="35">
        <v>30598</v>
      </c>
      <c r="F47" s="35">
        <v>50759</v>
      </c>
      <c r="G47" s="35" t="s">
        <v>555</v>
      </c>
      <c r="H47" s="35" t="s">
        <v>754</v>
      </c>
      <c r="I47" s="35" t="s">
        <v>755</v>
      </c>
      <c r="J47" s="35" t="s">
        <v>551</v>
      </c>
      <c r="K47" s="36">
        <f>_xlfn.IFNA(VLOOKUP($F47,'Q4 2018 Initial PTP'!$B$1:$AJ$61,16,0),"Not In Previous Update")</f>
        <v>42912</v>
      </c>
      <c r="L47" s="36">
        <v>42912</v>
      </c>
      <c r="M47" s="36">
        <v>42887</v>
      </c>
      <c r="N47" s="36">
        <v>42349</v>
      </c>
      <c r="O47" s="38">
        <v>1409347</v>
      </c>
      <c r="P47" s="35">
        <v>2016</v>
      </c>
      <c r="Q47" s="38">
        <v>1444580.6749999998</v>
      </c>
      <c r="R47" s="38">
        <v>1409347</v>
      </c>
      <c r="U47" s="35" t="s">
        <v>522</v>
      </c>
      <c r="V47" s="35" t="s">
        <v>758</v>
      </c>
    </row>
    <row r="48" spans="1:22">
      <c r="B48" s="35" t="s">
        <v>759</v>
      </c>
      <c r="C48" s="35">
        <v>200382</v>
      </c>
      <c r="E48" s="35">
        <v>30809</v>
      </c>
      <c r="F48" s="35">
        <v>51096</v>
      </c>
      <c r="G48" s="35" t="s">
        <v>555</v>
      </c>
      <c r="H48" s="35" t="s">
        <v>760</v>
      </c>
      <c r="I48" s="35" t="s">
        <v>761</v>
      </c>
      <c r="J48" s="35" t="s">
        <v>551</v>
      </c>
      <c r="K48" s="36">
        <f>_xlfn.IFNA(VLOOKUP($F48,'Q4 2018 Initial PTP'!$B$1:$AJ$61,16,0),"Not In Previous Update")</f>
        <v>44348</v>
      </c>
      <c r="L48" s="36">
        <v>44348</v>
      </c>
      <c r="M48" s="36">
        <v>44348</v>
      </c>
      <c r="N48" s="36">
        <v>42472</v>
      </c>
      <c r="O48" s="38">
        <v>4319501</v>
      </c>
      <c r="P48" s="35">
        <v>2016</v>
      </c>
      <c r="Q48" s="38">
        <v>4651630</v>
      </c>
      <c r="R48" s="38">
        <v>4319501</v>
      </c>
      <c r="U48" s="35" t="s">
        <v>523</v>
      </c>
      <c r="V48" s="35" t="s">
        <v>764</v>
      </c>
    </row>
    <row r="49" spans="1:22">
      <c r="B49" s="35" t="s">
        <v>517</v>
      </c>
      <c r="C49" s="35">
        <v>200406</v>
      </c>
      <c r="E49" s="35">
        <v>31009</v>
      </c>
      <c r="F49" s="35">
        <v>51454</v>
      </c>
      <c r="G49" s="35" t="s">
        <v>555</v>
      </c>
      <c r="H49" s="35" t="s">
        <v>882</v>
      </c>
      <c r="I49" s="35" t="s">
        <v>765</v>
      </c>
      <c r="J49" s="35" t="s">
        <v>551</v>
      </c>
      <c r="K49" s="36">
        <f>_xlfn.IFNA(VLOOKUP($F49,'Q4 2018 Initial PTP'!$B$1:$AJ$61,16,0),"Not In Previous Update")</f>
        <v>43224</v>
      </c>
      <c r="L49" s="36">
        <v>43224</v>
      </c>
      <c r="M49" s="36">
        <v>43252</v>
      </c>
      <c r="N49" s="36">
        <v>42599</v>
      </c>
      <c r="O49" s="38">
        <v>5974766</v>
      </c>
      <c r="P49" s="35">
        <v>2016</v>
      </c>
      <c r="Q49" s="38">
        <v>6277238.5287499996</v>
      </c>
      <c r="R49" s="38">
        <v>5974766</v>
      </c>
      <c r="U49" s="35" t="s">
        <v>522</v>
      </c>
      <c r="V49" s="35" t="s">
        <v>768</v>
      </c>
    </row>
    <row r="50" spans="1:22">
      <c r="B50" s="35" t="s">
        <v>517</v>
      </c>
      <c r="C50" s="35">
        <v>200406</v>
      </c>
      <c r="E50" s="35">
        <v>31039</v>
      </c>
      <c r="F50" s="35">
        <v>51524</v>
      </c>
      <c r="G50" s="35" t="s">
        <v>555</v>
      </c>
      <c r="H50" s="35" t="s">
        <v>883</v>
      </c>
      <c r="I50" s="35" t="s">
        <v>769</v>
      </c>
      <c r="J50" s="35" t="s">
        <v>551</v>
      </c>
      <c r="K50" s="36">
        <f>_xlfn.IFNA(VLOOKUP($F50,'Q4 2018 Initial PTP'!$B$1:$AJ$61,16,0),"Not In Previous Update")</f>
        <v>42723</v>
      </c>
      <c r="L50" s="36">
        <v>42723</v>
      </c>
      <c r="M50" s="36">
        <v>43983</v>
      </c>
      <c r="N50" s="36">
        <v>42599</v>
      </c>
      <c r="O50" s="38">
        <v>4365864</v>
      </c>
      <c r="P50" s="35">
        <v>2016</v>
      </c>
      <c r="Q50" s="38">
        <v>4365864</v>
      </c>
      <c r="R50" s="38">
        <v>4365864</v>
      </c>
      <c r="U50" s="35" t="s">
        <v>522</v>
      </c>
      <c r="V50" s="35" t="s">
        <v>771</v>
      </c>
    </row>
    <row r="51" spans="1:22">
      <c r="A51" s="35" t="s">
        <v>873</v>
      </c>
      <c r="B51" s="35" t="s">
        <v>772</v>
      </c>
      <c r="C51" s="35">
        <v>200386</v>
      </c>
      <c r="E51" s="35">
        <v>30997</v>
      </c>
      <c r="F51" s="35">
        <v>51433</v>
      </c>
      <c r="G51" s="35" t="s">
        <v>555</v>
      </c>
      <c r="H51" s="35" t="s">
        <v>773</v>
      </c>
      <c r="I51" s="35" t="s">
        <v>774</v>
      </c>
      <c r="J51" s="35" t="s">
        <v>551</v>
      </c>
      <c r="K51" s="36">
        <f>_xlfn.IFNA(VLOOKUP($F51,'Q4 2018 Initial PTP'!$B$1:$AJ$61,16,0),"Not In Previous Update")</f>
        <v>43465</v>
      </c>
      <c r="L51" s="36">
        <v>43453</v>
      </c>
      <c r="M51" s="36">
        <v>42887</v>
      </c>
      <c r="N51" s="36">
        <v>42507</v>
      </c>
      <c r="O51" s="38">
        <v>758441</v>
      </c>
      <c r="P51" s="35">
        <v>2016</v>
      </c>
      <c r="Q51" s="38">
        <v>816758</v>
      </c>
      <c r="R51" s="38">
        <v>1997360</v>
      </c>
      <c r="U51" s="35" t="s">
        <v>524</v>
      </c>
      <c r="V51" s="35" t="s">
        <v>776</v>
      </c>
    </row>
    <row r="52" spans="1:22">
      <c r="A52" s="35" t="s">
        <v>873</v>
      </c>
      <c r="B52" s="35" t="s">
        <v>516</v>
      </c>
      <c r="C52" s="35">
        <v>200386</v>
      </c>
      <c r="E52" s="35">
        <v>31058</v>
      </c>
      <c r="F52" s="35">
        <v>51561</v>
      </c>
      <c r="G52" s="35" t="s">
        <v>555</v>
      </c>
      <c r="H52" s="35" t="s">
        <v>777</v>
      </c>
      <c r="I52" s="35" t="s">
        <v>778</v>
      </c>
      <c r="J52" s="35" t="s">
        <v>551</v>
      </c>
      <c r="K52" s="36">
        <f>_xlfn.IFNA(VLOOKUP($F52,'Q4 2018 Initial PTP'!$B$1:$AJ$61,16,0),"Not In Previous Update")</f>
        <v>43617</v>
      </c>
      <c r="L52" s="36">
        <v>43617</v>
      </c>
      <c r="M52" s="36">
        <v>43252</v>
      </c>
      <c r="N52" s="36">
        <v>42507</v>
      </c>
      <c r="O52" s="38">
        <v>11778983</v>
      </c>
      <c r="P52" s="35">
        <v>2016</v>
      </c>
      <c r="Q52" s="38">
        <v>12684677</v>
      </c>
      <c r="R52" s="38">
        <v>11778983</v>
      </c>
      <c r="U52" s="35" t="s">
        <v>524</v>
      </c>
      <c r="V52" s="35" t="s">
        <v>781</v>
      </c>
    </row>
    <row r="53" spans="1:22">
      <c r="A53" s="35" t="s">
        <v>873</v>
      </c>
      <c r="B53" s="35" t="s">
        <v>516</v>
      </c>
      <c r="C53" s="35">
        <v>200386</v>
      </c>
      <c r="E53" s="35">
        <v>31058</v>
      </c>
      <c r="F53" s="35">
        <v>51562</v>
      </c>
      <c r="G53" s="35" t="s">
        <v>555</v>
      </c>
      <c r="H53" s="35" t="s">
        <v>777</v>
      </c>
      <c r="I53" s="35" t="s">
        <v>782</v>
      </c>
      <c r="J53" s="35" t="s">
        <v>551</v>
      </c>
      <c r="K53" s="36">
        <f>_xlfn.IFNA(VLOOKUP($F53,'Q4 2018 Initial PTP'!$B$1:$AJ$61,16,0),"Not In Previous Update")</f>
        <v>43617</v>
      </c>
      <c r="L53" s="36">
        <v>43617</v>
      </c>
      <c r="M53" s="36">
        <v>43252</v>
      </c>
      <c r="N53" s="36">
        <v>42507</v>
      </c>
      <c r="O53" s="38">
        <v>7699929</v>
      </c>
      <c r="P53" s="35">
        <v>2016</v>
      </c>
      <c r="Q53" s="38">
        <v>8291982</v>
      </c>
      <c r="R53" s="38">
        <v>7699929</v>
      </c>
      <c r="U53" s="35" t="s">
        <v>524</v>
      </c>
      <c r="V53" s="35" t="s">
        <v>784</v>
      </c>
    </row>
    <row r="54" spans="1:22">
      <c r="A54" s="35" t="s">
        <v>873</v>
      </c>
      <c r="B54" s="35" t="s">
        <v>786</v>
      </c>
      <c r="C54" s="35">
        <v>200431</v>
      </c>
      <c r="E54" s="35">
        <v>31131</v>
      </c>
      <c r="F54" s="35">
        <v>51738</v>
      </c>
      <c r="G54" s="35" t="s">
        <v>555</v>
      </c>
      <c r="H54" s="35" t="s">
        <v>787</v>
      </c>
      <c r="I54" s="35" t="s">
        <v>788</v>
      </c>
      <c r="J54" s="35" t="s">
        <v>690</v>
      </c>
      <c r="K54" s="36">
        <f>_xlfn.IFNA(VLOOKUP($F54,'Q4 2018 Initial PTP'!$B$1:$AJ$61,16,0),"Not In Previous Update")</f>
        <v>43831</v>
      </c>
      <c r="L54" s="36">
        <v>43831</v>
      </c>
      <c r="M54" s="36">
        <v>42736</v>
      </c>
      <c r="N54" s="36">
        <v>42787</v>
      </c>
      <c r="O54" s="38">
        <v>4780000</v>
      </c>
      <c r="P54" s="35">
        <v>2017</v>
      </c>
      <c r="Q54" s="38">
        <v>5021988</v>
      </c>
      <c r="R54" s="38">
        <v>4780000</v>
      </c>
      <c r="U54" s="35" t="s">
        <v>524</v>
      </c>
      <c r="V54" s="35" t="s">
        <v>791</v>
      </c>
    </row>
    <row r="55" spans="1:22">
      <c r="A55" s="35" t="s">
        <v>873</v>
      </c>
      <c r="B55" s="35" t="s">
        <v>792</v>
      </c>
      <c r="C55" s="35">
        <v>200446</v>
      </c>
      <c r="E55" s="35">
        <v>41202</v>
      </c>
      <c r="F55" s="35">
        <v>61858</v>
      </c>
      <c r="G55" s="35" t="s">
        <v>555</v>
      </c>
      <c r="H55" s="35" t="s">
        <v>793</v>
      </c>
      <c r="I55" s="35" t="s">
        <v>794</v>
      </c>
      <c r="J55" s="35" t="s">
        <v>551</v>
      </c>
      <c r="K55" s="36">
        <f>_xlfn.IFNA(VLOOKUP($F55,'Q4 2018 Initial PTP'!$B$1:$AJ$61,16,0),"Not In Previous Update")</f>
        <v>43617</v>
      </c>
      <c r="L55" s="36">
        <v>43617</v>
      </c>
      <c r="M55" s="36">
        <v>43252</v>
      </c>
      <c r="N55" s="36">
        <v>42867</v>
      </c>
      <c r="O55" s="38">
        <v>6014381</v>
      </c>
      <c r="P55" s="35">
        <v>2017</v>
      </c>
      <c r="Q55" s="38">
        <v>6318859</v>
      </c>
      <c r="R55" s="38">
        <v>6014381</v>
      </c>
      <c r="U55" s="35" t="s">
        <v>524</v>
      </c>
      <c r="V55" s="35" t="s">
        <v>797</v>
      </c>
    </row>
    <row r="56" spans="1:22">
      <c r="A56" s="35" t="s">
        <v>873</v>
      </c>
      <c r="B56" s="35" t="s">
        <v>520</v>
      </c>
      <c r="C56" s="35">
        <v>200446</v>
      </c>
      <c r="E56" s="35">
        <v>31186</v>
      </c>
      <c r="F56" s="35">
        <v>51831</v>
      </c>
      <c r="G56" s="35" t="s">
        <v>555</v>
      </c>
      <c r="H56" s="35" t="s">
        <v>798</v>
      </c>
      <c r="I56" s="35" t="s">
        <v>799</v>
      </c>
      <c r="J56" s="35" t="s">
        <v>551</v>
      </c>
      <c r="K56" s="36">
        <f>_xlfn.IFNA(VLOOKUP($F56,'Q4 2018 Initial PTP'!$B$1:$AJ$61,16,0),"Not In Previous Update")</f>
        <v>43435</v>
      </c>
      <c r="L56" s="36">
        <v>43447</v>
      </c>
      <c r="M56" s="36">
        <v>43435</v>
      </c>
      <c r="N56" s="36">
        <v>42867</v>
      </c>
      <c r="O56" s="38">
        <v>1298048</v>
      </c>
      <c r="P56" s="35">
        <v>2017</v>
      </c>
      <c r="Q56" s="38">
        <v>1363762</v>
      </c>
      <c r="R56" s="38">
        <v>1917591</v>
      </c>
      <c r="U56" s="35" t="s">
        <v>523</v>
      </c>
      <c r="V56" s="35" t="s">
        <v>800</v>
      </c>
    </row>
    <row r="57" spans="1:22">
      <c r="A57" s="35" t="s">
        <v>873</v>
      </c>
      <c r="B57" s="35" t="s">
        <v>801</v>
      </c>
      <c r="C57" s="35">
        <v>200446</v>
      </c>
      <c r="E57" s="35">
        <v>41233</v>
      </c>
      <c r="F57" s="35">
        <v>71945</v>
      </c>
      <c r="G57" s="35" t="s">
        <v>555</v>
      </c>
      <c r="H57" s="35" t="s">
        <v>802</v>
      </c>
      <c r="I57" s="35" t="s">
        <v>803</v>
      </c>
      <c r="J57" s="35" t="s">
        <v>551</v>
      </c>
      <c r="K57" s="36">
        <f>_xlfn.IFNA(VLOOKUP($F57,'Q4 2018 Initial PTP'!$B$1:$AJ$61,16,0),"Not In Previous Update")</f>
        <v>43617</v>
      </c>
      <c r="L57" s="36">
        <v>43617</v>
      </c>
      <c r="M57" s="36">
        <v>43252</v>
      </c>
      <c r="N57" s="36">
        <v>42867</v>
      </c>
      <c r="O57" s="38">
        <v>5714095</v>
      </c>
      <c r="P57" s="35">
        <v>2017</v>
      </c>
      <c r="Q57" s="38">
        <v>6003371</v>
      </c>
      <c r="R57" s="38">
        <v>5714095</v>
      </c>
      <c r="U57" s="35" t="s">
        <v>524</v>
      </c>
      <c r="V57" s="35" t="s">
        <v>805</v>
      </c>
    </row>
    <row r="58" spans="1:22">
      <c r="B58" s="35" t="s">
        <v>830</v>
      </c>
      <c r="E58" s="35">
        <v>51337</v>
      </c>
      <c r="F58" s="35">
        <v>82137</v>
      </c>
      <c r="G58" s="35" t="s">
        <v>555</v>
      </c>
      <c r="H58" s="35" t="s">
        <v>831</v>
      </c>
      <c r="I58" s="35" t="s">
        <v>832</v>
      </c>
      <c r="J58" s="35" t="s">
        <v>722</v>
      </c>
      <c r="K58" s="36">
        <f>_xlfn.IFNA(VLOOKUP($F58,'Q4 2018 Initial PTP'!$B$1:$AJ$61,16,0),"Not In Previous Update")</f>
        <v>43511</v>
      </c>
      <c r="L58" s="36">
        <v>43511</v>
      </c>
      <c r="R58" s="38">
        <v>700000</v>
      </c>
      <c r="U58" s="35" t="s">
        <v>523</v>
      </c>
      <c r="V58" s="35" t="s">
        <v>833</v>
      </c>
    </row>
    <row r="59" spans="1:22">
      <c r="B59" s="35" t="s">
        <v>830</v>
      </c>
      <c r="E59" s="35">
        <v>51337</v>
      </c>
      <c r="F59" s="35">
        <v>82138</v>
      </c>
      <c r="G59" s="35" t="s">
        <v>555</v>
      </c>
      <c r="H59" s="35" t="s">
        <v>831</v>
      </c>
      <c r="I59" s="35" t="s">
        <v>834</v>
      </c>
      <c r="J59" s="35" t="s">
        <v>722</v>
      </c>
      <c r="K59" s="36">
        <f>_xlfn.IFNA(VLOOKUP($F59,'Q4 2018 Initial PTP'!$B$1:$AJ$61,16,0),"Not In Previous Update")</f>
        <v>43555</v>
      </c>
      <c r="L59" s="36">
        <v>43555</v>
      </c>
      <c r="R59" s="38">
        <v>8700000</v>
      </c>
      <c r="U59" s="35" t="s">
        <v>523</v>
      </c>
      <c r="V59" s="35" t="s">
        <v>835</v>
      </c>
    </row>
  </sheetData>
  <conditionalFormatting sqref="K2:L59">
    <cfRule type="expression" dxfId="0" priority="1">
      <formula>$K2&lt;&gt;$L2</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1"/>
  <sheetViews>
    <sheetView zoomScale="70" zoomScaleNormal="70" workbookViewId="0">
      <pane ySplit="1" topLeftCell="A23" activePane="bottomLeft" state="frozen"/>
      <selection activeCell="A287" sqref="A287"/>
      <selection pane="bottomLeft" activeCell="A287" sqref="A287"/>
    </sheetView>
  </sheetViews>
  <sheetFormatPr defaultColWidth="9.1796875" defaultRowHeight="14.5"/>
  <cols>
    <col min="1" max="1" width="11.81640625" style="23" customWidth="1"/>
    <col min="2" max="2" width="12.1796875" style="5" bestFit="1" customWidth="1"/>
    <col min="3" max="3" width="11.81640625" style="21" bestFit="1" customWidth="1"/>
    <col min="4" max="6" width="13.1796875" style="27" bestFit="1" customWidth="1"/>
    <col min="7" max="7" width="10.54296875" style="27" bestFit="1" customWidth="1"/>
    <col min="8" max="8" width="23.54296875" style="27" bestFit="1" customWidth="1"/>
    <col min="9" max="9" width="13.7265625" style="21" bestFit="1" customWidth="1"/>
    <col min="10" max="10" width="11.54296875" style="21" customWidth="1"/>
    <col min="11" max="11" width="10.81640625" style="5" bestFit="1" customWidth="1"/>
    <col min="12" max="12" width="9.26953125" style="5" bestFit="1" customWidth="1"/>
    <col min="13" max="13" width="66.81640625" style="5" customWidth="1"/>
    <col min="14" max="14" width="61.1796875" style="5" customWidth="1"/>
    <col min="15" max="15" width="31.7265625" style="5" customWidth="1"/>
    <col min="16" max="16" width="31.7265625" style="40" customWidth="1"/>
    <col min="17" max="17" width="14.26953125" style="5" customWidth="1"/>
    <col min="18" max="18" width="13.453125" style="5" customWidth="1"/>
    <col min="19" max="19" width="14.453125" style="5" customWidth="1"/>
    <col min="20" max="20" width="32.81640625" style="5" customWidth="1"/>
    <col min="21" max="21" width="20.54296875" style="5" customWidth="1"/>
    <col min="22" max="22" width="14.453125" style="5" bestFit="1" customWidth="1"/>
    <col min="23" max="23" width="18.26953125" style="5" customWidth="1"/>
    <col min="24" max="24" width="19.1796875" style="5" customWidth="1"/>
    <col min="25" max="25" width="19.7265625" style="5" customWidth="1"/>
    <col min="26" max="26" width="23" style="5" bestFit="1" customWidth="1"/>
    <col min="27" max="27" width="32.453125" style="5" customWidth="1"/>
    <col min="28" max="28" width="10.7265625" style="5" customWidth="1"/>
    <col min="29" max="29" width="34" style="5" customWidth="1"/>
    <col min="30" max="30" width="10.7265625" style="5" customWidth="1"/>
    <col min="31" max="31" width="31.453125" style="5" customWidth="1"/>
    <col min="32" max="32" width="108.1796875" style="5" customWidth="1"/>
    <col min="33" max="33" width="14.81640625" style="5" customWidth="1"/>
    <col min="34" max="34" width="10.54296875" style="5" customWidth="1"/>
    <col min="35" max="36" width="9.453125" style="5" customWidth="1"/>
    <col min="37" max="16384" width="9.1796875" style="5"/>
  </cols>
  <sheetData>
    <row r="1" spans="1:36" ht="91.5">
      <c r="A1" s="22" t="s">
        <v>807</v>
      </c>
      <c r="B1" s="1" t="s">
        <v>3</v>
      </c>
      <c r="C1" s="20" t="s">
        <v>525</v>
      </c>
      <c r="D1" s="22" t="s">
        <v>840</v>
      </c>
      <c r="E1" s="22" t="s">
        <v>841</v>
      </c>
      <c r="F1" s="22" t="s">
        <v>842</v>
      </c>
      <c r="G1" s="22" t="s">
        <v>843</v>
      </c>
      <c r="H1" s="22" t="s">
        <v>846</v>
      </c>
      <c r="I1" s="20" t="s">
        <v>526</v>
      </c>
      <c r="J1" s="20" t="s">
        <v>527</v>
      </c>
      <c r="K1" s="1" t="s">
        <v>2</v>
      </c>
      <c r="L1" s="1" t="s">
        <v>806</v>
      </c>
      <c r="M1" s="1" t="s">
        <v>528</v>
      </c>
      <c r="N1" s="1" t="s">
        <v>529</v>
      </c>
      <c r="O1" s="2" t="s">
        <v>530</v>
      </c>
      <c r="P1" s="31" t="s">
        <v>885</v>
      </c>
      <c r="Q1" s="2" t="s">
        <v>531</v>
      </c>
      <c r="R1" s="2" t="s">
        <v>532</v>
      </c>
      <c r="S1" s="2" t="s">
        <v>533</v>
      </c>
      <c r="T1" s="1" t="s">
        <v>534</v>
      </c>
      <c r="U1" s="1" t="s">
        <v>535</v>
      </c>
      <c r="V1" s="3" t="s">
        <v>536</v>
      </c>
      <c r="W1" s="4" t="s">
        <v>537</v>
      </c>
      <c r="X1" s="1" t="s">
        <v>538</v>
      </c>
      <c r="Y1" s="1" t="s">
        <v>539</v>
      </c>
      <c r="Z1" s="1" t="s">
        <v>540</v>
      </c>
      <c r="AA1" s="1" t="s">
        <v>541</v>
      </c>
      <c r="AB1" s="1" t="s">
        <v>542</v>
      </c>
      <c r="AC1" s="1" t="s">
        <v>543</v>
      </c>
      <c r="AD1" s="1" t="s">
        <v>544</v>
      </c>
      <c r="AE1" s="1" t="s">
        <v>545</v>
      </c>
      <c r="AF1" s="1" t="s">
        <v>546</v>
      </c>
      <c r="AG1" s="3" t="s">
        <v>547</v>
      </c>
      <c r="AH1" s="1" t="s">
        <v>548</v>
      </c>
      <c r="AI1" s="1" t="s">
        <v>549</v>
      </c>
      <c r="AJ1" s="1" t="s">
        <v>550</v>
      </c>
    </row>
    <row r="2" spans="1:36">
      <c r="A2" s="26" t="e">
        <f>VLOOKUP(B2,#REF!,1,0)</f>
        <v>#REF!</v>
      </c>
      <c r="B2" s="6">
        <v>51558</v>
      </c>
      <c r="C2" s="6" t="s">
        <v>553</v>
      </c>
      <c r="D2" s="26" t="e">
        <f>VLOOKUP(I2,PSO!#REF!,1,0)</f>
        <v>#REF!</v>
      </c>
      <c r="E2" s="26" t="e">
        <f>VLOOKUP(I2,SWEPCO!#REF!,1,0)</f>
        <v>#REF!</v>
      </c>
      <c r="F2" s="26" t="e">
        <f>VLOOKUP(I2,#REF!,1,0)</f>
        <v>#REF!</v>
      </c>
      <c r="G2" s="28" t="s">
        <v>844</v>
      </c>
      <c r="H2" s="26" t="s">
        <v>553</v>
      </c>
      <c r="I2" s="6" t="s">
        <v>554</v>
      </c>
      <c r="J2" s="6">
        <v>200386</v>
      </c>
      <c r="K2" s="6">
        <v>31057</v>
      </c>
      <c r="L2" s="6" t="s">
        <v>555</v>
      </c>
      <c r="M2" s="6" t="s">
        <v>556</v>
      </c>
      <c r="N2" s="6" t="s">
        <v>557</v>
      </c>
      <c r="O2" s="6" t="s">
        <v>558</v>
      </c>
      <c r="P2" s="7">
        <f>_xlfn.IFNA(VLOOKUP($B2,'Q2 2019 Initial PTP'!$F$1:$L$59,7,0),"Not Found in Future")</f>
        <v>43830</v>
      </c>
      <c r="Q2" s="24">
        <v>43830</v>
      </c>
      <c r="R2" s="7">
        <v>42887</v>
      </c>
      <c r="S2" s="7">
        <v>42507</v>
      </c>
      <c r="T2" s="6" t="s">
        <v>552</v>
      </c>
      <c r="U2" s="8">
        <v>13512897</v>
      </c>
      <c r="V2" s="9">
        <v>2016</v>
      </c>
      <c r="W2" s="10">
        <v>14196987</v>
      </c>
      <c r="X2" s="11">
        <v>13512897</v>
      </c>
      <c r="Y2" s="10"/>
      <c r="Z2" s="10"/>
      <c r="AA2" s="6" t="s">
        <v>524</v>
      </c>
      <c r="AB2" s="6">
        <v>510912</v>
      </c>
      <c r="AC2" s="6" t="s">
        <v>559</v>
      </c>
      <c r="AD2" s="6">
        <v>510899</v>
      </c>
      <c r="AE2" s="6" t="s">
        <v>560</v>
      </c>
      <c r="AF2" s="12" t="s">
        <v>561</v>
      </c>
      <c r="AG2" s="9">
        <v>69</v>
      </c>
      <c r="AH2" s="12"/>
      <c r="AI2" s="6"/>
      <c r="AJ2" s="6"/>
    </row>
    <row r="3" spans="1:36">
      <c r="A3" s="26" t="e">
        <f>VLOOKUP(B3,#REF!,1,0)</f>
        <v>#REF!</v>
      </c>
      <c r="B3" s="6">
        <v>51559</v>
      </c>
      <c r="C3" s="6" t="s">
        <v>553</v>
      </c>
      <c r="D3" s="26" t="e">
        <f>VLOOKUP(I3,PSO!#REF!,1,0)</f>
        <v>#REF!</v>
      </c>
      <c r="E3" s="26" t="e">
        <f>VLOOKUP(I3,SWEPCO!#REF!,1,0)</f>
        <v>#REF!</v>
      </c>
      <c r="F3" s="26" t="e">
        <f>VLOOKUP(I3,#REF!,1,0)</f>
        <v>#REF!</v>
      </c>
      <c r="G3" s="28" t="s">
        <v>844</v>
      </c>
      <c r="H3" s="26" t="s">
        <v>553</v>
      </c>
      <c r="I3" s="6" t="s">
        <v>554</v>
      </c>
      <c r="J3" s="6">
        <v>200386</v>
      </c>
      <c r="K3" s="6">
        <v>31057</v>
      </c>
      <c r="L3" s="6" t="s">
        <v>555</v>
      </c>
      <c r="M3" s="6" t="s">
        <v>564</v>
      </c>
      <c r="N3" s="6" t="s">
        <v>565</v>
      </c>
      <c r="O3" s="6" t="s">
        <v>558</v>
      </c>
      <c r="P3" s="7">
        <f>_xlfn.IFNA(VLOOKUP($B3,'Q2 2019 Initial PTP'!$F$1:$L$59,7,0),"Not Found in Future")</f>
        <v>43830</v>
      </c>
      <c r="Q3" s="24">
        <v>43830</v>
      </c>
      <c r="R3" s="7">
        <v>42887</v>
      </c>
      <c r="S3" s="7">
        <v>42507</v>
      </c>
      <c r="T3" s="6" t="s">
        <v>552</v>
      </c>
      <c r="U3" s="8">
        <v>15146464</v>
      </c>
      <c r="V3" s="9">
        <v>2016</v>
      </c>
      <c r="W3" s="10">
        <v>15913253</v>
      </c>
      <c r="X3" s="11">
        <v>13767520</v>
      </c>
      <c r="Y3" s="10"/>
      <c r="Z3" s="10"/>
      <c r="AA3" s="6" t="s">
        <v>524</v>
      </c>
      <c r="AB3" s="6">
        <v>510912</v>
      </c>
      <c r="AC3" s="6" t="s">
        <v>559</v>
      </c>
      <c r="AD3" s="6">
        <v>510885</v>
      </c>
      <c r="AE3" s="6" t="s">
        <v>566</v>
      </c>
      <c r="AF3" s="12" t="s">
        <v>567</v>
      </c>
      <c r="AG3" s="9">
        <v>69</v>
      </c>
      <c r="AH3" s="12"/>
      <c r="AI3" s="6"/>
      <c r="AJ3" s="6"/>
    </row>
    <row r="4" spans="1:36">
      <c r="A4" s="26" t="e">
        <f>VLOOKUP(B4,#REF!,1,0)</f>
        <v>#REF!</v>
      </c>
      <c r="B4" s="6">
        <v>51560</v>
      </c>
      <c r="C4" s="6" t="s">
        <v>553</v>
      </c>
      <c r="D4" s="26" t="e">
        <f>VLOOKUP(I4,PSO!#REF!,1,0)</f>
        <v>#REF!</v>
      </c>
      <c r="E4" s="26" t="e">
        <f>VLOOKUP(I4,SWEPCO!#REF!,1,0)</f>
        <v>#REF!</v>
      </c>
      <c r="F4" s="26" t="e">
        <f>VLOOKUP(I4,#REF!,1,0)</f>
        <v>#REF!</v>
      </c>
      <c r="G4" s="28" t="s">
        <v>844</v>
      </c>
      <c r="H4" s="26" t="s">
        <v>553</v>
      </c>
      <c r="I4" s="6" t="s">
        <v>554</v>
      </c>
      <c r="J4" s="6">
        <v>200386</v>
      </c>
      <c r="K4" s="6">
        <v>31057</v>
      </c>
      <c r="L4" s="6" t="s">
        <v>555</v>
      </c>
      <c r="M4" s="6" t="s">
        <v>568</v>
      </c>
      <c r="N4" s="6" t="s">
        <v>569</v>
      </c>
      <c r="O4" s="6" t="s">
        <v>558</v>
      </c>
      <c r="P4" s="7">
        <f>_xlfn.IFNA(VLOOKUP($B4,'Q2 2019 Initial PTP'!$F$1:$L$59,7,0),"Not Found in Future")</f>
        <v>43830</v>
      </c>
      <c r="Q4" s="24">
        <v>43830</v>
      </c>
      <c r="R4" s="7">
        <v>42887</v>
      </c>
      <c r="S4" s="7">
        <v>42507</v>
      </c>
      <c r="T4" s="6" t="s">
        <v>552</v>
      </c>
      <c r="U4" s="8">
        <v>21668582</v>
      </c>
      <c r="V4" s="9">
        <v>2016</v>
      </c>
      <c r="W4" s="10">
        <v>22765554</v>
      </c>
      <c r="X4" s="11">
        <v>23047526</v>
      </c>
      <c r="Y4" s="10"/>
      <c r="Z4" s="10"/>
      <c r="AA4" s="6" t="s">
        <v>524</v>
      </c>
      <c r="AB4" s="6">
        <v>510882</v>
      </c>
      <c r="AC4" s="6" t="s">
        <v>570</v>
      </c>
      <c r="AD4" s="6">
        <v>510885</v>
      </c>
      <c r="AE4" s="6" t="s">
        <v>566</v>
      </c>
      <c r="AF4" s="12" t="s">
        <v>571</v>
      </c>
      <c r="AG4" s="9">
        <v>69</v>
      </c>
      <c r="AH4" s="12"/>
      <c r="AI4" s="6"/>
      <c r="AJ4" s="6"/>
    </row>
    <row r="5" spans="1:36">
      <c r="A5" s="26" t="e">
        <f>VLOOKUP(B5,#REF!,1,0)</f>
        <v>#REF!</v>
      </c>
      <c r="B5" s="6">
        <v>51446</v>
      </c>
      <c r="C5" s="6" t="s">
        <v>479</v>
      </c>
      <c r="D5" s="26" t="e">
        <f>VLOOKUP(I5,PSO!#REF!,1,0)</f>
        <v>#REF!</v>
      </c>
      <c r="E5" s="26" t="e">
        <f>VLOOKUP(I5,SWEPCO!#REF!,1,0)</f>
        <v>#REF!</v>
      </c>
      <c r="F5" s="26" t="e">
        <f>VLOOKUP(I5,#REF!,1,0)</f>
        <v>#REF!</v>
      </c>
      <c r="G5" s="26" t="s">
        <v>845</v>
      </c>
      <c r="H5" s="26"/>
      <c r="I5" s="29" t="s">
        <v>514</v>
      </c>
      <c r="J5" s="6">
        <v>200386</v>
      </c>
      <c r="K5" s="6">
        <v>31003</v>
      </c>
      <c r="L5" s="6" t="s">
        <v>555</v>
      </c>
      <c r="M5" s="6" t="s">
        <v>572</v>
      </c>
      <c r="N5" s="6" t="s">
        <v>443</v>
      </c>
      <c r="O5" s="6" t="s">
        <v>551</v>
      </c>
      <c r="P5" s="7">
        <f>_xlfn.IFNA(VLOOKUP($B5,'Q2 2019 Initial PTP'!$F$1:$L$59,7,0),"Not Found in Future")</f>
        <v>42648</v>
      </c>
      <c r="Q5" s="24">
        <v>42648</v>
      </c>
      <c r="R5" s="7">
        <v>42887</v>
      </c>
      <c r="S5" s="7">
        <v>42507</v>
      </c>
      <c r="T5" s="6" t="s">
        <v>552</v>
      </c>
      <c r="U5" s="8">
        <v>518011</v>
      </c>
      <c r="V5" s="9">
        <v>2016</v>
      </c>
      <c r="W5" s="10">
        <v>544235</v>
      </c>
      <c r="X5" s="11">
        <v>518011</v>
      </c>
      <c r="Y5" s="10"/>
      <c r="Z5" s="10"/>
      <c r="AA5" s="6" t="s">
        <v>522</v>
      </c>
      <c r="AB5" s="6">
        <v>510396</v>
      </c>
      <c r="AC5" s="6" t="s">
        <v>573</v>
      </c>
      <c r="AD5" s="6"/>
      <c r="AE5" s="6"/>
      <c r="AF5" s="12" t="s">
        <v>574</v>
      </c>
      <c r="AG5" s="9">
        <v>138</v>
      </c>
      <c r="AH5" s="12"/>
      <c r="AI5" s="6"/>
      <c r="AJ5" s="6"/>
    </row>
    <row r="6" spans="1:36">
      <c r="A6" s="26" t="e">
        <f>VLOOKUP(B6,#REF!,1,0)</f>
        <v>#REF!</v>
      </c>
      <c r="B6" s="6">
        <v>51017</v>
      </c>
      <c r="C6" s="6" t="s">
        <v>575</v>
      </c>
      <c r="D6" s="26" t="e">
        <f>VLOOKUP(I6,PSO!#REF!,1,0)</f>
        <v>#REF!</v>
      </c>
      <c r="E6" s="26" t="e">
        <f>VLOOKUP(I6,SWEPCO!#REF!,1,0)</f>
        <v>#REF!</v>
      </c>
      <c r="F6" s="26" t="e">
        <f>VLOOKUP(I6,#REF!,1,0)</f>
        <v>#REF!</v>
      </c>
      <c r="G6" s="26" t="s">
        <v>845</v>
      </c>
      <c r="H6" s="26"/>
      <c r="I6" s="29" t="s">
        <v>473</v>
      </c>
      <c r="J6" s="6">
        <v>200272</v>
      </c>
      <c r="K6" s="6">
        <v>30750</v>
      </c>
      <c r="L6" s="6" t="s">
        <v>555</v>
      </c>
      <c r="M6" s="6" t="s">
        <v>576</v>
      </c>
      <c r="N6" s="6" t="s">
        <v>577</v>
      </c>
      <c r="O6" s="6" t="s">
        <v>578</v>
      </c>
      <c r="P6" s="7">
        <f>_xlfn.IFNA(VLOOKUP($B6,'Q2 2019 Initial PTP'!$F$1:$L$59,7,0),"Not Found in Future")</f>
        <v>41639</v>
      </c>
      <c r="Q6" s="24">
        <v>41639</v>
      </c>
      <c r="R6" s="7">
        <v>42156</v>
      </c>
      <c r="S6" s="7">
        <v>41778</v>
      </c>
      <c r="T6" s="6" t="s">
        <v>472</v>
      </c>
      <c r="U6" s="8">
        <v>8934149</v>
      </c>
      <c r="V6" s="9">
        <v>2014</v>
      </c>
      <c r="W6" s="10">
        <v>9861629</v>
      </c>
      <c r="X6" s="11">
        <v>8934149</v>
      </c>
      <c r="Y6" s="10">
        <v>7200874</v>
      </c>
      <c r="Z6" s="10" t="s">
        <v>579</v>
      </c>
      <c r="AA6" s="6" t="s">
        <v>522</v>
      </c>
      <c r="AB6" s="6">
        <v>521075</v>
      </c>
      <c r="AC6" s="6"/>
      <c r="AD6" s="6">
        <v>510949</v>
      </c>
      <c r="AE6" s="6"/>
      <c r="AF6" s="12" t="s">
        <v>580</v>
      </c>
      <c r="AG6" s="9">
        <v>138</v>
      </c>
      <c r="AH6" s="12">
        <v>6.4</v>
      </c>
      <c r="AI6" s="6"/>
      <c r="AJ6" s="6"/>
    </row>
    <row r="7" spans="1:36" ht="28">
      <c r="A7" s="26" t="e">
        <f>VLOOKUP(B7,#REF!,1,0)</f>
        <v>#REF!</v>
      </c>
      <c r="B7" s="6">
        <v>11236</v>
      </c>
      <c r="C7" s="6"/>
      <c r="D7" s="26" t="e">
        <f>VLOOKUP(I7,PSO!#REF!,1,0)</f>
        <v>#REF!</v>
      </c>
      <c r="E7" s="26" t="e">
        <f>VLOOKUP(I7,SWEPCO!#REF!,1,0)</f>
        <v>#REF!</v>
      </c>
      <c r="F7" s="26" t="e">
        <f>VLOOKUP(I7,#REF!,1,0)</f>
        <v>#REF!</v>
      </c>
      <c r="G7" s="26" t="s">
        <v>845</v>
      </c>
      <c r="H7" s="26"/>
      <c r="I7" s="6" t="s">
        <v>481</v>
      </c>
      <c r="J7" s="6">
        <v>20096</v>
      </c>
      <c r="K7" s="6">
        <v>936</v>
      </c>
      <c r="L7" s="6" t="s">
        <v>555</v>
      </c>
      <c r="M7" s="6" t="s">
        <v>581</v>
      </c>
      <c r="N7" s="6" t="s">
        <v>582</v>
      </c>
      <c r="O7" s="6" t="s">
        <v>578</v>
      </c>
      <c r="P7" s="7">
        <f>_xlfn.IFNA(VLOOKUP($B7,'Q2 2019 Initial PTP'!$F$1:$L$59,7,0),"Not Found in Future")</f>
        <v>42720</v>
      </c>
      <c r="Q7" s="24">
        <v>42720</v>
      </c>
      <c r="R7" s="7">
        <v>41913</v>
      </c>
      <c r="S7" s="7">
        <v>40359</v>
      </c>
      <c r="T7" s="6" t="s">
        <v>480</v>
      </c>
      <c r="U7" s="8">
        <v>185751250</v>
      </c>
      <c r="V7" s="9">
        <v>2016</v>
      </c>
      <c r="W7" s="10">
        <v>195154907</v>
      </c>
      <c r="X7" s="11">
        <v>185751250</v>
      </c>
      <c r="Y7" s="10"/>
      <c r="Z7" s="10"/>
      <c r="AA7" s="6" t="s">
        <v>522</v>
      </c>
      <c r="AB7" s="6">
        <v>510911</v>
      </c>
      <c r="AC7" s="6" t="s">
        <v>583</v>
      </c>
      <c r="AD7" s="6">
        <v>508072</v>
      </c>
      <c r="AE7" s="6" t="s">
        <v>584</v>
      </c>
      <c r="AF7" s="12" t="s">
        <v>585</v>
      </c>
      <c r="AG7" s="9">
        <v>345</v>
      </c>
      <c r="AH7" s="12">
        <v>76.25</v>
      </c>
      <c r="AI7" s="6"/>
      <c r="AJ7" s="6"/>
    </row>
    <row r="8" spans="1:36">
      <c r="A8" s="26" t="e">
        <f>VLOOKUP(B8,#REF!,1,0)</f>
        <v>#REF!</v>
      </c>
      <c r="B8" s="6">
        <v>10649</v>
      </c>
      <c r="C8" s="6" t="s">
        <v>479</v>
      </c>
      <c r="D8" s="26" t="e">
        <f>VLOOKUP(I8,PSO!#REF!,1,0)</f>
        <v>#REF!</v>
      </c>
      <c r="E8" s="26" t="e">
        <f>VLOOKUP(I8,SWEPCO!#REF!,1,0)</f>
        <v>#REF!</v>
      </c>
      <c r="F8" s="26" t="e">
        <f>VLOOKUP(I8,#REF!,1,0)</f>
        <v>#REF!</v>
      </c>
      <c r="G8" s="26" t="s">
        <v>845</v>
      </c>
      <c r="H8" s="26"/>
      <c r="I8" s="6" t="s">
        <v>485</v>
      </c>
      <c r="J8" s="6">
        <v>200216</v>
      </c>
      <c r="K8" s="6">
        <v>504</v>
      </c>
      <c r="L8" s="6" t="s">
        <v>555</v>
      </c>
      <c r="M8" s="6" t="s">
        <v>587</v>
      </c>
      <c r="N8" s="6" t="s">
        <v>588</v>
      </c>
      <c r="O8" s="6" t="s">
        <v>551</v>
      </c>
      <c r="P8" s="7">
        <f>_xlfn.IFNA(VLOOKUP($B8,'Q2 2019 Initial PTP'!$F$1:$L$59,7,0),"Not Found in Future")</f>
        <v>42816</v>
      </c>
      <c r="Q8" s="24">
        <v>42816</v>
      </c>
      <c r="R8" s="7">
        <v>41426</v>
      </c>
      <c r="S8" s="7">
        <v>41325</v>
      </c>
      <c r="T8" s="6" t="s">
        <v>484</v>
      </c>
      <c r="U8" s="8">
        <v>12424849</v>
      </c>
      <c r="V8" s="9">
        <v>2013</v>
      </c>
      <c r="W8" s="10">
        <v>14057576</v>
      </c>
      <c r="X8" s="11">
        <v>17162457</v>
      </c>
      <c r="Y8" s="10"/>
      <c r="Z8" s="10"/>
      <c r="AA8" s="6" t="s">
        <v>522</v>
      </c>
      <c r="AB8" s="6">
        <v>507718</v>
      </c>
      <c r="AC8" s="6" t="s">
        <v>589</v>
      </c>
      <c r="AD8" s="6">
        <v>507745</v>
      </c>
      <c r="AE8" s="6" t="s">
        <v>590</v>
      </c>
      <c r="AF8" s="12" t="s">
        <v>591</v>
      </c>
      <c r="AG8" s="9">
        <v>69</v>
      </c>
      <c r="AH8" s="12">
        <v>4.7</v>
      </c>
      <c r="AI8" s="6"/>
      <c r="AJ8" s="6"/>
    </row>
    <row r="9" spans="1:36">
      <c r="A9" s="26" t="e">
        <f>VLOOKUP(B9,#REF!,1,0)</f>
        <v>#REF!</v>
      </c>
      <c r="B9" s="6">
        <v>50545</v>
      </c>
      <c r="C9" s="6"/>
      <c r="D9" s="26" t="e">
        <f>VLOOKUP(I9,PSO!#REF!,1,0)</f>
        <v>#REF!</v>
      </c>
      <c r="E9" s="26" t="e">
        <f>VLOOKUP(I9,SWEPCO!#REF!,1,0)</f>
        <v>#REF!</v>
      </c>
      <c r="F9" s="26" t="e">
        <f>VLOOKUP(I9,#REF!,1,0)</f>
        <v>#REF!</v>
      </c>
      <c r="G9" s="26" t="s">
        <v>845</v>
      </c>
      <c r="H9" s="26"/>
      <c r="I9" s="6" t="s">
        <v>486</v>
      </c>
      <c r="J9" s="6">
        <v>200231</v>
      </c>
      <c r="K9" s="6">
        <v>30449</v>
      </c>
      <c r="L9" s="6" t="s">
        <v>555</v>
      </c>
      <c r="M9" s="6" t="s">
        <v>592</v>
      </c>
      <c r="N9" s="6" t="s">
        <v>593</v>
      </c>
      <c r="O9" s="6" t="s">
        <v>551</v>
      </c>
      <c r="P9" s="7">
        <f>_xlfn.IFNA(VLOOKUP($B9,'Q2 2019 Initial PTP'!$F$1:$L$59,7,0),"Not Found in Future")</f>
        <v>42632</v>
      </c>
      <c r="Q9" s="24">
        <v>42632</v>
      </c>
      <c r="R9" s="7">
        <v>41791</v>
      </c>
      <c r="S9" s="7">
        <v>41540</v>
      </c>
      <c r="T9" s="6" t="s">
        <v>484</v>
      </c>
      <c r="U9" s="8">
        <v>25060655</v>
      </c>
      <c r="V9" s="9">
        <v>2013</v>
      </c>
      <c r="W9" s="10">
        <v>28353831</v>
      </c>
      <c r="X9" s="11">
        <v>25060655</v>
      </c>
      <c r="Y9" s="10"/>
      <c r="Z9" s="10"/>
      <c r="AA9" s="6" t="s">
        <v>522</v>
      </c>
      <c r="AB9" s="6">
        <v>509083</v>
      </c>
      <c r="AC9" s="6" t="s">
        <v>594</v>
      </c>
      <c r="AD9" s="6">
        <v>507757</v>
      </c>
      <c r="AE9" s="6" t="s">
        <v>595</v>
      </c>
      <c r="AF9" s="12" t="s">
        <v>596</v>
      </c>
      <c r="AG9" s="9">
        <v>138</v>
      </c>
      <c r="AH9" s="12">
        <v>27.6</v>
      </c>
      <c r="AI9" s="6"/>
      <c r="AJ9" s="6"/>
    </row>
    <row r="10" spans="1:36">
      <c r="A10" s="26" t="e">
        <f>VLOOKUP(B10,#REF!,1,0)</f>
        <v>#REF!</v>
      </c>
      <c r="B10" s="6">
        <v>11261</v>
      </c>
      <c r="C10" s="6"/>
      <c r="D10" s="26" t="e">
        <f>VLOOKUP(I10,PSO!#REF!,1,0)</f>
        <v>#REF!</v>
      </c>
      <c r="E10" s="26" t="e">
        <f>VLOOKUP(I10,SWEPCO!#REF!,1,0)</f>
        <v>#REF!</v>
      </c>
      <c r="F10" s="26" t="e">
        <f>VLOOKUP(I10,#REF!,1,0)</f>
        <v>#REF!</v>
      </c>
      <c r="G10" s="28" t="s">
        <v>844</v>
      </c>
      <c r="H10" s="26" t="s">
        <v>848</v>
      </c>
      <c r="I10" s="6" t="s">
        <v>483</v>
      </c>
      <c r="J10" s="6">
        <v>20104</v>
      </c>
      <c r="K10" s="6">
        <v>947</v>
      </c>
      <c r="L10" s="6" t="s">
        <v>555</v>
      </c>
      <c r="M10" s="6" t="s">
        <v>597</v>
      </c>
      <c r="N10" s="6" t="s">
        <v>598</v>
      </c>
      <c r="O10" s="6" t="s">
        <v>563</v>
      </c>
      <c r="P10" s="7">
        <f>_xlfn.IFNA(VLOOKUP($B10,'Q2 2019 Initial PTP'!$F$1:$L$59,7,0),"Not Found in Future")</f>
        <v>42515</v>
      </c>
      <c r="Q10" s="24">
        <v>42515</v>
      </c>
      <c r="R10" s="7">
        <v>42156</v>
      </c>
      <c r="S10" s="7">
        <v>40415</v>
      </c>
      <c r="T10" s="6" t="s">
        <v>482</v>
      </c>
      <c r="U10" s="8">
        <v>6072000</v>
      </c>
      <c r="V10" s="9">
        <v>2014</v>
      </c>
      <c r="W10" s="10">
        <v>6702352</v>
      </c>
      <c r="X10" s="11">
        <v>6072000</v>
      </c>
      <c r="Y10" s="10"/>
      <c r="Z10" s="10"/>
      <c r="AA10" s="6" t="s">
        <v>522</v>
      </c>
      <c r="AB10" s="6">
        <v>509806</v>
      </c>
      <c r="AC10" s="6" t="s">
        <v>599</v>
      </c>
      <c r="AD10" s="6">
        <v>509786</v>
      </c>
      <c r="AE10" s="6" t="s">
        <v>600</v>
      </c>
      <c r="AF10" s="12" t="s">
        <v>601</v>
      </c>
      <c r="AG10" s="9">
        <v>138</v>
      </c>
      <c r="AH10" s="12"/>
      <c r="AI10" s="6">
        <v>4.33</v>
      </c>
      <c r="AJ10" s="6"/>
    </row>
    <row r="11" spans="1:36">
      <c r="A11" s="26" t="e">
        <f>VLOOKUP(B11,#REF!,1,0)</f>
        <v>#REF!</v>
      </c>
      <c r="B11" s="6">
        <v>11158</v>
      </c>
      <c r="C11" s="6" t="s">
        <v>479</v>
      </c>
      <c r="D11" s="26" t="e">
        <f>VLOOKUP(I11,PSO!#REF!,1,0)</f>
        <v>#REF!</v>
      </c>
      <c r="E11" s="26" t="e">
        <f>VLOOKUP(I11,SWEPCO!#REF!,1,0)</f>
        <v>#REF!</v>
      </c>
      <c r="F11" s="26" t="e">
        <f>VLOOKUP(I11,#REF!,1,0)</f>
        <v>#REF!</v>
      </c>
      <c r="G11" s="26" t="s">
        <v>845</v>
      </c>
      <c r="H11" s="26"/>
      <c r="I11" s="6" t="s">
        <v>498</v>
      </c>
      <c r="J11" s="6">
        <v>200216</v>
      </c>
      <c r="K11" s="6">
        <v>879</v>
      </c>
      <c r="L11" s="6" t="s">
        <v>555</v>
      </c>
      <c r="M11" s="6" t="s">
        <v>602</v>
      </c>
      <c r="N11" s="6" t="s">
        <v>603</v>
      </c>
      <c r="O11" s="6" t="s">
        <v>551</v>
      </c>
      <c r="P11" s="7">
        <f>_xlfn.IFNA(VLOOKUP($B11,'Q2 2019 Initial PTP'!$F$1:$L$59,7,0),"Not Found in Future")</f>
        <v>42157</v>
      </c>
      <c r="Q11" s="24">
        <v>42157</v>
      </c>
      <c r="R11" s="7">
        <v>41791</v>
      </c>
      <c r="S11" s="7">
        <v>41325</v>
      </c>
      <c r="T11" s="6" t="s">
        <v>484</v>
      </c>
      <c r="U11" s="8">
        <v>10241314</v>
      </c>
      <c r="V11" s="9">
        <v>2013</v>
      </c>
      <c r="W11" s="10">
        <v>11587107</v>
      </c>
      <c r="X11" s="11">
        <v>10241314</v>
      </c>
      <c r="Y11" s="10"/>
      <c r="Z11" s="10"/>
      <c r="AA11" s="6" t="s">
        <v>522</v>
      </c>
      <c r="AB11" s="6">
        <v>515242</v>
      </c>
      <c r="AC11" s="6" t="s">
        <v>604</v>
      </c>
      <c r="AD11" s="6">
        <v>509758</v>
      </c>
      <c r="AE11" s="6" t="s">
        <v>605</v>
      </c>
      <c r="AF11" s="12" t="s">
        <v>606</v>
      </c>
      <c r="AG11" s="9">
        <v>138</v>
      </c>
      <c r="AH11" s="12"/>
      <c r="AI11" s="6">
        <v>9</v>
      </c>
      <c r="AJ11" s="6"/>
    </row>
    <row r="12" spans="1:36">
      <c r="A12" s="26" t="e">
        <f>VLOOKUP(B12,#REF!,1,0)</f>
        <v>#REF!</v>
      </c>
      <c r="B12" s="6">
        <v>10646</v>
      </c>
      <c r="C12" s="6" t="s">
        <v>479</v>
      </c>
      <c r="D12" s="26" t="e">
        <f>VLOOKUP(I12,PSO!#REF!,1,0)</f>
        <v>#REF!</v>
      </c>
      <c r="E12" s="26" t="e">
        <f>VLOOKUP(I12,SWEPCO!#REF!,1,0)</f>
        <v>#REF!</v>
      </c>
      <c r="F12" s="26" t="e">
        <f>VLOOKUP(I12,#REF!,1,0)</f>
        <v>#REF!</v>
      </c>
      <c r="G12" s="26" t="s">
        <v>845</v>
      </c>
      <c r="H12" s="26"/>
      <c r="I12" s="6" t="s">
        <v>487</v>
      </c>
      <c r="J12" s="6">
        <v>200216</v>
      </c>
      <c r="K12" s="6">
        <v>501</v>
      </c>
      <c r="L12" s="6" t="s">
        <v>555</v>
      </c>
      <c r="M12" s="6" t="s">
        <v>607</v>
      </c>
      <c r="N12" s="6" t="s">
        <v>608</v>
      </c>
      <c r="O12" s="6" t="s">
        <v>551</v>
      </c>
      <c r="P12" s="7">
        <f>_xlfn.IFNA(VLOOKUP($B12,'Q2 2019 Initial PTP'!$F$1:$L$59,7,0),"Not Found in Future")</f>
        <v>43231</v>
      </c>
      <c r="Q12" s="25">
        <v>43231</v>
      </c>
      <c r="R12" s="7">
        <v>43252</v>
      </c>
      <c r="S12" s="7">
        <v>41325</v>
      </c>
      <c r="T12" s="6" t="s">
        <v>484</v>
      </c>
      <c r="U12" s="8">
        <v>11980465</v>
      </c>
      <c r="V12" s="9">
        <v>2013</v>
      </c>
      <c r="W12" s="10">
        <v>13554796</v>
      </c>
      <c r="X12" s="11">
        <v>11980465</v>
      </c>
      <c r="Y12" s="10"/>
      <c r="Z12" s="10"/>
      <c r="AA12" s="6" t="s">
        <v>523</v>
      </c>
      <c r="AB12" s="6">
        <v>509061</v>
      </c>
      <c r="AC12" s="6" t="s">
        <v>609</v>
      </c>
      <c r="AD12" s="6">
        <v>509075</v>
      </c>
      <c r="AE12" s="6" t="s">
        <v>610</v>
      </c>
      <c r="AF12" s="12" t="s">
        <v>611</v>
      </c>
      <c r="AG12" s="9">
        <v>69</v>
      </c>
      <c r="AH12" s="12"/>
      <c r="AI12" s="6">
        <v>6.4</v>
      </c>
      <c r="AJ12" s="6"/>
    </row>
    <row r="13" spans="1:36">
      <c r="A13" s="26" t="e">
        <f>VLOOKUP(B13,#REF!,1,0)</f>
        <v>#REF!</v>
      </c>
      <c r="B13" s="6">
        <v>50336</v>
      </c>
      <c r="C13" s="6" t="s">
        <v>479</v>
      </c>
      <c r="D13" s="26" t="e">
        <f>VLOOKUP(I13,PSO!#REF!,1,0)</f>
        <v>#REF!</v>
      </c>
      <c r="E13" s="26" t="e">
        <f>VLOOKUP(I13,SWEPCO!#REF!,1,0)</f>
        <v>#REF!</v>
      </c>
      <c r="F13" s="26" t="e">
        <f>VLOOKUP(I13,#REF!,1,0)</f>
        <v>#REF!</v>
      </c>
      <c r="G13" s="26" t="s">
        <v>845</v>
      </c>
      <c r="H13" s="26"/>
      <c r="I13" s="6" t="s">
        <v>491</v>
      </c>
      <c r="J13" s="6">
        <v>20122</v>
      </c>
      <c r="K13" s="6">
        <v>30298</v>
      </c>
      <c r="L13" s="6" t="s">
        <v>555</v>
      </c>
      <c r="M13" s="6" t="s">
        <v>612</v>
      </c>
      <c r="N13" s="6" t="s">
        <v>613</v>
      </c>
      <c r="O13" s="6" t="s">
        <v>551</v>
      </c>
      <c r="P13" s="7">
        <f>_xlfn.IFNA(VLOOKUP($B13,'Q2 2019 Initial PTP'!$F$1:$L$59,7,0),"Not Found in Future")</f>
        <v>42623</v>
      </c>
      <c r="Q13" s="24">
        <v>42623</v>
      </c>
      <c r="R13" s="7">
        <v>42522</v>
      </c>
      <c r="S13" s="7">
        <v>40588</v>
      </c>
      <c r="T13" s="6" t="s">
        <v>488</v>
      </c>
      <c r="U13" s="8">
        <v>1166400</v>
      </c>
      <c r="V13" s="9">
        <v>2014</v>
      </c>
      <c r="W13" s="10">
        <v>1287487</v>
      </c>
      <c r="X13" s="11">
        <v>1731419</v>
      </c>
      <c r="Y13" s="10"/>
      <c r="Z13" s="10"/>
      <c r="AA13" s="6" t="s">
        <v>522</v>
      </c>
      <c r="AB13" s="6">
        <v>509071</v>
      </c>
      <c r="AC13" s="6" t="s">
        <v>613</v>
      </c>
      <c r="AD13" s="6"/>
      <c r="AE13" s="6"/>
      <c r="AF13" s="12" t="s">
        <v>614</v>
      </c>
      <c r="AG13" s="9">
        <v>138</v>
      </c>
      <c r="AH13" s="12"/>
      <c r="AI13" s="6"/>
      <c r="AJ13" s="6"/>
    </row>
    <row r="14" spans="1:36">
      <c r="A14" s="26" t="e">
        <f>VLOOKUP(B14,#REF!,1,0)</f>
        <v>#REF!</v>
      </c>
      <c r="B14" s="6">
        <v>10648</v>
      </c>
      <c r="C14" s="6" t="s">
        <v>479</v>
      </c>
      <c r="D14" s="26" t="e">
        <f>VLOOKUP(I14,PSO!#REF!,1,0)</f>
        <v>#REF!</v>
      </c>
      <c r="E14" s="26" t="e">
        <f>VLOOKUP(I14,SWEPCO!#REF!,1,0)</f>
        <v>#REF!</v>
      </c>
      <c r="F14" s="26" t="e">
        <f>VLOOKUP(I14,#REF!,1,0)</f>
        <v>#REF!</v>
      </c>
      <c r="G14" s="26" t="s">
        <v>845</v>
      </c>
      <c r="H14" s="26"/>
      <c r="I14" s="6" t="s">
        <v>470</v>
      </c>
      <c r="J14" s="6">
        <v>200167</v>
      </c>
      <c r="K14" s="6">
        <v>503</v>
      </c>
      <c r="L14" s="6" t="s">
        <v>555</v>
      </c>
      <c r="M14" s="6" t="s">
        <v>615</v>
      </c>
      <c r="N14" s="6" t="s">
        <v>616</v>
      </c>
      <c r="O14" s="6" t="s">
        <v>551</v>
      </c>
      <c r="P14" s="7">
        <f>_xlfn.IFNA(VLOOKUP($B14,'Q2 2019 Initial PTP'!$F$1:$L$59,7,0),"Not Found in Future")</f>
        <v>42004</v>
      </c>
      <c r="Q14" s="24">
        <v>42004</v>
      </c>
      <c r="R14" s="7">
        <v>41426</v>
      </c>
      <c r="S14" s="7">
        <v>41008</v>
      </c>
      <c r="T14" s="6" t="s">
        <v>562</v>
      </c>
      <c r="U14" s="8">
        <v>1004187</v>
      </c>
      <c r="V14" s="9">
        <v>2012</v>
      </c>
      <c r="W14" s="10">
        <v>1164549</v>
      </c>
      <c r="X14" s="11">
        <v>1004187</v>
      </c>
      <c r="Y14" s="10"/>
      <c r="Z14" s="10"/>
      <c r="AA14" s="6" t="s">
        <v>522</v>
      </c>
      <c r="AB14" s="6">
        <v>508351</v>
      </c>
      <c r="AC14" s="6" t="s">
        <v>617</v>
      </c>
      <c r="AD14" s="6">
        <v>508831</v>
      </c>
      <c r="AE14" s="6" t="s">
        <v>618</v>
      </c>
      <c r="AF14" s="12" t="s">
        <v>619</v>
      </c>
      <c r="AG14" s="9">
        <v>138</v>
      </c>
      <c r="AH14" s="12"/>
      <c r="AI14" s="6"/>
      <c r="AJ14" s="6"/>
    </row>
    <row r="15" spans="1:36">
      <c r="A15" s="26" t="e">
        <f>VLOOKUP(B15,#REF!,1,0)</f>
        <v>#REF!</v>
      </c>
      <c r="B15" s="6">
        <v>50531</v>
      </c>
      <c r="C15" s="6" t="s">
        <v>479</v>
      </c>
      <c r="D15" s="26" t="e">
        <f>VLOOKUP(I15,PSO!#REF!,1,0)</f>
        <v>#REF!</v>
      </c>
      <c r="E15" s="26" t="e">
        <f>VLOOKUP(I15,SWEPCO!#REF!,1,0)</f>
        <v>#REF!</v>
      </c>
      <c r="F15" s="26" t="e">
        <f>VLOOKUP(I15,#REF!,1,0)</f>
        <v>#REF!</v>
      </c>
      <c r="G15" s="26" t="s">
        <v>845</v>
      </c>
      <c r="H15" s="26"/>
      <c r="I15" s="6" t="s">
        <v>470</v>
      </c>
      <c r="J15" s="6">
        <v>200216</v>
      </c>
      <c r="K15" s="6">
        <v>30436</v>
      </c>
      <c r="L15" s="6" t="s">
        <v>555</v>
      </c>
      <c r="M15" s="6" t="s">
        <v>620</v>
      </c>
      <c r="N15" s="6" t="s">
        <v>471</v>
      </c>
      <c r="O15" s="6" t="s">
        <v>551</v>
      </c>
      <c r="P15" s="7">
        <f>_xlfn.IFNA(VLOOKUP($B15,'Q2 2019 Initial PTP'!$F$1:$L$59,7,0),"Not Found in Future")</f>
        <v>42004</v>
      </c>
      <c r="Q15" s="24">
        <v>42004</v>
      </c>
      <c r="R15" s="7">
        <v>42522</v>
      </c>
      <c r="S15" s="7">
        <v>41325</v>
      </c>
      <c r="T15" s="6" t="s">
        <v>484</v>
      </c>
      <c r="U15" s="8">
        <v>1000000</v>
      </c>
      <c r="V15" s="9">
        <v>2013</v>
      </c>
      <c r="W15" s="10">
        <v>1131408</v>
      </c>
      <c r="X15" s="11">
        <v>1000000</v>
      </c>
      <c r="Y15" s="10"/>
      <c r="Z15" s="10"/>
      <c r="AA15" s="6" t="s">
        <v>522</v>
      </c>
      <c r="AB15" s="6">
        <v>508560</v>
      </c>
      <c r="AC15" s="6" t="s">
        <v>621</v>
      </c>
      <c r="AD15" s="6">
        <v>508351</v>
      </c>
      <c r="AE15" s="6" t="s">
        <v>617</v>
      </c>
      <c r="AF15" s="12" t="s">
        <v>622</v>
      </c>
      <c r="AG15" s="9">
        <v>138</v>
      </c>
      <c r="AH15" s="12"/>
      <c r="AI15" s="6"/>
      <c r="AJ15" s="6"/>
    </row>
    <row r="16" spans="1:36" ht="28">
      <c r="A16" s="26" t="e">
        <f>VLOOKUP(B16,#REF!,1,0)</f>
        <v>#REF!</v>
      </c>
      <c r="B16" s="6">
        <v>50607</v>
      </c>
      <c r="C16" s="6"/>
      <c r="D16" s="26" t="e">
        <f>VLOOKUP(I16,PSO!#REF!,1,0)</f>
        <v>#REF!</v>
      </c>
      <c r="E16" s="26" t="e">
        <f>VLOOKUP(I16,SWEPCO!#REF!,1,0)</f>
        <v>#REF!</v>
      </c>
      <c r="F16" s="26" t="e">
        <f>VLOOKUP(I16,#REF!,1,0)</f>
        <v>#REF!</v>
      </c>
      <c r="G16" s="26" t="s">
        <v>845</v>
      </c>
      <c r="H16" s="26"/>
      <c r="I16" s="6" t="s">
        <v>492</v>
      </c>
      <c r="J16" s="6">
        <v>200231</v>
      </c>
      <c r="K16" s="6">
        <v>30495</v>
      </c>
      <c r="L16" s="6" t="s">
        <v>555</v>
      </c>
      <c r="M16" s="6" t="s">
        <v>628</v>
      </c>
      <c r="N16" s="6" t="s">
        <v>629</v>
      </c>
      <c r="O16" s="6" t="s">
        <v>551</v>
      </c>
      <c r="P16" s="7">
        <f>_xlfn.IFNA(VLOOKUP($B16,'Q2 2019 Initial PTP'!$F$1:$L$59,7,0),"Not Found in Future")</f>
        <v>42489</v>
      </c>
      <c r="Q16" s="24">
        <v>42489</v>
      </c>
      <c r="R16" s="7">
        <v>41426</v>
      </c>
      <c r="S16" s="7">
        <v>41540</v>
      </c>
      <c r="T16" s="6" t="s">
        <v>484</v>
      </c>
      <c r="U16" s="8">
        <v>30369537</v>
      </c>
      <c r="V16" s="9">
        <v>2013</v>
      </c>
      <c r="W16" s="10">
        <v>34360344</v>
      </c>
      <c r="X16" s="11">
        <v>22851755</v>
      </c>
      <c r="Y16" s="10"/>
      <c r="Z16" s="10"/>
      <c r="AA16" s="6" t="s">
        <v>522</v>
      </c>
      <c r="AB16" s="6">
        <v>999113</v>
      </c>
      <c r="AC16" s="6" t="s">
        <v>630</v>
      </c>
      <c r="AD16" s="6">
        <v>999114</v>
      </c>
      <c r="AE16" s="6"/>
      <c r="AF16" s="12" t="s">
        <v>631</v>
      </c>
      <c r="AG16" s="9" t="s">
        <v>632</v>
      </c>
      <c r="AH16" s="12"/>
      <c r="AI16" s="6"/>
      <c r="AJ16" s="6"/>
    </row>
    <row r="17" spans="1:36" ht="28">
      <c r="A17" s="26" t="e">
        <f>VLOOKUP(B17,#REF!,1,0)</f>
        <v>#REF!</v>
      </c>
      <c r="B17" s="6">
        <v>50615</v>
      </c>
      <c r="C17" s="6"/>
      <c r="D17" s="26" t="e">
        <f>VLOOKUP(I17,PSO!#REF!,1,0)</f>
        <v>#REF!</v>
      </c>
      <c r="E17" s="26" t="e">
        <f>VLOOKUP(I17,SWEPCO!#REF!,1,0)</f>
        <v>#REF!</v>
      </c>
      <c r="F17" s="26" t="e">
        <f>VLOOKUP(I17,#REF!,1,0)</f>
        <v>#REF!</v>
      </c>
      <c r="G17" s="26" t="s">
        <v>845</v>
      </c>
      <c r="H17" s="26"/>
      <c r="I17" s="6" t="s">
        <v>492</v>
      </c>
      <c r="J17" s="6">
        <v>200231</v>
      </c>
      <c r="K17" s="6">
        <v>30495</v>
      </c>
      <c r="L17" s="6" t="s">
        <v>555</v>
      </c>
      <c r="M17" s="6" t="s">
        <v>628</v>
      </c>
      <c r="N17" s="6" t="s">
        <v>633</v>
      </c>
      <c r="O17" s="6" t="s">
        <v>551</v>
      </c>
      <c r="P17" s="7">
        <f>_xlfn.IFNA(VLOOKUP($B17,'Q2 2019 Initial PTP'!$F$1:$L$59,7,0),"Not Found in Future")</f>
        <v>42489</v>
      </c>
      <c r="Q17" s="24">
        <v>42489</v>
      </c>
      <c r="R17" s="7">
        <v>41426</v>
      </c>
      <c r="S17" s="7">
        <v>41540</v>
      </c>
      <c r="T17" s="6" t="s">
        <v>484</v>
      </c>
      <c r="U17" s="8">
        <v>21508234</v>
      </c>
      <c r="V17" s="9">
        <v>2013</v>
      </c>
      <c r="W17" s="10">
        <v>24334593</v>
      </c>
      <c r="X17" s="11">
        <v>32212715</v>
      </c>
      <c r="Y17" s="10"/>
      <c r="Z17" s="10"/>
      <c r="AA17" s="6" t="s">
        <v>522</v>
      </c>
      <c r="AB17" s="6">
        <v>999113</v>
      </c>
      <c r="AC17" s="6" t="s">
        <v>630</v>
      </c>
      <c r="AD17" s="6"/>
      <c r="AE17" s="6"/>
      <c r="AF17" s="12" t="s">
        <v>634</v>
      </c>
      <c r="AG17" s="9">
        <v>500</v>
      </c>
      <c r="AH17" s="12"/>
      <c r="AI17" s="6"/>
      <c r="AJ17" s="6"/>
    </row>
    <row r="18" spans="1:36">
      <c r="A18" s="26" t="e">
        <f>VLOOKUP(B18,#REF!,1,0)</f>
        <v>#REF!</v>
      </c>
      <c r="B18" s="6">
        <v>51448</v>
      </c>
      <c r="C18" s="6" t="s">
        <v>479</v>
      </c>
      <c r="D18" s="26" t="e">
        <f>VLOOKUP(I18,PSO!#REF!,1,0)</f>
        <v>#REF!</v>
      </c>
      <c r="E18" s="26" t="e">
        <f>VLOOKUP(I18,SWEPCO!#REF!,1,0)</f>
        <v>#REF!</v>
      </c>
      <c r="F18" s="26" t="e">
        <f>VLOOKUP(I18,#REF!,1,0)</f>
        <v>#REF!</v>
      </c>
      <c r="G18" s="26" t="s">
        <v>845</v>
      </c>
      <c r="H18" s="26"/>
      <c r="I18" s="6" t="s">
        <v>515</v>
      </c>
      <c r="J18" s="6">
        <v>200386</v>
      </c>
      <c r="K18" s="6">
        <v>31005</v>
      </c>
      <c r="L18" s="6" t="s">
        <v>555</v>
      </c>
      <c r="M18" s="6" t="s">
        <v>826</v>
      </c>
      <c r="N18" s="6" t="s">
        <v>448</v>
      </c>
      <c r="O18" s="6" t="s">
        <v>551</v>
      </c>
      <c r="P18" s="7">
        <f>_xlfn.IFNA(VLOOKUP($B18,'Q2 2019 Initial PTP'!$F$1:$L$59,7,0),"Not Found in Future")</f>
        <v>43245</v>
      </c>
      <c r="Q18" s="25">
        <v>43245</v>
      </c>
      <c r="R18" s="7">
        <v>42887</v>
      </c>
      <c r="S18" s="7">
        <v>42507</v>
      </c>
      <c r="T18" s="6" t="s">
        <v>552</v>
      </c>
      <c r="U18" s="8">
        <v>2904911</v>
      </c>
      <c r="V18" s="9">
        <v>2016</v>
      </c>
      <c r="W18" s="10">
        <v>3051972</v>
      </c>
      <c r="X18" s="11">
        <v>2904911</v>
      </c>
      <c r="Y18" s="10"/>
      <c r="Z18" s="10"/>
      <c r="AA18" s="6" t="s">
        <v>524</v>
      </c>
      <c r="AB18" s="6">
        <v>511458</v>
      </c>
      <c r="AC18" s="6" t="s">
        <v>635</v>
      </c>
      <c r="AD18" s="6">
        <v>511459</v>
      </c>
      <c r="AE18" s="6" t="s">
        <v>636</v>
      </c>
      <c r="AF18" s="12" t="s">
        <v>637</v>
      </c>
      <c r="AG18" s="9">
        <v>138</v>
      </c>
      <c r="AH18" s="12"/>
      <c r="AI18" s="6"/>
      <c r="AJ18" s="6"/>
    </row>
    <row r="19" spans="1:36" ht="28">
      <c r="A19" s="26" t="e">
        <f>VLOOKUP(B19,#REF!,1,0)</f>
        <v>#REF!</v>
      </c>
      <c r="B19" s="6">
        <v>10583</v>
      </c>
      <c r="C19" s="6" t="s">
        <v>479</v>
      </c>
      <c r="D19" s="26" t="e">
        <f>VLOOKUP(I19,PSO!#REF!,1,0)</f>
        <v>#REF!</v>
      </c>
      <c r="E19" s="26" t="e">
        <f>VLOOKUP(I19,SWEPCO!#REF!,1,0)</f>
        <v>#REF!</v>
      </c>
      <c r="F19" s="26" t="e">
        <f>VLOOKUP(I19,#REF!,1,0)</f>
        <v>#REF!</v>
      </c>
      <c r="G19" s="26" t="s">
        <v>845</v>
      </c>
      <c r="H19" s="26"/>
      <c r="I19" s="6" t="s">
        <v>493</v>
      </c>
      <c r="J19" s="6">
        <v>200216</v>
      </c>
      <c r="K19" s="6">
        <v>451</v>
      </c>
      <c r="L19" s="6" t="s">
        <v>555</v>
      </c>
      <c r="M19" s="6" t="s">
        <v>638</v>
      </c>
      <c r="N19" s="6" t="s">
        <v>639</v>
      </c>
      <c r="O19" s="6" t="s">
        <v>551</v>
      </c>
      <c r="P19" s="7">
        <f>_xlfn.IFNA(VLOOKUP($B19,'Q2 2019 Initial PTP'!$F$1:$L$59,7,0),"Not Found in Future")</f>
        <v>42822</v>
      </c>
      <c r="Q19" s="24">
        <v>42822</v>
      </c>
      <c r="R19" s="7">
        <v>41426</v>
      </c>
      <c r="S19" s="7">
        <v>41325</v>
      </c>
      <c r="T19" s="6" t="s">
        <v>484</v>
      </c>
      <c r="U19" s="8">
        <v>12705537</v>
      </c>
      <c r="V19" s="9">
        <v>2013</v>
      </c>
      <c r="W19" s="10">
        <v>14375149</v>
      </c>
      <c r="X19" s="11">
        <v>12705537</v>
      </c>
      <c r="Y19" s="10"/>
      <c r="Z19" s="10"/>
      <c r="AA19" s="6" t="s">
        <v>522</v>
      </c>
      <c r="AB19" s="6">
        <v>506944</v>
      </c>
      <c r="AC19" s="6" t="s">
        <v>640</v>
      </c>
      <c r="AD19" s="6">
        <v>504020</v>
      </c>
      <c r="AE19" s="6" t="s">
        <v>641</v>
      </c>
      <c r="AF19" s="12" t="s">
        <v>642</v>
      </c>
      <c r="AG19" s="9">
        <v>161</v>
      </c>
      <c r="AH19" s="12"/>
      <c r="AI19" s="6">
        <v>11.1</v>
      </c>
      <c r="AJ19" s="6"/>
    </row>
    <row r="20" spans="1:36" ht="42">
      <c r="A20" s="26" t="e">
        <f>VLOOKUP(B20,#REF!,1,0)</f>
        <v>#REF!</v>
      </c>
      <c r="B20" s="6">
        <v>50413</v>
      </c>
      <c r="C20" s="6" t="s">
        <v>479</v>
      </c>
      <c r="D20" s="26" t="e">
        <f>VLOOKUP(I20,PSO!#REF!,1,0)</f>
        <v>#REF!</v>
      </c>
      <c r="E20" s="26" t="e">
        <f>VLOOKUP(I20,SWEPCO!#REF!,1,0)</f>
        <v>#REF!</v>
      </c>
      <c r="F20" s="26" t="e">
        <f>VLOOKUP(I20,#REF!,1,0)</f>
        <v>#REF!</v>
      </c>
      <c r="G20" s="26" t="s">
        <v>845</v>
      </c>
      <c r="H20" s="26"/>
      <c r="I20" s="6" t="s">
        <v>478</v>
      </c>
      <c r="J20" s="6">
        <v>200255</v>
      </c>
      <c r="K20" s="6">
        <v>30361</v>
      </c>
      <c r="L20" s="6" t="s">
        <v>555</v>
      </c>
      <c r="M20" s="6" t="s">
        <v>623</v>
      </c>
      <c r="N20" s="6" t="s">
        <v>643</v>
      </c>
      <c r="O20" s="6" t="s">
        <v>551</v>
      </c>
      <c r="P20" s="7">
        <f>_xlfn.IFNA(VLOOKUP($B20,'Q2 2019 Initial PTP'!$F$1:$L$59,7,0),"Not Found in Future")</f>
        <v>43076</v>
      </c>
      <c r="Q20" s="24">
        <v>43076</v>
      </c>
      <c r="R20" s="7">
        <v>43160</v>
      </c>
      <c r="S20" s="7">
        <v>41676</v>
      </c>
      <c r="T20" s="6" t="s">
        <v>624</v>
      </c>
      <c r="U20" s="8">
        <v>65082311</v>
      </c>
      <c r="V20" s="9">
        <v>2017</v>
      </c>
      <c r="W20" s="10">
        <v>66709369</v>
      </c>
      <c r="X20" s="11">
        <v>65082311</v>
      </c>
      <c r="Y20" s="10"/>
      <c r="Z20" s="10"/>
      <c r="AA20" s="6" t="s">
        <v>522</v>
      </c>
      <c r="AB20" s="6">
        <v>700345</v>
      </c>
      <c r="AC20" s="6" t="s">
        <v>625</v>
      </c>
      <c r="AD20" s="6">
        <v>515800</v>
      </c>
      <c r="AE20" s="6" t="s">
        <v>626</v>
      </c>
      <c r="AF20" s="12" t="s">
        <v>644</v>
      </c>
      <c r="AG20" s="9">
        <v>345</v>
      </c>
      <c r="AH20" s="12">
        <v>72</v>
      </c>
      <c r="AI20" s="6"/>
      <c r="AJ20" s="6"/>
    </row>
    <row r="21" spans="1:36" ht="42">
      <c r="A21" s="26" t="e">
        <f>VLOOKUP(B21,#REF!,1,0)</f>
        <v>#REF!</v>
      </c>
      <c r="B21" s="6">
        <v>50414</v>
      </c>
      <c r="C21" s="6" t="s">
        <v>479</v>
      </c>
      <c r="D21" s="26" t="e">
        <f>VLOOKUP(I21,PSO!#REF!,1,0)</f>
        <v>#REF!</v>
      </c>
      <c r="E21" s="26" t="e">
        <f>VLOOKUP(I21,SWEPCO!#REF!,1,0)</f>
        <v>#REF!</v>
      </c>
      <c r="F21" s="26" t="e">
        <f>VLOOKUP(I21,#REF!,1,0)</f>
        <v>#REF!</v>
      </c>
      <c r="G21" s="26" t="s">
        <v>845</v>
      </c>
      <c r="H21" s="26"/>
      <c r="I21" s="6" t="s">
        <v>478</v>
      </c>
      <c r="J21" s="6">
        <v>200255</v>
      </c>
      <c r="K21" s="6">
        <v>30361</v>
      </c>
      <c r="L21" s="6" t="s">
        <v>555</v>
      </c>
      <c r="M21" s="6" t="s">
        <v>623</v>
      </c>
      <c r="N21" s="6" t="s">
        <v>645</v>
      </c>
      <c r="O21" s="6" t="s">
        <v>551</v>
      </c>
      <c r="P21" s="7">
        <f>_xlfn.IFNA(VLOOKUP($B21,'Q2 2019 Initial PTP'!$F$1:$L$59,7,0),"Not Found in Future")</f>
        <v>43076</v>
      </c>
      <c r="Q21" s="24">
        <v>43076</v>
      </c>
      <c r="R21" s="7">
        <v>43160</v>
      </c>
      <c r="S21" s="7">
        <v>41676</v>
      </c>
      <c r="T21" s="6" t="s">
        <v>624</v>
      </c>
      <c r="U21" s="8">
        <v>17471695</v>
      </c>
      <c r="V21" s="9">
        <v>2017</v>
      </c>
      <c r="W21" s="10">
        <v>17908487</v>
      </c>
      <c r="X21" s="11">
        <v>17471695</v>
      </c>
      <c r="Y21" s="10"/>
      <c r="Z21" s="10"/>
      <c r="AA21" s="6" t="s">
        <v>522</v>
      </c>
      <c r="AB21" s="6">
        <v>700345</v>
      </c>
      <c r="AC21" s="6" t="s">
        <v>625</v>
      </c>
      <c r="AD21" s="6">
        <v>700231</v>
      </c>
      <c r="AE21" s="6" t="s">
        <v>477</v>
      </c>
      <c r="AF21" s="12" t="s">
        <v>646</v>
      </c>
      <c r="AG21" s="9" t="s">
        <v>627</v>
      </c>
      <c r="AH21" s="12"/>
      <c r="AI21" s="6"/>
      <c r="AJ21" s="6"/>
    </row>
    <row r="22" spans="1:36" ht="28">
      <c r="A22" s="26" t="e">
        <f>VLOOKUP(B22,#REF!,1,0)</f>
        <v>#REF!</v>
      </c>
      <c r="B22" s="6">
        <v>50768</v>
      </c>
      <c r="C22" s="6" t="s">
        <v>479</v>
      </c>
      <c r="D22" s="26" t="e">
        <f>VLOOKUP(I22,PSO!#REF!,1,0)</f>
        <v>#REF!</v>
      </c>
      <c r="E22" s="26" t="e">
        <f>VLOOKUP(I22,SWEPCO!#REF!,1,0)</f>
        <v>#REF!</v>
      </c>
      <c r="F22" s="26" t="e">
        <f>VLOOKUP(I22,#REF!,1,0)</f>
        <v>#REF!</v>
      </c>
      <c r="G22" s="26" t="s">
        <v>845</v>
      </c>
      <c r="H22" s="26"/>
      <c r="I22" s="6" t="s">
        <v>478</v>
      </c>
      <c r="J22" s="6">
        <v>200255</v>
      </c>
      <c r="K22" s="6">
        <v>30361</v>
      </c>
      <c r="L22" s="6" t="s">
        <v>555</v>
      </c>
      <c r="M22" s="6" t="s">
        <v>623</v>
      </c>
      <c r="N22" s="6" t="s">
        <v>477</v>
      </c>
      <c r="O22" s="6" t="s">
        <v>551</v>
      </c>
      <c r="P22" s="7">
        <f>_xlfn.IFNA(VLOOKUP($B22,'Q2 2019 Initial PTP'!$F$1:$L$59,7,0),"Not Found in Future")</f>
        <v>43076</v>
      </c>
      <c r="Q22" s="24">
        <v>43076</v>
      </c>
      <c r="R22" s="7">
        <v>43160</v>
      </c>
      <c r="S22" s="7">
        <v>41676</v>
      </c>
      <c r="T22" s="6" t="s">
        <v>624</v>
      </c>
      <c r="U22" s="8">
        <v>1270623</v>
      </c>
      <c r="V22" s="9">
        <v>2017</v>
      </c>
      <c r="W22" s="10">
        <v>1302389</v>
      </c>
      <c r="X22" s="11">
        <v>1270623</v>
      </c>
      <c r="Y22" s="10"/>
      <c r="Z22" s="10"/>
      <c r="AA22" s="6" t="s">
        <v>522</v>
      </c>
      <c r="AB22" s="6">
        <v>700345</v>
      </c>
      <c r="AC22" s="6" t="s">
        <v>625</v>
      </c>
      <c r="AD22" s="6"/>
      <c r="AE22" s="6"/>
      <c r="AF22" s="12" t="s">
        <v>647</v>
      </c>
      <c r="AG22" s="9">
        <v>230</v>
      </c>
      <c r="AH22" s="12">
        <v>2</v>
      </c>
      <c r="AI22" s="6"/>
      <c r="AJ22" s="6"/>
    </row>
    <row r="23" spans="1:36">
      <c r="A23" s="26" t="e">
        <f>VLOOKUP(B23,#REF!,1,0)</f>
        <v>#REF!</v>
      </c>
      <c r="B23" s="6">
        <v>51047</v>
      </c>
      <c r="C23" s="6" t="s">
        <v>575</v>
      </c>
      <c r="D23" s="26" t="e">
        <f>VLOOKUP(I23,PSO!#REF!,1,0)</f>
        <v>#REF!</v>
      </c>
      <c r="E23" s="26" t="e">
        <f>VLOOKUP(I23,SWEPCO!#REF!,1,0)</f>
        <v>#REF!</v>
      </c>
      <c r="F23" s="26" t="e">
        <f>VLOOKUP(I23,#REF!,1,0)</f>
        <v>#REF!</v>
      </c>
      <c r="G23" s="26" t="s">
        <v>845</v>
      </c>
      <c r="H23" s="26"/>
      <c r="I23" s="6" t="s">
        <v>521</v>
      </c>
      <c r="J23" s="6">
        <v>200272</v>
      </c>
      <c r="K23" s="6">
        <v>30770</v>
      </c>
      <c r="L23" s="6" t="s">
        <v>555</v>
      </c>
      <c r="M23" s="6" t="s">
        <v>827</v>
      </c>
      <c r="N23" s="6" t="s">
        <v>648</v>
      </c>
      <c r="O23" s="6" t="s">
        <v>578</v>
      </c>
      <c r="P23" s="7">
        <f>_xlfn.IFNA(VLOOKUP($B23,'Q2 2019 Initial PTP'!$F$1:$L$59,7,0),"Not Found in Future")</f>
        <v>41426</v>
      </c>
      <c r="Q23" s="24">
        <v>41426</v>
      </c>
      <c r="R23" s="7">
        <v>42156</v>
      </c>
      <c r="S23" s="7">
        <v>41778</v>
      </c>
      <c r="T23" s="6" t="s">
        <v>472</v>
      </c>
      <c r="U23" s="8">
        <v>4100000</v>
      </c>
      <c r="V23" s="9">
        <v>2014</v>
      </c>
      <c r="W23" s="10">
        <v>4525633</v>
      </c>
      <c r="X23" s="11">
        <v>4100000</v>
      </c>
      <c r="Y23" s="10">
        <v>4086696</v>
      </c>
      <c r="Z23" s="10" t="s">
        <v>579</v>
      </c>
      <c r="AA23" s="6" t="s">
        <v>522</v>
      </c>
      <c r="AB23" s="6">
        <v>511561</v>
      </c>
      <c r="AC23" s="6"/>
      <c r="AD23" s="6">
        <v>521001</v>
      </c>
      <c r="AE23" s="6" t="s">
        <v>649</v>
      </c>
      <c r="AF23" s="12" t="s">
        <v>400</v>
      </c>
      <c r="AG23" s="9">
        <v>138</v>
      </c>
      <c r="AH23" s="12"/>
      <c r="AI23" s="6"/>
      <c r="AJ23" s="6"/>
    </row>
    <row r="24" spans="1:36" ht="28">
      <c r="A24" s="26" t="e">
        <f>VLOOKUP(B24,#REF!,1,0)</f>
        <v>#REF!</v>
      </c>
      <c r="B24" s="6">
        <v>50567</v>
      </c>
      <c r="C24" s="6" t="s">
        <v>479</v>
      </c>
      <c r="D24" s="26" t="e">
        <f>VLOOKUP(I24,PSO!#REF!,1,0)</f>
        <v>#REF!</v>
      </c>
      <c r="E24" s="26" t="e">
        <f>VLOOKUP(I24,SWEPCO!#REF!,1,0)</f>
        <v>#REF!</v>
      </c>
      <c r="F24" s="26" t="e">
        <f>VLOOKUP(I24,#REF!,1,0)</f>
        <v>#REF!</v>
      </c>
      <c r="G24" s="26" t="s">
        <v>845</v>
      </c>
      <c r="H24" s="26"/>
      <c r="I24" s="6" t="s">
        <v>494</v>
      </c>
      <c r="J24" s="6">
        <v>200216</v>
      </c>
      <c r="K24" s="6">
        <v>30471</v>
      </c>
      <c r="L24" s="6" t="s">
        <v>555</v>
      </c>
      <c r="M24" s="6" t="s">
        <v>650</v>
      </c>
      <c r="N24" s="6" t="s">
        <v>651</v>
      </c>
      <c r="O24" s="6" t="s">
        <v>551</v>
      </c>
      <c r="P24" s="7">
        <f>_xlfn.IFNA(VLOOKUP($B24,'Q2 2019 Initial PTP'!$F$1:$L$59,7,0),"Not Found in Future")</f>
        <v>42160</v>
      </c>
      <c r="Q24" s="24">
        <v>42160</v>
      </c>
      <c r="R24" s="7">
        <v>41426</v>
      </c>
      <c r="S24" s="7">
        <v>41325</v>
      </c>
      <c r="T24" s="6" t="s">
        <v>484</v>
      </c>
      <c r="U24" s="8">
        <v>16548317</v>
      </c>
      <c r="V24" s="9">
        <v>2013</v>
      </c>
      <c r="W24" s="10">
        <v>18722901</v>
      </c>
      <c r="X24" s="11">
        <v>16548317</v>
      </c>
      <c r="Y24" s="10">
        <v>15777911</v>
      </c>
      <c r="Z24" s="10" t="s">
        <v>579</v>
      </c>
      <c r="AA24" s="6" t="s">
        <v>522</v>
      </c>
      <c r="AB24" s="6">
        <v>508067</v>
      </c>
      <c r="AC24" s="6" t="s">
        <v>652</v>
      </c>
      <c r="AD24" s="6">
        <v>508289</v>
      </c>
      <c r="AE24" s="6" t="s">
        <v>653</v>
      </c>
      <c r="AF24" s="12" t="s">
        <v>654</v>
      </c>
      <c r="AG24" s="9">
        <v>69</v>
      </c>
      <c r="AH24" s="12">
        <v>13.2</v>
      </c>
      <c r="AI24" s="6"/>
      <c r="AJ24" s="6"/>
    </row>
    <row r="25" spans="1:36">
      <c r="A25" s="26" t="e">
        <f>VLOOKUP(B25,#REF!,1,0)</f>
        <v>#REF!</v>
      </c>
      <c r="B25" s="6">
        <v>10615</v>
      </c>
      <c r="C25" s="6" t="s">
        <v>479</v>
      </c>
      <c r="D25" s="26" t="e">
        <f>VLOOKUP(I25,PSO!#REF!,1,0)</f>
        <v>#REF!</v>
      </c>
      <c r="E25" s="26" t="e">
        <f>VLOOKUP(I25,SWEPCO!#REF!,1,0)</f>
        <v>#REF!</v>
      </c>
      <c r="F25" s="26" t="e">
        <f>VLOOKUP(I25,#REF!,1,0)</f>
        <v>#REF!</v>
      </c>
      <c r="G25" s="26" t="s">
        <v>845</v>
      </c>
      <c r="H25" s="26"/>
      <c r="I25" s="6" t="s">
        <v>495</v>
      </c>
      <c r="J25" s="6">
        <v>200216</v>
      </c>
      <c r="K25" s="6">
        <v>478</v>
      </c>
      <c r="L25" s="6" t="s">
        <v>555</v>
      </c>
      <c r="M25" s="6" t="s">
        <v>655</v>
      </c>
      <c r="N25" s="6" t="s">
        <v>656</v>
      </c>
      <c r="O25" s="6" t="s">
        <v>551</v>
      </c>
      <c r="P25" s="7">
        <f>_xlfn.IFNA(VLOOKUP($B25,'Q2 2019 Initial PTP'!$F$1:$L$59,7,0),"Not Found in Future")</f>
        <v>42473</v>
      </c>
      <c r="Q25" s="24">
        <v>42473</v>
      </c>
      <c r="R25" s="7">
        <v>41426</v>
      </c>
      <c r="S25" s="7">
        <v>41325</v>
      </c>
      <c r="T25" s="6" t="s">
        <v>484</v>
      </c>
      <c r="U25" s="8">
        <v>1221505</v>
      </c>
      <c r="V25" s="9">
        <v>2013</v>
      </c>
      <c r="W25" s="10">
        <v>1382021</v>
      </c>
      <c r="X25" s="11">
        <v>1221505</v>
      </c>
      <c r="Y25" s="10"/>
      <c r="Z25" s="10"/>
      <c r="AA25" s="6" t="s">
        <v>522</v>
      </c>
      <c r="AB25" s="6">
        <v>507728</v>
      </c>
      <c r="AC25" s="6" t="s">
        <v>657</v>
      </c>
      <c r="AD25" s="6">
        <v>507754</v>
      </c>
      <c r="AE25" s="6" t="s">
        <v>658</v>
      </c>
      <c r="AF25" s="12" t="s">
        <v>659</v>
      </c>
      <c r="AG25" s="9">
        <v>69</v>
      </c>
      <c r="AH25" s="12"/>
      <c r="AI25" s="6">
        <v>2.2999999999999998</v>
      </c>
      <c r="AJ25" s="6"/>
    </row>
    <row r="26" spans="1:36">
      <c r="A26" s="26" t="e">
        <f>VLOOKUP(B26,#REF!,1,0)</f>
        <v>#REF!</v>
      </c>
      <c r="B26" s="6">
        <v>10657</v>
      </c>
      <c r="C26" s="6" t="s">
        <v>479</v>
      </c>
      <c r="D26" s="26" t="e">
        <f>VLOOKUP(I26,PSO!#REF!,1,0)</f>
        <v>#REF!</v>
      </c>
      <c r="E26" s="26" t="e">
        <f>VLOOKUP(I26,SWEPCO!#REF!,1,0)</f>
        <v>#REF!</v>
      </c>
      <c r="F26" s="26" t="e">
        <f>VLOOKUP(I26,#REF!,1,0)</f>
        <v>#REF!</v>
      </c>
      <c r="G26" s="26" t="s">
        <v>845</v>
      </c>
      <c r="H26" s="26"/>
      <c r="I26" s="6" t="s">
        <v>495</v>
      </c>
      <c r="J26" s="6">
        <v>200246</v>
      </c>
      <c r="K26" s="6">
        <v>512</v>
      </c>
      <c r="L26" s="6" t="s">
        <v>555</v>
      </c>
      <c r="M26" s="6" t="s">
        <v>660</v>
      </c>
      <c r="N26" s="6" t="s">
        <v>661</v>
      </c>
      <c r="O26" s="6" t="s">
        <v>551</v>
      </c>
      <c r="P26" s="7">
        <f>_xlfn.IFNA(VLOOKUP($B26,'Q2 2019 Initial PTP'!$F$1:$L$59,7,0),"Not Found in Future")</f>
        <v>42473</v>
      </c>
      <c r="Q26" s="24">
        <v>42473</v>
      </c>
      <c r="R26" s="7">
        <v>41791</v>
      </c>
      <c r="S26" s="7">
        <v>41689</v>
      </c>
      <c r="T26" s="6" t="s">
        <v>499</v>
      </c>
      <c r="U26" s="8">
        <v>8174689</v>
      </c>
      <c r="V26" s="9">
        <v>2014</v>
      </c>
      <c r="W26" s="10">
        <v>9023327</v>
      </c>
      <c r="X26" s="11">
        <v>8174689</v>
      </c>
      <c r="Y26" s="10"/>
      <c r="Z26" s="10"/>
      <c r="AA26" s="6" t="s">
        <v>522</v>
      </c>
      <c r="AB26" s="6">
        <v>507723</v>
      </c>
      <c r="AC26" s="6" t="s">
        <v>662</v>
      </c>
      <c r="AD26" s="6">
        <v>507728</v>
      </c>
      <c r="AE26" s="6" t="s">
        <v>657</v>
      </c>
      <c r="AF26" s="12" t="s">
        <v>663</v>
      </c>
      <c r="AG26" s="9">
        <v>69</v>
      </c>
      <c r="AH26" s="12">
        <v>2</v>
      </c>
      <c r="AI26" s="6"/>
      <c r="AJ26" s="6"/>
    </row>
    <row r="27" spans="1:36">
      <c r="A27" s="26" t="e">
        <f>VLOOKUP(B27,#REF!,1,0)</f>
        <v>#REF!</v>
      </c>
      <c r="B27" s="6">
        <v>50568</v>
      </c>
      <c r="C27" s="6" t="s">
        <v>479</v>
      </c>
      <c r="D27" s="26" t="e">
        <f>VLOOKUP(I27,PSO!#REF!,1,0)</f>
        <v>#REF!</v>
      </c>
      <c r="E27" s="26" t="e">
        <f>VLOOKUP(I27,SWEPCO!#REF!,1,0)</f>
        <v>#REF!</v>
      </c>
      <c r="F27" s="26" t="e">
        <f>VLOOKUP(I27,#REF!,1,0)</f>
        <v>#REF!</v>
      </c>
      <c r="G27" s="26" t="s">
        <v>845</v>
      </c>
      <c r="H27" s="26"/>
      <c r="I27" s="6" t="s">
        <v>496</v>
      </c>
      <c r="J27" s="6">
        <v>200216</v>
      </c>
      <c r="K27" s="6">
        <v>30472</v>
      </c>
      <c r="L27" s="6" t="s">
        <v>555</v>
      </c>
      <c r="M27" s="6" t="s">
        <v>664</v>
      </c>
      <c r="N27" s="6" t="s">
        <v>665</v>
      </c>
      <c r="O27" s="6" t="s">
        <v>551</v>
      </c>
      <c r="P27" s="7">
        <f>_xlfn.IFNA(VLOOKUP($B27,'Q2 2019 Initial PTP'!$F$1:$L$59,7,0),"Not Found in Future")</f>
        <v>42180</v>
      </c>
      <c r="Q27" s="24">
        <v>42180</v>
      </c>
      <c r="R27" s="7">
        <v>41426</v>
      </c>
      <c r="S27" s="7">
        <v>41325</v>
      </c>
      <c r="T27" s="6" t="s">
        <v>484</v>
      </c>
      <c r="U27" s="8">
        <v>7519658</v>
      </c>
      <c r="V27" s="9">
        <v>2013</v>
      </c>
      <c r="W27" s="10">
        <v>8507803</v>
      </c>
      <c r="X27" s="11">
        <v>7519658</v>
      </c>
      <c r="Y27" s="10">
        <v>5366606</v>
      </c>
      <c r="Z27" s="10" t="s">
        <v>579</v>
      </c>
      <c r="AA27" s="6" t="s">
        <v>522</v>
      </c>
      <c r="AB27" s="6">
        <v>507734</v>
      </c>
      <c r="AC27" s="6" t="s">
        <v>666</v>
      </c>
      <c r="AD27" s="6">
        <v>507766</v>
      </c>
      <c r="AE27" s="6" t="s">
        <v>667</v>
      </c>
      <c r="AF27" s="12" t="s">
        <v>668</v>
      </c>
      <c r="AG27" s="9">
        <v>69</v>
      </c>
      <c r="AH27" s="12">
        <v>1.65</v>
      </c>
      <c r="AI27" s="6"/>
      <c r="AJ27" s="6"/>
    </row>
    <row r="28" spans="1:36" ht="28">
      <c r="A28" s="26" t="e">
        <f>VLOOKUP(B28,#REF!,1,0)</f>
        <v>#REF!</v>
      </c>
      <c r="B28" s="6">
        <v>50569</v>
      </c>
      <c r="C28" s="6" t="s">
        <v>479</v>
      </c>
      <c r="D28" s="26" t="e">
        <f>VLOOKUP(I28,PSO!#REF!,1,0)</f>
        <v>#REF!</v>
      </c>
      <c r="E28" s="26" t="e">
        <f>VLOOKUP(I28,SWEPCO!#REF!,1,0)</f>
        <v>#REF!</v>
      </c>
      <c r="F28" s="26" t="e">
        <f>VLOOKUP(I28,#REF!,1,0)</f>
        <v>#REF!</v>
      </c>
      <c r="G28" s="26" t="s">
        <v>845</v>
      </c>
      <c r="H28" s="26"/>
      <c r="I28" s="6" t="s">
        <v>497</v>
      </c>
      <c r="J28" s="6">
        <v>200216</v>
      </c>
      <c r="K28" s="6">
        <v>30473</v>
      </c>
      <c r="L28" s="6" t="s">
        <v>555</v>
      </c>
      <c r="M28" s="6" t="s">
        <v>669</v>
      </c>
      <c r="N28" s="6" t="s">
        <v>670</v>
      </c>
      <c r="O28" s="6" t="s">
        <v>551</v>
      </c>
      <c r="P28" s="7">
        <f>_xlfn.IFNA(VLOOKUP($B28,'Q2 2019 Initial PTP'!$F$1:$L$59,7,0),"Not Found in Future")</f>
        <v>42139</v>
      </c>
      <c r="Q28" s="24">
        <v>42139</v>
      </c>
      <c r="R28" s="7">
        <v>41426</v>
      </c>
      <c r="S28" s="7">
        <v>41325</v>
      </c>
      <c r="T28" s="6" t="s">
        <v>484</v>
      </c>
      <c r="U28" s="8">
        <v>1829026</v>
      </c>
      <c r="V28" s="9">
        <v>2013</v>
      </c>
      <c r="W28" s="10">
        <v>2069375</v>
      </c>
      <c r="X28" s="11">
        <v>1829026</v>
      </c>
      <c r="Y28" s="10">
        <v>11990487</v>
      </c>
      <c r="Z28" s="10" t="s">
        <v>579</v>
      </c>
      <c r="AA28" s="6" t="s">
        <v>522</v>
      </c>
      <c r="AB28" s="6">
        <v>507196</v>
      </c>
      <c r="AC28" s="6" t="s">
        <v>671</v>
      </c>
      <c r="AD28" s="6">
        <v>507188</v>
      </c>
      <c r="AE28" s="6" t="s">
        <v>672</v>
      </c>
      <c r="AF28" s="12" t="s">
        <v>673</v>
      </c>
      <c r="AG28" s="9">
        <v>69</v>
      </c>
      <c r="AH28" s="12">
        <v>1.3</v>
      </c>
      <c r="AI28" s="6"/>
      <c r="AJ28" s="6"/>
    </row>
    <row r="29" spans="1:36" ht="28">
      <c r="A29" s="26" t="e">
        <f>VLOOKUP(B29,#REF!,1,0)</f>
        <v>#REF!</v>
      </c>
      <c r="B29" s="6">
        <v>50570</v>
      </c>
      <c r="C29" s="6" t="s">
        <v>479</v>
      </c>
      <c r="D29" s="26" t="e">
        <f>VLOOKUP(I29,PSO!#REF!,1,0)</f>
        <v>#REF!</v>
      </c>
      <c r="E29" s="26" t="e">
        <f>VLOOKUP(I29,SWEPCO!#REF!,1,0)</f>
        <v>#REF!</v>
      </c>
      <c r="F29" s="26" t="e">
        <f>VLOOKUP(I29,#REF!,1,0)</f>
        <v>#REF!</v>
      </c>
      <c r="G29" s="26" t="s">
        <v>845</v>
      </c>
      <c r="H29" s="26"/>
      <c r="I29" s="6" t="s">
        <v>497</v>
      </c>
      <c r="J29" s="6">
        <v>200216</v>
      </c>
      <c r="K29" s="6">
        <v>30474</v>
      </c>
      <c r="L29" s="6" t="s">
        <v>555</v>
      </c>
      <c r="M29" s="6" t="s">
        <v>674</v>
      </c>
      <c r="N29" s="6" t="s">
        <v>675</v>
      </c>
      <c r="O29" s="6" t="s">
        <v>551</v>
      </c>
      <c r="P29" s="7">
        <f>_xlfn.IFNA(VLOOKUP($B29,'Q2 2019 Initial PTP'!$F$1:$L$59,7,0),"Not Found in Future")</f>
        <v>42139</v>
      </c>
      <c r="Q29" s="24">
        <v>42139</v>
      </c>
      <c r="R29" s="7">
        <v>41426</v>
      </c>
      <c r="S29" s="7">
        <v>41325</v>
      </c>
      <c r="T29" s="6" t="s">
        <v>484</v>
      </c>
      <c r="U29" s="8">
        <v>5653353</v>
      </c>
      <c r="V29" s="9">
        <v>2013</v>
      </c>
      <c r="W29" s="10">
        <v>6396250</v>
      </c>
      <c r="X29" s="11">
        <v>5653353</v>
      </c>
      <c r="Y29" s="10" t="s">
        <v>676</v>
      </c>
      <c r="Z29" s="10" t="s">
        <v>579</v>
      </c>
      <c r="AA29" s="6" t="s">
        <v>522</v>
      </c>
      <c r="AB29" s="6">
        <v>507187</v>
      </c>
      <c r="AC29" s="6" t="s">
        <v>677</v>
      </c>
      <c r="AD29" s="6">
        <v>507196</v>
      </c>
      <c r="AE29" s="6" t="s">
        <v>671</v>
      </c>
      <c r="AF29" s="12" t="s">
        <v>678</v>
      </c>
      <c r="AG29" s="9">
        <v>69</v>
      </c>
      <c r="AH29" s="12">
        <v>4.3</v>
      </c>
      <c r="AI29" s="6"/>
      <c r="AJ29" s="6"/>
    </row>
    <row r="30" spans="1:36" ht="28">
      <c r="A30" s="26" t="e">
        <f>VLOOKUP(B30,#REF!,1,0)</f>
        <v>#REF!</v>
      </c>
      <c r="B30" s="6">
        <v>50571</v>
      </c>
      <c r="C30" s="6" t="s">
        <v>479</v>
      </c>
      <c r="D30" s="26" t="e">
        <f>VLOOKUP(I30,PSO!#REF!,1,0)</f>
        <v>#REF!</v>
      </c>
      <c r="E30" s="26" t="e">
        <f>VLOOKUP(I30,SWEPCO!#REF!,1,0)</f>
        <v>#REF!</v>
      </c>
      <c r="F30" s="26" t="e">
        <f>VLOOKUP(I30,#REF!,1,0)</f>
        <v>#REF!</v>
      </c>
      <c r="G30" s="26" t="s">
        <v>845</v>
      </c>
      <c r="H30" s="26"/>
      <c r="I30" s="6" t="s">
        <v>497</v>
      </c>
      <c r="J30" s="6">
        <v>200216</v>
      </c>
      <c r="K30" s="6">
        <v>30475</v>
      </c>
      <c r="L30" s="6" t="s">
        <v>555</v>
      </c>
      <c r="M30" s="6" t="s">
        <v>680</v>
      </c>
      <c r="N30" s="6" t="s">
        <v>681</v>
      </c>
      <c r="O30" s="6" t="s">
        <v>551</v>
      </c>
      <c r="P30" s="7">
        <f>_xlfn.IFNA(VLOOKUP($B30,'Q2 2019 Initial PTP'!$F$1:$L$59,7,0),"Not Found in Future")</f>
        <v>42139</v>
      </c>
      <c r="Q30" s="24">
        <v>42139</v>
      </c>
      <c r="R30" s="7">
        <v>41426</v>
      </c>
      <c r="S30" s="7">
        <v>41325</v>
      </c>
      <c r="T30" s="6" t="s">
        <v>484</v>
      </c>
      <c r="U30" s="8">
        <v>9145130</v>
      </c>
      <c r="V30" s="9">
        <v>2013</v>
      </c>
      <c r="W30" s="10">
        <v>10346875</v>
      </c>
      <c r="X30" s="11">
        <v>9145130</v>
      </c>
      <c r="Y30" s="10" t="s">
        <v>676</v>
      </c>
      <c r="Z30" s="10" t="s">
        <v>579</v>
      </c>
      <c r="AA30" s="6" t="s">
        <v>522</v>
      </c>
      <c r="AB30" s="6">
        <v>515259</v>
      </c>
      <c r="AC30" s="6" t="s">
        <v>682</v>
      </c>
      <c r="AD30" s="6">
        <v>507187</v>
      </c>
      <c r="AE30" s="6" t="s">
        <v>677</v>
      </c>
      <c r="AF30" s="12" t="s">
        <v>683</v>
      </c>
      <c r="AG30" s="9">
        <v>69</v>
      </c>
      <c r="AH30" s="12">
        <v>7</v>
      </c>
      <c r="AI30" s="6"/>
      <c r="AJ30" s="6"/>
    </row>
    <row r="31" spans="1:36" ht="42">
      <c r="A31" s="26" t="e">
        <f>VLOOKUP(B31,#REF!,1,0)</f>
        <v>#REF!</v>
      </c>
      <c r="B31" s="6">
        <v>51014</v>
      </c>
      <c r="C31" s="6" t="s">
        <v>479</v>
      </c>
      <c r="D31" s="26" t="e">
        <f>VLOOKUP(I31,PSO!#REF!,1,0)</f>
        <v>#REF!</v>
      </c>
      <c r="E31" s="26" t="e">
        <f>VLOOKUP(I31,SWEPCO!#REF!,1,0)</f>
        <v>#REF!</v>
      </c>
      <c r="F31" s="26" t="e">
        <f>VLOOKUP(I31,#REF!,1,0)</f>
        <v>#REF!</v>
      </c>
      <c r="G31" s="26" t="s">
        <v>845</v>
      </c>
      <c r="H31" s="26"/>
      <c r="I31" s="6" t="s">
        <v>475</v>
      </c>
      <c r="J31" s="6">
        <v>200272</v>
      </c>
      <c r="K31" s="6">
        <v>30747</v>
      </c>
      <c r="L31" s="6" t="s">
        <v>555</v>
      </c>
      <c r="M31" s="6" t="s">
        <v>684</v>
      </c>
      <c r="N31" s="6" t="s">
        <v>474</v>
      </c>
      <c r="O31" s="6" t="s">
        <v>578</v>
      </c>
      <c r="P31" s="7">
        <f>_xlfn.IFNA(VLOOKUP($B31,'Q2 2019 Initial PTP'!$F$1:$L$59,7,0),"Not Found in Future")</f>
        <v>42313</v>
      </c>
      <c r="Q31" s="24">
        <v>42313</v>
      </c>
      <c r="R31" s="7">
        <v>42156</v>
      </c>
      <c r="S31" s="7">
        <v>41778</v>
      </c>
      <c r="T31" s="6" t="s">
        <v>472</v>
      </c>
      <c r="U31" s="8">
        <v>12132497</v>
      </c>
      <c r="V31" s="9">
        <v>2014</v>
      </c>
      <c r="W31" s="10">
        <v>13392006</v>
      </c>
      <c r="X31" s="11">
        <v>12132497</v>
      </c>
      <c r="Y31" s="10"/>
      <c r="Z31" s="10"/>
      <c r="AA31" s="6" t="s">
        <v>522</v>
      </c>
      <c r="AB31" s="6">
        <v>511560</v>
      </c>
      <c r="AC31" s="6"/>
      <c r="AD31" s="6">
        <v>511427</v>
      </c>
      <c r="AE31" s="6" t="s">
        <v>685</v>
      </c>
      <c r="AF31" s="12" t="s">
        <v>686</v>
      </c>
      <c r="AG31" s="9">
        <v>138</v>
      </c>
      <c r="AH31" s="12"/>
      <c r="AI31" s="6"/>
      <c r="AJ31" s="6"/>
    </row>
    <row r="32" spans="1:36" ht="28">
      <c r="A32" s="26" t="e">
        <f>VLOOKUP(B32,#REF!,1,0)</f>
        <v>#REF!</v>
      </c>
      <c r="B32" s="6">
        <v>51015</v>
      </c>
      <c r="C32" s="6" t="s">
        <v>479</v>
      </c>
      <c r="D32" s="26" t="e">
        <f>VLOOKUP(I32,PSO!#REF!,1,0)</f>
        <v>#REF!</v>
      </c>
      <c r="E32" s="26" t="e">
        <f>VLOOKUP(I32,SWEPCO!#REF!,1,0)</f>
        <v>#REF!</v>
      </c>
      <c r="F32" s="26" t="e">
        <f>VLOOKUP(I32,#REF!,1,0)</f>
        <v>#REF!</v>
      </c>
      <c r="G32" s="26" t="s">
        <v>845</v>
      </c>
      <c r="H32" s="26"/>
      <c r="I32" s="6" t="s">
        <v>475</v>
      </c>
      <c r="J32" s="6">
        <v>200272</v>
      </c>
      <c r="K32" s="6">
        <v>30748</v>
      </c>
      <c r="L32" s="6" t="s">
        <v>555</v>
      </c>
      <c r="M32" s="6" t="s">
        <v>687</v>
      </c>
      <c r="N32" s="6" t="s">
        <v>476</v>
      </c>
      <c r="O32" s="6" t="s">
        <v>578</v>
      </c>
      <c r="P32" s="7">
        <f>_xlfn.IFNA(VLOOKUP($B32,'Q2 2019 Initial PTP'!$F$1:$L$59,7,0),"Not Found in Future")</f>
        <v>42004</v>
      </c>
      <c r="Q32" s="24">
        <v>42004</v>
      </c>
      <c r="R32" s="7">
        <v>42156</v>
      </c>
      <c r="S32" s="7">
        <v>41778</v>
      </c>
      <c r="T32" s="6" t="s">
        <v>472</v>
      </c>
      <c r="U32" s="8">
        <v>8318584</v>
      </c>
      <c r="V32" s="9">
        <v>2014</v>
      </c>
      <c r="W32" s="10">
        <v>9182160</v>
      </c>
      <c r="X32" s="11">
        <v>8318584</v>
      </c>
      <c r="Y32" s="10"/>
      <c r="Z32" s="10"/>
      <c r="AA32" s="6" t="s">
        <v>522</v>
      </c>
      <c r="AB32" s="6">
        <v>511514</v>
      </c>
      <c r="AC32" s="6" t="s">
        <v>688</v>
      </c>
      <c r="AD32" s="6">
        <v>511560</v>
      </c>
      <c r="AE32" s="6"/>
      <c r="AF32" s="12" t="s">
        <v>689</v>
      </c>
      <c r="AG32" s="9">
        <v>138</v>
      </c>
      <c r="AH32" s="12">
        <v>4</v>
      </c>
      <c r="AI32" s="6"/>
      <c r="AJ32" s="6"/>
    </row>
    <row r="33" spans="1:36">
      <c r="A33" s="26" t="e">
        <f>VLOOKUP(B33,#REF!,1,0)</f>
        <v>#REF!</v>
      </c>
      <c r="B33" s="6">
        <v>50990</v>
      </c>
      <c r="C33" s="6" t="s">
        <v>479</v>
      </c>
      <c r="D33" s="26" t="e">
        <f>VLOOKUP(I33,PSO!#REF!,1,0)</f>
        <v>#REF!</v>
      </c>
      <c r="E33" s="26" t="e">
        <f>VLOOKUP(I33,SWEPCO!#REF!,1,0)</f>
        <v>#REF!</v>
      </c>
      <c r="F33" s="26" t="e">
        <f>VLOOKUP(I33,#REF!,1,0)</f>
        <v>#REF!</v>
      </c>
      <c r="G33" s="26" t="s">
        <v>845</v>
      </c>
      <c r="H33" s="26"/>
      <c r="I33" s="6" t="s">
        <v>510</v>
      </c>
      <c r="J33" s="6">
        <v>200306</v>
      </c>
      <c r="K33" s="6">
        <v>30731</v>
      </c>
      <c r="L33" s="6" t="s">
        <v>555</v>
      </c>
      <c r="M33" s="6" t="s">
        <v>691</v>
      </c>
      <c r="N33" s="6" t="s">
        <v>692</v>
      </c>
      <c r="O33" s="6" t="s">
        <v>551</v>
      </c>
      <c r="P33" s="7">
        <f>_xlfn.IFNA(VLOOKUP($B33,'Q2 2019 Initial PTP'!$F$1:$L$59,7,0),"Not Found in Future")</f>
        <v>42114</v>
      </c>
      <c r="Q33" s="24">
        <v>42114</v>
      </c>
      <c r="R33" s="7">
        <v>42156</v>
      </c>
      <c r="S33" s="7">
        <v>41967</v>
      </c>
      <c r="T33" s="6" t="s">
        <v>693</v>
      </c>
      <c r="U33" s="8">
        <v>4715419</v>
      </c>
      <c r="V33" s="9">
        <v>2015</v>
      </c>
      <c r="W33" s="10">
        <v>5077991</v>
      </c>
      <c r="X33" s="11">
        <v>7381799</v>
      </c>
      <c r="Y33" s="10"/>
      <c r="Z33" s="10"/>
      <c r="AA33" s="6" t="s">
        <v>522</v>
      </c>
      <c r="AB33" s="6"/>
      <c r="AC33" s="6"/>
      <c r="AD33" s="6"/>
      <c r="AE33" s="6"/>
      <c r="AF33" s="12" t="s">
        <v>694</v>
      </c>
      <c r="AG33" s="9">
        <v>69</v>
      </c>
      <c r="AH33" s="12"/>
      <c r="AI33" s="6">
        <v>2.72</v>
      </c>
      <c r="AJ33" s="6"/>
    </row>
    <row r="34" spans="1:36">
      <c r="A34" s="26" t="e">
        <f>VLOOKUP(B34,#REF!,1,0)</f>
        <v>#REF!</v>
      </c>
      <c r="B34" s="6">
        <v>50334</v>
      </c>
      <c r="C34" s="6" t="s">
        <v>479</v>
      </c>
      <c r="D34" s="26" t="e">
        <f>VLOOKUP(I34,PSO!#REF!,1,0)</f>
        <v>#REF!</v>
      </c>
      <c r="E34" s="26" t="e">
        <f>VLOOKUP(I34,SWEPCO!#REF!,1,0)</f>
        <v>#REF!</v>
      </c>
      <c r="F34" s="26" t="e">
        <f>VLOOKUP(I34,#REF!,1,0)</f>
        <v>#REF!</v>
      </c>
      <c r="G34" s="26" t="s">
        <v>845</v>
      </c>
      <c r="H34" s="26"/>
      <c r="I34" s="6" t="s">
        <v>490</v>
      </c>
      <c r="J34" s="6">
        <v>20122</v>
      </c>
      <c r="K34" s="6">
        <v>30296</v>
      </c>
      <c r="L34" s="6" t="s">
        <v>555</v>
      </c>
      <c r="M34" s="6" t="s">
        <v>696</v>
      </c>
      <c r="N34" s="6" t="s">
        <v>697</v>
      </c>
      <c r="O34" s="6" t="s">
        <v>551</v>
      </c>
      <c r="P34" s="7">
        <f>_xlfn.IFNA(VLOOKUP($B34,'Q2 2019 Initial PTP'!$F$1:$L$59,7,0),"Not Found in Future")</f>
        <v>42481</v>
      </c>
      <c r="Q34" s="24">
        <v>42481</v>
      </c>
      <c r="R34" s="7">
        <v>42522</v>
      </c>
      <c r="S34" s="7">
        <v>40588</v>
      </c>
      <c r="T34" s="6" t="s">
        <v>488</v>
      </c>
      <c r="U34" s="8">
        <v>1166400</v>
      </c>
      <c r="V34" s="9">
        <v>2014</v>
      </c>
      <c r="W34" s="10">
        <v>1287487</v>
      </c>
      <c r="X34" s="11">
        <v>1166400</v>
      </c>
      <c r="Y34" s="10"/>
      <c r="Z34" s="10"/>
      <c r="AA34" s="6" t="s">
        <v>522</v>
      </c>
      <c r="AB34" s="6">
        <v>508317</v>
      </c>
      <c r="AC34" s="6" t="s">
        <v>489</v>
      </c>
      <c r="AD34" s="6"/>
      <c r="AE34" s="6"/>
      <c r="AF34" s="12" t="s">
        <v>698</v>
      </c>
      <c r="AG34" s="9">
        <v>138</v>
      </c>
      <c r="AH34" s="12"/>
      <c r="AI34" s="6"/>
      <c r="AJ34" s="6"/>
    </row>
    <row r="35" spans="1:36" ht="28">
      <c r="A35" s="26" t="e">
        <f>VLOOKUP(B35,#REF!,1,0)</f>
        <v>#REF!</v>
      </c>
      <c r="B35" s="6">
        <v>50718</v>
      </c>
      <c r="C35" s="6" t="s">
        <v>479</v>
      </c>
      <c r="D35" s="26" t="e">
        <f>VLOOKUP(I35,PSO!#REF!,1,0)</f>
        <v>#REF!</v>
      </c>
      <c r="E35" s="26" t="e">
        <f>VLOOKUP(I35,SWEPCO!#REF!,1,0)</f>
        <v>#REF!</v>
      </c>
      <c r="F35" s="26" t="e">
        <f>VLOOKUP(I35,#REF!,1,0)</f>
        <v>#REF!</v>
      </c>
      <c r="G35" s="26" t="s">
        <v>845</v>
      </c>
      <c r="H35" s="26"/>
      <c r="I35" s="6" t="s">
        <v>504</v>
      </c>
      <c r="J35" s="6">
        <v>200246</v>
      </c>
      <c r="K35" s="6">
        <v>30573</v>
      </c>
      <c r="L35" s="6" t="s">
        <v>555</v>
      </c>
      <c r="M35" s="6" t="s">
        <v>699</v>
      </c>
      <c r="N35" s="6" t="s">
        <v>503</v>
      </c>
      <c r="O35" s="6" t="s">
        <v>551</v>
      </c>
      <c r="P35" s="7">
        <f>_xlfn.IFNA(VLOOKUP($B35,'Q2 2019 Initial PTP'!$F$1:$L$59,7,0),"Not Found in Future")</f>
        <v>42907</v>
      </c>
      <c r="Q35" s="24">
        <v>42907</v>
      </c>
      <c r="R35" s="7">
        <v>43617</v>
      </c>
      <c r="S35" s="7">
        <v>41689</v>
      </c>
      <c r="T35" s="6" t="s">
        <v>499</v>
      </c>
      <c r="U35" s="8">
        <v>6695986</v>
      </c>
      <c r="V35" s="9">
        <v>2014</v>
      </c>
      <c r="W35" s="10">
        <v>7391116</v>
      </c>
      <c r="X35" s="11">
        <v>6695986</v>
      </c>
      <c r="Y35" s="10"/>
      <c r="Z35" s="10"/>
      <c r="AA35" s="6" t="s">
        <v>522</v>
      </c>
      <c r="AB35" s="6">
        <v>507716</v>
      </c>
      <c r="AC35" s="6" t="s">
        <v>700</v>
      </c>
      <c r="AD35" s="6">
        <v>507730</v>
      </c>
      <c r="AE35" s="6" t="s">
        <v>701</v>
      </c>
      <c r="AF35" s="12" t="s">
        <v>702</v>
      </c>
      <c r="AG35" s="9">
        <v>69</v>
      </c>
      <c r="AH35" s="12"/>
      <c r="AI35" s="6">
        <v>1.7</v>
      </c>
      <c r="AJ35" s="6"/>
    </row>
    <row r="36" spans="1:36">
      <c r="A36" s="26" t="e">
        <f>VLOOKUP(B36,#REF!,1,0)</f>
        <v>#REF!</v>
      </c>
      <c r="B36" s="6">
        <v>50719</v>
      </c>
      <c r="C36" s="6" t="s">
        <v>479</v>
      </c>
      <c r="D36" s="26" t="e">
        <f>VLOOKUP(I36,PSO!#REF!,1,0)</f>
        <v>#REF!</v>
      </c>
      <c r="E36" s="26" t="e">
        <f>VLOOKUP(I36,SWEPCO!#REF!,1,0)</f>
        <v>#REF!</v>
      </c>
      <c r="F36" s="26" t="e">
        <f>VLOOKUP(I36,#REF!,1,0)</f>
        <v>#REF!</v>
      </c>
      <c r="G36" s="26" t="s">
        <v>845</v>
      </c>
      <c r="H36" s="26"/>
      <c r="I36" s="6" t="s">
        <v>703</v>
      </c>
      <c r="J36" s="6">
        <v>200246</v>
      </c>
      <c r="K36" s="6">
        <v>30574</v>
      </c>
      <c r="L36" s="6" t="s">
        <v>555</v>
      </c>
      <c r="M36" s="6" t="s">
        <v>704</v>
      </c>
      <c r="N36" s="6" t="s">
        <v>505</v>
      </c>
      <c r="O36" s="6" t="s">
        <v>551</v>
      </c>
      <c r="P36" s="7">
        <f>_xlfn.IFNA(VLOOKUP($B36,'Q2 2019 Initial PTP'!$F$1:$L$59,7,0),"Not Found in Future")</f>
        <v>43048</v>
      </c>
      <c r="Q36" s="24">
        <v>43048</v>
      </c>
      <c r="R36" s="7">
        <v>43617</v>
      </c>
      <c r="S36" s="7">
        <v>41689</v>
      </c>
      <c r="T36" s="6" t="s">
        <v>499</v>
      </c>
      <c r="U36" s="8">
        <v>2819806</v>
      </c>
      <c r="V36" s="9">
        <v>2014</v>
      </c>
      <c r="W36" s="10">
        <v>3112538</v>
      </c>
      <c r="X36" s="11">
        <v>2819806</v>
      </c>
      <c r="Y36" s="10"/>
      <c r="Z36" s="10"/>
      <c r="AA36" s="6" t="s">
        <v>522</v>
      </c>
      <c r="AB36" s="6">
        <v>508288</v>
      </c>
      <c r="AC36" s="6" t="s">
        <v>705</v>
      </c>
      <c r="AD36" s="6">
        <v>508293</v>
      </c>
      <c r="AE36" s="6" t="s">
        <v>706</v>
      </c>
      <c r="AF36" s="12" t="s">
        <v>707</v>
      </c>
      <c r="AG36" s="9">
        <v>69</v>
      </c>
      <c r="AH36" s="12"/>
      <c r="AI36" s="6">
        <v>1.3</v>
      </c>
      <c r="AJ36" s="6"/>
    </row>
    <row r="37" spans="1:36" ht="28">
      <c r="A37" s="26" t="e">
        <f>VLOOKUP(B37,#REF!,1,0)</f>
        <v>#REF!</v>
      </c>
      <c r="B37" s="6">
        <v>50720</v>
      </c>
      <c r="C37" s="6" t="s">
        <v>479</v>
      </c>
      <c r="D37" s="26" t="e">
        <f>VLOOKUP(I37,PSO!#REF!,1,0)</f>
        <v>#REF!</v>
      </c>
      <c r="E37" s="26" t="e">
        <f>VLOOKUP(I37,SWEPCO!#REF!,1,0)</f>
        <v>#REF!</v>
      </c>
      <c r="F37" s="26" t="e">
        <f>VLOOKUP(I37,#REF!,1,0)</f>
        <v>#REF!</v>
      </c>
      <c r="G37" s="26" t="s">
        <v>845</v>
      </c>
      <c r="H37" s="26"/>
      <c r="I37" s="6" t="s">
        <v>518</v>
      </c>
      <c r="J37" s="6">
        <v>200246</v>
      </c>
      <c r="K37" s="6">
        <v>30575</v>
      </c>
      <c r="L37" s="6" t="s">
        <v>555</v>
      </c>
      <c r="M37" s="6" t="s">
        <v>708</v>
      </c>
      <c r="N37" s="6" t="s">
        <v>506</v>
      </c>
      <c r="O37" s="6" t="s">
        <v>551</v>
      </c>
      <c r="P37" s="7">
        <f>_xlfn.IFNA(VLOOKUP($B37,'Q2 2019 Initial PTP'!$F$1:$L$59,7,0),"Not Found in Future")</f>
        <v>43161</v>
      </c>
      <c r="Q37" s="24">
        <v>43161</v>
      </c>
      <c r="R37" s="7">
        <v>41791</v>
      </c>
      <c r="S37" s="7">
        <v>41689</v>
      </c>
      <c r="T37" s="6" t="s">
        <v>499</v>
      </c>
      <c r="U37" s="8">
        <v>8851677</v>
      </c>
      <c r="V37" s="9">
        <v>2014</v>
      </c>
      <c r="W37" s="10">
        <v>9770595</v>
      </c>
      <c r="X37" s="11">
        <v>11571330</v>
      </c>
      <c r="Y37" s="10"/>
      <c r="Z37" s="10"/>
      <c r="AA37" s="6" t="s">
        <v>522</v>
      </c>
      <c r="AB37" s="6">
        <v>508543</v>
      </c>
      <c r="AC37" s="6" t="s">
        <v>709</v>
      </c>
      <c r="AD37" s="6">
        <v>508553</v>
      </c>
      <c r="AE37" s="6" t="s">
        <v>710</v>
      </c>
      <c r="AF37" s="12" t="s">
        <v>711</v>
      </c>
      <c r="AG37" s="9">
        <v>69</v>
      </c>
      <c r="AH37" s="12"/>
      <c r="AI37" s="6">
        <v>6.6</v>
      </c>
      <c r="AJ37" s="6"/>
    </row>
    <row r="38" spans="1:36" ht="28">
      <c r="A38" s="26" t="e">
        <f>VLOOKUP(B38,#REF!,1,0)</f>
        <v>#REF!</v>
      </c>
      <c r="B38" s="6">
        <v>50721</v>
      </c>
      <c r="C38" s="6" t="s">
        <v>479</v>
      </c>
      <c r="D38" s="26" t="e">
        <f>VLOOKUP(I38,PSO!#REF!,1,0)</f>
        <v>#REF!</v>
      </c>
      <c r="E38" s="26" t="e">
        <f>VLOOKUP(I38,SWEPCO!#REF!,1,0)</f>
        <v>#REF!</v>
      </c>
      <c r="F38" s="26" t="e">
        <f>VLOOKUP(I38,#REF!,1,0)</f>
        <v>#REF!</v>
      </c>
      <c r="G38" s="26" t="s">
        <v>845</v>
      </c>
      <c r="H38" s="26"/>
      <c r="I38" s="6" t="s">
        <v>518</v>
      </c>
      <c r="J38" s="6">
        <v>200246</v>
      </c>
      <c r="K38" s="6">
        <v>30576</v>
      </c>
      <c r="L38" s="6" t="s">
        <v>555</v>
      </c>
      <c r="M38" s="6" t="s">
        <v>712</v>
      </c>
      <c r="N38" s="6" t="s">
        <v>507</v>
      </c>
      <c r="O38" s="6" t="s">
        <v>551</v>
      </c>
      <c r="P38" s="7">
        <f>_xlfn.IFNA(VLOOKUP($B38,'Q2 2019 Initial PTP'!$F$1:$L$59,7,0),"Not Found in Future")</f>
        <v>42888</v>
      </c>
      <c r="Q38" s="24">
        <v>42888</v>
      </c>
      <c r="R38" s="7">
        <v>41791</v>
      </c>
      <c r="S38" s="7">
        <v>41689</v>
      </c>
      <c r="T38" s="6" t="s">
        <v>499</v>
      </c>
      <c r="U38" s="8">
        <v>15248925</v>
      </c>
      <c r="V38" s="9">
        <v>2014</v>
      </c>
      <c r="W38" s="10">
        <v>16831960</v>
      </c>
      <c r="X38" s="11">
        <v>19751448</v>
      </c>
      <c r="Y38" s="10"/>
      <c r="Z38" s="10"/>
      <c r="AA38" s="6" t="s">
        <v>522</v>
      </c>
      <c r="AB38" s="6">
        <v>508556</v>
      </c>
      <c r="AC38" s="6" t="s">
        <v>713</v>
      </c>
      <c r="AD38" s="6">
        <v>508543</v>
      </c>
      <c r="AE38" s="6" t="s">
        <v>709</v>
      </c>
      <c r="AF38" s="12" t="s">
        <v>714</v>
      </c>
      <c r="AG38" s="9">
        <v>69</v>
      </c>
      <c r="AH38" s="12"/>
      <c r="AI38" s="6">
        <v>11.2</v>
      </c>
      <c r="AJ38" s="6"/>
    </row>
    <row r="39" spans="1:36" ht="28">
      <c r="A39" s="26" t="e">
        <f>VLOOKUP(B39,#REF!,1,0)</f>
        <v>#REF!</v>
      </c>
      <c r="B39" s="6">
        <v>11423</v>
      </c>
      <c r="C39" s="6" t="s">
        <v>479</v>
      </c>
      <c r="D39" s="26" t="e">
        <f>VLOOKUP(I39,PSO!#REF!,1,0)</f>
        <v>#REF!</v>
      </c>
      <c r="E39" s="26" t="e">
        <f>VLOOKUP(I39,SWEPCO!#REF!,1,0)</f>
        <v>#REF!</v>
      </c>
      <c r="F39" s="26" t="e">
        <f>VLOOKUP(I39,#REF!,1,0)</f>
        <v>#REF!</v>
      </c>
      <c r="G39" s="28" t="s">
        <v>844</v>
      </c>
      <c r="H39" s="26" t="s">
        <v>850</v>
      </c>
      <c r="I39" s="6" t="s">
        <v>502</v>
      </c>
      <c r="J39" s="6">
        <v>200305</v>
      </c>
      <c r="K39" s="6">
        <v>1083</v>
      </c>
      <c r="L39" s="6" t="s">
        <v>555</v>
      </c>
      <c r="M39" s="6" t="s">
        <v>715</v>
      </c>
      <c r="N39" s="6" t="s">
        <v>500</v>
      </c>
      <c r="O39" s="6" t="s">
        <v>551</v>
      </c>
      <c r="P39" s="7" t="str">
        <f>_xlfn.IFNA(VLOOKUP($B39,'Q2 2019 Initial PTP'!$F$1:$L$59,7,0),"Not Found in Future")</f>
        <v>Not Found in Future</v>
      </c>
      <c r="Q39" s="24">
        <v>43617</v>
      </c>
      <c r="R39" s="7">
        <v>43617</v>
      </c>
      <c r="S39" s="7">
        <v>41912</v>
      </c>
      <c r="T39" s="6" t="s">
        <v>499</v>
      </c>
      <c r="U39" s="8">
        <v>24880495</v>
      </c>
      <c r="V39" s="9">
        <v>2014</v>
      </c>
      <c r="W39" s="10">
        <v>27463411</v>
      </c>
      <c r="X39" s="11">
        <v>24880495</v>
      </c>
      <c r="Y39" s="10"/>
      <c r="Z39" s="10"/>
      <c r="AA39" s="6" t="s">
        <v>825</v>
      </c>
      <c r="AB39" s="6">
        <v>508355</v>
      </c>
      <c r="AC39" s="6" t="s">
        <v>716</v>
      </c>
      <c r="AD39" s="6">
        <v>508840</v>
      </c>
      <c r="AE39" s="6" t="s">
        <v>717</v>
      </c>
      <c r="AF39" s="12" t="s">
        <v>718</v>
      </c>
      <c r="AG39" s="9">
        <v>138</v>
      </c>
      <c r="AH39" s="12"/>
      <c r="AI39" s="6">
        <v>23.74</v>
      </c>
      <c r="AJ39" s="6"/>
    </row>
    <row r="40" spans="1:36">
      <c r="A40" s="26" t="e">
        <f>VLOOKUP(B40,#REF!,1,0)</f>
        <v>#REF!</v>
      </c>
      <c r="B40" s="6">
        <v>50697</v>
      </c>
      <c r="C40" s="6" t="s">
        <v>479</v>
      </c>
      <c r="D40" s="26" t="e">
        <f>VLOOKUP(I40,PSO!#REF!,1,0)</f>
        <v>#REF!</v>
      </c>
      <c r="E40" s="26" t="e">
        <f>VLOOKUP(I40,SWEPCO!#REF!,1,0)</f>
        <v>#REF!</v>
      </c>
      <c r="F40" s="26" t="e">
        <f>VLOOKUP(I40,#REF!,1,0)</f>
        <v>#REF!</v>
      </c>
      <c r="G40" s="28" t="s">
        <v>844</v>
      </c>
      <c r="H40" s="26" t="s">
        <v>850</v>
      </c>
      <c r="I40" s="6" t="s">
        <v>502</v>
      </c>
      <c r="J40" s="6">
        <v>200246</v>
      </c>
      <c r="K40" s="6">
        <v>30559</v>
      </c>
      <c r="L40" s="6" t="s">
        <v>555</v>
      </c>
      <c r="M40" s="6" t="s">
        <v>719</v>
      </c>
      <c r="N40" s="6" t="s">
        <v>501</v>
      </c>
      <c r="O40" s="6" t="s">
        <v>551</v>
      </c>
      <c r="P40" s="7" t="str">
        <f>_xlfn.IFNA(VLOOKUP($B40,'Q2 2019 Initial PTP'!$F$1:$L$59,7,0),"Not Found in Future")</f>
        <v>Not Found in Future</v>
      </c>
      <c r="Q40" s="24">
        <v>43617</v>
      </c>
      <c r="R40" s="7">
        <v>43617</v>
      </c>
      <c r="S40" s="7">
        <v>41689</v>
      </c>
      <c r="T40" s="6" t="s">
        <v>499</v>
      </c>
      <c r="U40" s="8">
        <v>6651694</v>
      </c>
      <c r="V40" s="9">
        <v>2014</v>
      </c>
      <c r="W40" s="10">
        <v>7342226</v>
      </c>
      <c r="X40" s="11">
        <v>6651694</v>
      </c>
      <c r="Y40" s="10"/>
      <c r="Z40" s="10"/>
      <c r="AA40" s="6" t="s">
        <v>825</v>
      </c>
      <c r="AB40" s="6">
        <v>508337</v>
      </c>
      <c r="AC40" s="6" t="s">
        <v>720</v>
      </c>
      <c r="AD40" s="6">
        <v>508355</v>
      </c>
      <c r="AE40" s="6" t="s">
        <v>716</v>
      </c>
      <c r="AF40" s="12" t="s">
        <v>721</v>
      </c>
      <c r="AG40" s="9">
        <v>138</v>
      </c>
      <c r="AH40" s="12"/>
      <c r="AI40" s="6">
        <v>4.3899999999999997</v>
      </c>
      <c r="AJ40" s="6"/>
    </row>
    <row r="41" spans="1:36">
      <c r="A41" s="26" t="e">
        <f>VLOOKUP(B41,#REF!,1,0)</f>
        <v>#REF!</v>
      </c>
      <c r="B41" s="6">
        <v>51215</v>
      </c>
      <c r="C41" s="6" t="s">
        <v>479</v>
      </c>
      <c r="D41" s="26" t="e">
        <f>VLOOKUP(I41,PSO!#REF!,1,0)</f>
        <v>#REF!</v>
      </c>
      <c r="E41" s="26" t="e">
        <f>VLOOKUP(I41,SWEPCO!#REF!,1,0)</f>
        <v>#REF!</v>
      </c>
      <c r="F41" s="26" t="e">
        <f>VLOOKUP(I41,#REF!,1,0)</f>
        <v>#REF!</v>
      </c>
      <c r="G41" s="26" t="s">
        <v>845</v>
      </c>
      <c r="H41" s="26"/>
      <c r="I41" s="6" t="s">
        <v>723</v>
      </c>
      <c r="J41" s="6">
        <v>200314</v>
      </c>
      <c r="K41" s="6">
        <v>30895</v>
      </c>
      <c r="L41" s="6" t="s">
        <v>555</v>
      </c>
      <c r="M41" s="6" t="s">
        <v>724</v>
      </c>
      <c r="N41" s="6" t="s">
        <v>725</v>
      </c>
      <c r="O41" s="6" t="s">
        <v>551</v>
      </c>
      <c r="P41" s="7">
        <f>_xlfn.IFNA(VLOOKUP($B41,'Q2 2019 Initial PTP'!$F$1:$L$59,7,0),"Not Found in Future")</f>
        <v>43089</v>
      </c>
      <c r="Q41" s="24">
        <v>43089</v>
      </c>
      <c r="R41" s="7">
        <v>42522</v>
      </c>
      <c r="S41" s="7">
        <v>42053</v>
      </c>
      <c r="T41" s="6" t="s">
        <v>679</v>
      </c>
      <c r="U41" s="8">
        <v>4294228</v>
      </c>
      <c r="V41" s="9">
        <v>2015</v>
      </c>
      <c r="W41" s="10">
        <v>4624414</v>
      </c>
      <c r="X41" s="11">
        <v>4294228</v>
      </c>
      <c r="Y41" s="10"/>
      <c r="Z41" s="10"/>
      <c r="AA41" s="6" t="s">
        <v>522</v>
      </c>
      <c r="AB41" s="6">
        <v>507717</v>
      </c>
      <c r="AC41" s="6" t="s">
        <v>726</v>
      </c>
      <c r="AD41" s="6">
        <v>507722</v>
      </c>
      <c r="AE41" s="6" t="s">
        <v>727</v>
      </c>
      <c r="AF41" s="12" t="s">
        <v>728</v>
      </c>
      <c r="AG41" s="9">
        <v>69</v>
      </c>
      <c r="AH41" s="12"/>
      <c r="AI41" s="6">
        <v>0.85</v>
      </c>
      <c r="AJ41" s="6"/>
    </row>
    <row r="42" spans="1:36" ht="28">
      <c r="A42" s="26" t="e">
        <f>VLOOKUP(B42,#REF!,1,0)</f>
        <v>#REF!</v>
      </c>
      <c r="B42" s="6">
        <v>51033</v>
      </c>
      <c r="C42" s="6" t="s">
        <v>479</v>
      </c>
      <c r="D42" s="26" t="e">
        <f>VLOOKUP(I42,PSO!#REF!,1,0)</f>
        <v>#REF!</v>
      </c>
      <c r="E42" s="26" t="e">
        <f>VLOOKUP(I42,SWEPCO!#REF!,1,0)</f>
        <v>#REF!</v>
      </c>
      <c r="F42" s="26" t="e">
        <f>VLOOKUP(I42,#REF!,1,0)</f>
        <v>#REF!</v>
      </c>
      <c r="G42" s="26" t="s">
        <v>845</v>
      </c>
      <c r="H42" s="26"/>
      <c r="I42" s="6" t="s">
        <v>519</v>
      </c>
      <c r="J42" s="6">
        <v>200298</v>
      </c>
      <c r="K42" s="6">
        <v>30761</v>
      </c>
      <c r="L42" s="6" t="s">
        <v>555</v>
      </c>
      <c r="M42" s="6" t="s">
        <v>730</v>
      </c>
      <c r="N42" s="6" t="s">
        <v>512</v>
      </c>
      <c r="O42" s="6" t="s">
        <v>563</v>
      </c>
      <c r="P42" s="7">
        <f>_xlfn.IFNA(VLOOKUP($B42,'Q2 2019 Initial PTP'!$F$1:$L$59,7,0),"Not Found in Future")</f>
        <v>43983</v>
      </c>
      <c r="Q42" s="24">
        <v>43983</v>
      </c>
      <c r="R42" s="7">
        <v>43983</v>
      </c>
      <c r="S42" s="7">
        <v>41912</v>
      </c>
      <c r="T42" s="6" t="s">
        <v>511</v>
      </c>
      <c r="U42" s="8">
        <v>6566218</v>
      </c>
      <c r="V42" s="9">
        <v>2014</v>
      </c>
      <c r="W42" s="10">
        <v>7247876</v>
      </c>
      <c r="X42" s="11">
        <v>6566218</v>
      </c>
      <c r="Y42" s="10"/>
      <c r="Z42" s="10"/>
      <c r="AA42" s="6" t="s">
        <v>523</v>
      </c>
      <c r="AB42" s="6">
        <v>507771</v>
      </c>
      <c r="AC42" s="6" t="s">
        <v>731</v>
      </c>
      <c r="AD42" s="6">
        <v>507755</v>
      </c>
      <c r="AE42" s="6" t="s">
        <v>732</v>
      </c>
      <c r="AF42" s="12" t="s">
        <v>733</v>
      </c>
      <c r="AG42" s="9">
        <v>138</v>
      </c>
      <c r="AH42" s="12"/>
      <c r="AI42" s="6"/>
      <c r="AJ42" s="6"/>
    </row>
    <row r="43" spans="1:36">
      <c r="A43" s="26" t="e">
        <f>VLOOKUP(B43,#REF!,1,0)</f>
        <v>#REF!</v>
      </c>
      <c r="B43" s="6">
        <v>51207</v>
      </c>
      <c r="C43" s="6" t="s">
        <v>479</v>
      </c>
      <c r="D43" s="26" t="e">
        <f>VLOOKUP(I43,PSO!#REF!,1,0)</f>
        <v>#REF!</v>
      </c>
      <c r="E43" s="26" t="e">
        <f>VLOOKUP(I43,SWEPCO!#REF!,1,0)</f>
        <v>#REF!</v>
      </c>
      <c r="F43" s="26" t="e">
        <f>VLOOKUP(I43,#REF!,1,0)</f>
        <v>#REF!</v>
      </c>
      <c r="G43" s="26" t="s">
        <v>845</v>
      </c>
      <c r="H43" s="26"/>
      <c r="I43" s="6" t="s">
        <v>519</v>
      </c>
      <c r="J43" s="6">
        <v>200406</v>
      </c>
      <c r="K43" s="6">
        <v>30889</v>
      </c>
      <c r="L43" s="6" t="s">
        <v>555</v>
      </c>
      <c r="M43" s="6" t="s">
        <v>734</v>
      </c>
      <c r="N43" s="6" t="s">
        <v>735</v>
      </c>
      <c r="O43" s="6" t="s">
        <v>551</v>
      </c>
      <c r="P43" s="7">
        <f>_xlfn.IFNA(VLOOKUP($B43,'Q2 2019 Initial PTP'!$F$1:$L$59,7,0),"Not Found in Future")</f>
        <v>43230</v>
      </c>
      <c r="Q43" s="25">
        <v>43230</v>
      </c>
      <c r="R43" s="7">
        <v>42887</v>
      </c>
      <c r="S43" s="7">
        <v>42599</v>
      </c>
      <c r="T43" s="6" t="s">
        <v>552</v>
      </c>
      <c r="U43" s="8">
        <v>5285437</v>
      </c>
      <c r="V43" s="9">
        <v>2016</v>
      </c>
      <c r="W43" s="10">
        <v>5553013</v>
      </c>
      <c r="X43" s="11">
        <v>5919107</v>
      </c>
      <c r="Y43" s="10"/>
      <c r="Z43" s="10"/>
      <c r="AA43" s="6" t="s">
        <v>524</v>
      </c>
      <c r="AB43" s="6">
        <v>507738</v>
      </c>
      <c r="AC43" s="6" t="s">
        <v>736</v>
      </c>
      <c r="AD43" s="6">
        <v>507771</v>
      </c>
      <c r="AE43" s="6" t="s">
        <v>731</v>
      </c>
      <c r="AF43" s="12" t="s">
        <v>737</v>
      </c>
      <c r="AG43" s="9">
        <v>138</v>
      </c>
      <c r="AH43" s="12"/>
      <c r="AI43" s="6">
        <v>2.42</v>
      </c>
      <c r="AJ43" s="6"/>
    </row>
    <row r="44" spans="1:36">
      <c r="A44" s="26" t="e">
        <f>VLOOKUP(B44,#REF!,1,0)</f>
        <v>#REF!</v>
      </c>
      <c r="B44" s="6">
        <v>51034</v>
      </c>
      <c r="C44" s="6" t="s">
        <v>479</v>
      </c>
      <c r="D44" s="26" t="e">
        <f>VLOOKUP(I44,PSO!#REF!,1,0)</f>
        <v>#REF!</v>
      </c>
      <c r="E44" s="26" t="e">
        <f>VLOOKUP(I44,SWEPCO!#REF!,1,0)</f>
        <v>#REF!</v>
      </c>
      <c r="F44" s="26" t="e">
        <f>VLOOKUP(I44,#REF!,1,0)</f>
        <v>#REF!</v>
      </c>
      <c r="G44" s="28" t="s">
        <v>844</v>
      </c>
      <c r="H44" s="28" t="s">
        <v>851</v>
      </c>
      <c r="I44" s="6" t="s">
        <v>513</v>
      </c>
      <c r="J44" s="6">
        <v>200339</v>
      </c>
      <c r="K44" s="6">
        <v>30762</v>
      </c>
      <c r="L44" s="6" t="s">
        <v>555</v>
      </c>
      <c r="M44" s="6" t="s">
        <v>738</v>
      </c>
      <c r="N44" s="6" t="s">
        <v>739</v>
      </c>
      <c r="O44" s="6" t="s">
        <v>551</v>
      </c>
      <c r="P44" s="7">
        <f>_xlfn.IFNA(VLOOKUP($B44,'Q2 2019 Initial PTP'!$F$1:$L$59,7,0),"Not Found in Future")</f>
        <v>43525</v>
      </c>
      <c r="Q44" s="24">
        <v>43525</v>
      </c>
      <c r="R44" s="7">
        <v>43525</v>
      </c>
      <c r="S44" s="7">
        <v>42080</v>
      </c>
      <c r="T44" s="6" t="s">
        <v>740</v>
      </c>
      <c r="U44" s="8">
        <v>6629465</v>
      </c>
      <c r="V44" s="9">
        <v>2015</v>
      </c>
      <c r="W44" s="10">
        <v>7139209</v>
      </c>
      <c r="X44" s="11">
        <v>6629465</v>
      </c>
      <c r="Y44" s="10"/>
      <c r="Z44" s="10"/>
      <c r="AA44" s="6" t="s">
        <v>523</v>
      </c>
      <c r="AB44" s="6">
        <v>507723</v>
      </c>
      <c r="AC44" s="6" t="s">
        <v>662</v>
      </c>
      <c r="AD44" s="6">
        <v>507739</v>
      </c>
      <c r="AE44" s="6" t="s">
        <v>741</v>
      </c>
      <c r="AF44" s="12" t="s">
        <v>742</v>
      </c>
      <c r="AG44" s="9">
        <v>69</v>
      </c>
      <c r="AH44" s="12">
        <v>3.2</v>
      </c>
      <c r="AI44" s="6"/>
      <c r="AJ44" s="6"/>
    </row>
    <row r="45" spans="1:36" ht="28">
      <c r="A45" s="26" t="e">
        <f>VLOOKUP(B45,#REF!,1,0)</f>
        <v>#REF!</v>
      </c>
      <c r="B45" s="6">
        <v>51035</v>
      </c>
      <c r="C45" s="6" t="s">
        <v>479</v>
      </c>
      <c r="D45" s="26" t="e">
        <f>VLOOKUP(I45,PSO!#REF!,1,0)</f>
        <v>#REF!</v>
      </c>
      <c r="E45" s="26" t="e">
        <f>VLOOKUP(I45,SWEPCO!#REF!,1,0)</f>
        <v>#REF!</v>
      </c>
      <c r="F45" s="26" t="e">
        <f>VLOOKUP(I45,#REF!,1,0)</f>
        <v>#REF!</v>
      </c>
      <c r="G45" s="28" t="s">
        <v>844</v>
      </c>
      <c r="H45" s="28" t="s">
        <v>851</v>
      </c>
      <c r="I45" s="6" t="s">
        <v>513</v>
      </c>
      <c r="J45" s="6">
        <v>200339</v>
      </c>
      <c r="K45" s="6">
        <v>30762</v>
      </c>
      <c r="L45" s="6" t="s">
        <v>555</v>
      </c>
      <c r="M45" s="6" t="s">
        <v>738</v>
      </c>
      <c r="N45" s="6" t="s">
        <v>743</v>
      </c>
      <c r="O45" s="6" t="s">
        <v>551</v>
      </c>
      <c r="P45" s="7">
        <f>_xlfn.IFNA(VLOOKUP($B45,'Q2 2019 Initial PTP'!$F$1:$L$59,7,0),"Not Found in Future")</f>
        <v>43525</v>
      </c>
      <c r="Q45" s="24">
        <v>43525</v>
      </c>
      <c r="R45" s="7">
        <v>43525</v>
      </c>
      <c r="S45" s="7">
        <v>42080</v>
      </c>
      <c r="T45" s="6" t="s">
        <v>740</v>
      </c>
      <c r="U45" s="8">
        <v>652658</v>
      </c>
      <c r="V45" s="9">
        <v>2015</v>
      </c>
      <c r="W45" s="10">
        <v>702841</v>
      </c>
      <c r="X45" s="11">
        <v>652658</v>
      </c>
      <c r="Y45" s="10"/>
      <c r="Z45" s="10"/>
      <c r="AA45" s="6" t="s">
        <v>523</v>
      </c>
      <c r="AB45" s="6">
        <v>507723</v>
      </c>
      <c r="AC45" s="6" t="s">
        <v>662</v>
      </c>
      <c r="AD45" s="6"/>
      <c r="AE45" s="6"/>
      <c r="AF45" s="12" t="s">
        <v>744</v>
      </c>
      <c r="AG45" s="9">
        <v>69</v>
      </c>
      <c r="AH45" s="12"/>
      <c r="AI45" s="6"/>
      <c r="AJ45" s="6"/>
    </row>
    <row r="46" spans="1:36">
      <c r="A46" s="26" t="e">
        <f>VLOOKUP(B46,#REF!,1,0)</f>
        <v>#REF!</v>
      </c>
      <c r="B46" s="6">
        <v>51187</v>
      </c>
      <c r="C46" s="6" t="s">
        <v>479</v>
      </c>
      <c r="D46" s="26" t="e">
        <f>VLOOKUP(I46,PSO!#REF!,1,0)</f>
        <v>#REF!</v>
      </c>
      <c r="E46" s="26" t="e">
        <f>VLOOKUP(I46,SWEPCO!#REF!,1,0)</f>
        <v>#REF!</v>
      </c>
      <c r="F46" s="26" t="e">
        <f>VLOOKUP(I46,#REF!,1,0)</f>
        <v>#REF!</v>
      </c>
      <c r="G46" s="26" t="s">
        <v>845</v>
      </c>
      <c r="H46" s="26"/>
      <c r="I46" s="6" t="s">
        <v>745</v>
      </c>
      <c r="J46" s="6">
        <v>200314</v>
      </c>
      <c r="K46" s="6">
        <v>30873</v>
      </c>
      <c r="L46" s="6" t="s">
        <v>555</v>
      </c>
      <c r="M46" s="6" t="s">
        <v>746</v>
      </c>
      <c r="N46" s="6" t="s">
        <v>747</v>
      </c>
      <c r="O46" s="6" t="s">
        <v>551</v>
      </c>
      <c r="P46" s="7">
        <f>_xlfn.IFNA(VLOOKUP($B46,'Q2 2019 Initial PTP'!$F$1:$L$59,7,0),"Not Found in Future")</f>
        <v>42922</v>
      </c>
      <c r="Q46" s="24">
        <v>42922</v>
      </c>
      <c r="R46" s="7">
        <v>42522</v>
      </c>
      <c r="S46" s="7">
        <v>42053</v>
      </c>
      <c r="T46" s="6" t="s">
        <v>679</v>
      </c>
      <c r="U46" s="8">
        <v>15821763</v>
      </c>
      <c r="V46" s="9">
        <v>2015</v>
      </c>
      <c r="W46" s="10">
        <v>17038308</v>
      </c>
      <c r="X46" s="11">
        <v>9397311</v>
      </c>
      <c r="Y46" s="10"/>
      <c r="Z46" s="10"/>
      <c r="AA46" s="6" t="s">
        <v>522</v>
      </c>
      <c r="AB46" s="6">
        <v>511477</v>
      </c>
      <c r="AC46" s="6" t="s">
        <v>748</v>
      </c>
      <c r="AD46" s="6">
        <v>511445</v>
      </c>
      <c r="AE46" s="6" t="s">
        <v>749</v>
      </c>
      <c r="AF46" s="12" t="s">
        <v>750</v>
      </c>
      <c r="AG46" s="9">
        <v>138</v>
      </c>
      <c r="AH46" s="12"/>
      <c r="AI46" s="6">
        <v>16.52</v>
      </c>
      <c r="AJ46" s="6">
        <v>138</v>
      </c>
    </row>
    <row r="47" spans="1:36">
      <c r="A47" s="26" t="e">
        <f>VLOOKUP(B47,#REF!,1,0)</f>
        <v>#REF!</v>
      </c>
      <c r="B47" s="6">
        <v>50802</v>
      </c>
      <c r="C47" s="6" t="s">
        <v>479</v>
      </c>
      <c r="D47" s="26" t="e">
        <f>VLOOKUP(I47,PSO!#REF!,1,0)</f>
        <v>#REF!</v>
      </c>
      <c r="E47" s="26" t="e">
        <f>VLOOKUP(I47,SWEPCO!#REF!,1,0)</f>
        <v>#REF!</v>
      </c>
      <c r="F47" s="26" t="e">
        <f>VLOOKUP(I47,#REF!,1,0)</f>
        <v>#REF!</v>
      </c>
      <c r="G47" s="26" t="s">
        <v>845</v>
      </c>
      <c r="H47" s="26"/>
      <c r="I47" s="6" t="s">
        <v>509</v>
      </c>
      <c r="J47" s="6">
        <v>200310</v>
      </c>
      <c r="K47" s="6">
        <v>30619</v>
      </c>
      <c r="L47" s="6" t="s">
        <v>555</v>
      </c>
      <c r="M47" s="6" t="s">
        <v>729</v>
      </c>
      <c r="N47" s="6" t="s">
        <v>508</v>
      </c>
      <c r="O47" s="6" t="s">
        <v>578</v>
      </c>
      <c r="P47" s="7">
        <f>_xlfn.IFNA(VLOOKUP($B47,'Q2 2019 Initial PTP'!$F$1:$L$59,7,0),"Not Found in Future")</f>
        <v>42915</v>
      </c>
      <c r="Q47" s="24">
        <v>42915</v>
      </c>
      <c r="R47" s="7">
        <v>42156</v>
      </c>
      <c r="S47" s="7">
        <v>41975</v>
      </c>
      <c r="T47" s="6" t="s">
        <v>472</v>
      </c>
      <c r="U47" s="8">
        <v>11652107</v>
      </c>
      <c r="V47" s="9">
        <v>2014</v>
      </c>
      <c r="W47" s="10">
        <v>12861746</v>
      </c>
      <c r="X47" s="11">
        <v>11652107</v>
      </c>
      <c r="Y47" s="10"/>
      <c r="Z47" s="10"/>
      <c r="AA47" s="6" t="s">
        <v>522</v>
      </c>
      <c r="AB47" s="6">
        <v>511559</v>
      </c>
      <c r="AC47" s="6"/>
      <c r="AD47" s="6">
        <v>514823</v>
      </c>
      <c r="AE47" s="6" t="s">
        <v>751</v>
      </c>
      <c r="AF47" s="12" t="s">
        <v>752</v>
      </c>
      <c r="AG47" s="9">
        <v>138</v>
      </c>
      <c r="AH47" s="12">
        <v>14.25</v>
      </c>
      <c r="AI47" s="6"/>
      <c r="AJ47" s="6"/>
    </row>
    <row r="48" spans="1:36">
      <c r="A48" s="26" t="e">
        <f>VLOOKUP(B48,#REF!,1,0)</f>
        <v>#REF!</v>
      </c>
      <c r="B48" s="6">
        <v>50759</v>
      </c>
      <c r="C48" s="6" t="s">
        <v>479</v>
      </c>
      <c r="D48" s="26" t="e">
        <f>VLOOKUP(I48,PSO!#REF!,1,0)</f>
        <v>#REF!</v>
      </c>
      <c r="E48" s="26" t="e">
        <f>VLOOKUP(I48,SWEPCO!#REF!,1,0)</f>
        <v>#REF!</v>
      </c>
      <c r="F48" s="26" t="e">
        <f>VLOOKUP(I48,#REF!,1,0)</f>
        <v>#REF!</v>
      </c>
      <c r="G48" s="26" t="s">
        <v>845</v>
      </c>
      <c r="H48" s="26"/>
      <c r="I48" s="6" t="s">
        <v>753</v>
      </c>
      <c r="J48" s="6">
        <v>200361</v>
      </c>
      <c r="K48" s="6">
        <v>30598</v>
      </c>
      <c r="L48" s="6" t="s">
        <v>555</v>
      </c>
      <c r="M48" s="6" t="s">
        <v>754</v>
      </c>
      <c r="N48" s="6" t="s">
        <v>755</v>
      </c>
      <c r="O48" s="6" t="s">
        <v>551</v>
      </c>
      <c r="P48" s="7">
        <f>_xlfn.IFNA(VLOOKUP($B48,'Q2 2019 Initial PTP'!$F$1:$L$59,7,0),"Not Found in Future")</f>
        <v>42912</v>
      </c>
      <c r="Q48" s="24">
        <v>42912</v>
      </c>
      <c r="R48" s="7">
        <v>42887</v>
      </c>
      <c r="S48" s="7">
        <v>42349</v>
      </c>
      <c r="T48" s="6" t="s">
        <v>552</v>
      </c>
      <c r="U48" s="8">
        <v>1409347</v>
      </c>
      <c r="V48" s="9">
        <v>2016</v>
      </c>
      <c r="W48" s="10">
        <v>1480696</v>
      </c>
      <c r="X48" s="11">
        <v>1409347</v>
      </c>
      <c r="Y48" s="10"/>
      <c r="Z48" s="10"/>
      <c r="AA48" s="6" t="s">
        <v>522</v>
      </c>
      <c r="AB48" s="6">
        <v>508536</v>
      </c>
      <c r="AC48" s="6" t="s">
        <v>756</v>
      </c>
      <c r="AD48" s="6">
        <v>508594</v>
      </c>
      <c r="AE48" s="6" t="s">
        <v>757</v>
      </c>
      <c r="AF48" s="12" t="s">
        <v>758</v>
      </c>
      <c r="AG48" s="9">
        <v>69</v>
      </c>
      <c r="AH48" s="12"/>
      <c r="AI48" s="6"/>
      <c r="AJ48" s="6"/>
    </row>
    <row r="49" spans="1:36">
      <c r="A49" s="26" t="e">
        <f>VLOOKUP(B49,#REF!,1,0)</f>
        <v>#REF!</v>
      </c>
      <c r="B49" s="6">
        <v>51096</v>
      </c>
      <c r="C49" s="6"/>
      <c r="D49" s="26" t="e">
        <f>VLOOKUP(I49,PSO!#REF!,1,0)</f>
        <v>#REF!</v>
      </c>
      <c r="E49" s="26" t="e">
        <f>VLOOKUP(I49,SWEPCO!#REF!,1,0)</f>
        <v>#REF!</v>
      </c>
      <c r="F49" s="26" t="e">
        <f>VLOOKUP(I49,#REF!,1,0)</f>
        <v>#REF!</v>
      </c>
      <c r="G49" s="28" t="s">
        <v>844</v>
      </c>
      <c r="H49" s="26" t="s">
        <v>852</v>
      </c>
      <c r="I49" s="6" t="s">
        <v>759</v>
      </c>
      <c r="J49" s="6">
        <v>200382</v>
      </c>
      <c r="K49" s="6">
        <v>30809</v>
      </c>
      <c r="L49" s="6" t="s">
        <v>555</v>
      </c>
      <c r="M49" s="6" t="s">
        <v>760</v>
      </c>
      <c r="N49" s="6" t="s">
        <v>761</v>
      </c>
      <c r="O49" s="6" t="s">
        <v>551</v>
      </c>
      <c r="P49" s="7">
        <f>_xlfn.IFNA(VLOOKUP($B49,'Q2 2019 Initial PTP'!$F$1:$L$59,7,0),"Not Found in Future")</f>
        <v>44348</v>
      </c>
      <c r="Q49" s="24">
        <v>44348</v>
      </c>
      <c r="R49" s="7">
        <v>44348</v>
      </c>
      <c r="S49" s="7">
        <v>42472</v>
      </c>
      <c r="T49" s="6" t="s">
        <v>586</v>
      </c>
      <c r="U49" s="8">
        <v>4319501</v>
      </c>
      <c r="V49" s="9">
        <v>2016</v>
      </c>
      <c r="W49" s="10">
        <v>4538176</v>
      </c>
      <c r="X49" s="11">
        <v>4319501</v>
      </c>
      <c r="Y49" s="10"/>
      <c r="Z49" s="10"/>
      <c r="AA49" s="6" t="s">
        <v>523</v>
      </c>
      <c r="AB49" s="6">
        <v>505610</v>
      </c>
      <c r="AC49" s="6" t="s">
        <v>762</v>
      </c>
      <c r="AD49" s="6">
        <v>509757</v>
      </c>
      <c r="AE49" s="6" t="s">
        <v>763</v>
      </c>
      <c r="AF49" s="12" t="s">
        <v>764</v>
      </c>
      <c r="AG49" s="9">
        <v>138</v>
      </c>
      <c r="AH49" s="12">
        <v>2</v>
      </c>
      <c r="AI49" s="6">
        <v>2</v>
      </c>
      <c r="AJ49" s="6">
        <v>2</v>
      </c>
    </row>
    <row r="50" spans="1:36">
      <c r="A50" s="26" t="e">
        <f>VLOOKUP(B50,#REF!,1,0)</f>
        <v>#REF!</v>
      </c>
      <c r="B50" s="6">
        <v>51454</v>
      </c>
      <c r="C50" s="6"/>
      <c r="D50" s="26" t="e">
        <f>VLOOKUP(I50,PSO!#REF!,1,0)</f>
        <v>#REF!</v>
      </c>
      <c r="E50" s="26" t="e">
        <f>VLOOKUP(I50,SWEPCO!#REF!,1,0)</f>
        <v>#REF!</v>
      </c>
      <c r="F50" s="26" t="e">
        <f>VLOOKUP(I50,#REF!,1,0)</f>
        <v>#REF!</v>
      </c>
      <c r="G50" s="26" t="s">
        <v>845</v>
      </c>
      <c r="H50" s="26"/>
      <c r="I50" s="6" t="s">
        <v>517</v>
      </c>
      <c r="J50" s="6">
        <v>200406</v>
      </c>
      <c r="K50" s="6">
        <v>31009</v>
      </c>
      <c r="L50" s="6" t="s">
        <v>555</v>
      </c>
      <c r="M50" s="6" t="s">
        <v>828</v>
      </c>
      <c r="N50" s="6" t="s">
        <v>765</v>
      </c>
      <c r="O50" s="6" t="s">
        <v>551</v>
      </c>
      <c r="P50" s="7">
        <f>_xlfn.IFNA(VLOOKUP($B50,'Q2 2019 Initial PTP'!$F$1:$L$59,7,0),"Not Found in Future")</f>
        <v>43224</v>
      </c>
      <c r="Q50" s="25">
        <v>43224</v>
      </c>
      <c r="R50" s="7">
        <v>43252</v>
      </c>
      <c r="S50" s="7">
        <v>42599</v>
      </c>
      <c r="T50" s="6" t="s">
        <v>552</v>
      </c>
      <c r="U50" s="8">
        <v>5974766</v>
      </c>
      <c r="V50" s="9">
        <v>2016</v>
      </c>
      <c r="W50" s="10">
        <v>6277239</v>
      </c>
      <c r="X50" s="11">
        <v>5974766</v>
      </c>
      <c r="Y50" s="10"/>
      <c r="Z50" s="10"/>
      <c r="AA50" s="6" t="s">
        <v>524</v>
      </c>
      <c r="AB50" s="6">
        <v>511452</v>
      </c>
      <c r="AC50" s="6" t="s">
        <v>766</v>
      </c>
      <c r="AD50" s="6">
        <v>511457</v>
      </c>
      <c r="AE50" s="6" t="s">
        <v>767</v>
      </c>
      <c r="AF50" s="12" t="s">
        <v>768</v>
      </c>
      <c r="AG50" s="9">
        <v>69</v>
      </c>
      <c r="AH50" s="12">
        <v>3.86</v>
      </c>
      <c r="AI50" s="6">
        <v>3.86</v>
      </c>
      <c r="AJ50" s="6">
        <v>69</v>
      </c>
    </row>
    <row r="51" spans="1:36">
      <c r="A51" s="26" t="e">
        <f>VLOOKUP(B51,#REF!,1,0)</f>
        <v>#REF!</v>
      </c>
      <c r="B51" s="6">
        <v>51524</v>
      </c>
      <c r="C51" s="6"/>
      <c r="D51" s="26" t="e">
        <f>VLOOKUP(I51,PSO!#REF!,1,0)</f>
        <v>#REF!</v>
      </c>
      <c r="E51" s="26" t="e">
        <f>VLOOKUP(I51,SWEPCO!#REF!,1,0)</f>
        <v>#REF!</v>
      </c>
      <c r="F51" s="26" t="e">
        <f>VLOOKUP(I51,#REF!,1,0)</f>
        <v>#REF!</v>
      </c>
      <c r="G51" s="26" t="s">
        <v>845</v>
      </c>
      <c r="H51" s="26"/>
      <c r="I51" s="6" t="s">
        <v>517</v>
      </c>
      <c r="J51" s="6">
        <v>200406</v>
      </c>
      <c r="K51" s="6">
        <v>31039</v>
      </c>
      <c r="L51" s="6" t="s">
        <v>555</v>
      </c>
      <c r="M51" s="6" t="s">
        <v>829</v>
      </c>
      <c r="N51" s="6" t="s">
        <v>769</v>
      </c>
      <c r="O51" s="6" t="s">
        <v>551</v>
      </c>
      <c r="P51" s="7">
        <f>_xlfn.IFNA(VLOOKUP($B51,'Q2 2019 Initial PTP'!$F$1:$L$59,7,0),"Not Found in Future")</f>
        <v>42723</v>
      </c>
      <c r="Q51" s="24">
        <v>42723</v>
      </c>
      <c r="R51" s="7">
        <v>43983</v>
      </c>
      <c r="S51" s="7">
        <v>42599</v>
      </c>
      <c r="T51" s="6" t="s">
        <v>552</v>
      </c>
      <c r="U51" s="8">
        <v>4365864</v>
      </c>
      <c r="V51" s="9">
        <v>2016</v>
      </c>
      <c r="W51" s="10">
        <v>4586886</v>
      </c>
      <c r="X51" s="11">
        <v>4365864</v>
      </c>
      <c r="Y51" s="10"/>
      <c r="Z51" s="10"/>
      <c r="AA51" s="6" t="s">
        <v>522</v>
      </c>
      <c r="AB51" s="6">
        <v>511498</v>
      </c>
      <c r="AC51" s="6" t="s">
        <v>770</v>
      </c>
      <c r="AD51" s="6">
        <v>511457</v>
      </c>
      <c r="AE51" s="6" t="s">
        <v>767</v>
      </c>
      <c r="AF51" s="12" t="s">
        <v>771</v>
      </c>
      <c r="AG51" s="9">
        <v>69</v>
      </c>
      <c r="AH51" s="12">
        <v>3.2</v>
      </c>
      <c r="AI51" s="6">
        <v>3.2</v>
      </c>
      <c r="AJ51" s="6">
        <v>69</v>
      </c>
    </row>
    <row r="52" spans="1:36">
      <c r="A52" s="26" t="e">
        <f>VLOOKUP(B52,#REF!,1,0)</f>
        <v>#REF!</v>
      </c>
      <c r="B52" s="6">
        <v>51433</v>
      </c>
      <c r="C52" s="6" t="s">
        <v>479</v>
      </c>
      <c r="D52" s="26" t="e">
        <f>VLOOKUP(I52,PSO!#REF!,1,0)</f>
        <v>#REF!</v>
      </c>
      <c r="E52" s="26" t="e">
        <f>VLOOKUP(I52,SWEPCO!#REF!,1,0)</f>
        <v>#REF!</v>
      </c>
      <c r="F52" s="26" t="e">
        <f>VLOOKUP(I52,#REF!,1,0)</f>
        <v>#REF!</v>
      </c>
      <c r="G52" s="26" t="s">
        <v>845</v>
      </c>
      <c r="H52" s="26"/>
      <c r="I52" s="6" t="s">
        <v>772</v>
      </c>
      <c r="J52" s="6">
        <v>200386</v>
      </c>
      <c r="K52" s="6">
        <v>30997</v>
      </c>
      <c r="L52" s="6" t="s">
        <v>555</v>
      </c>
      <c r="M52" s="6" t="s">
        <v>773</v>
      </c>
      <c r="N52" s="6" t="s">
        <v>774</v>
      </c>
      <c r="O52" s="6" t="s">
        <v>551</v>
      </c>
      <c r="P52" s="7">
        <f>_xlfn.IFNA(VLOOKUP($B52,'Q2 2019 Initial PTP'!$F$1:$L$59,7,0),"Not Found in Future")</f>
        <v>43453</v>
      </c>
      <c r="Q52" s="24">
        <v>43465</v>
      </c>
      <c r="R52" s="7">
        <v>42887</v>
      </c>
      <c r="S52" s="7">
        <v>42507</v>
      </c>
      <c r="T52" s="6" t="s">
        <v>552</v>
      </c>
      <c r="U52" s="8">
        <v>758441</v>
      </c>
      <c r="V52" s="9">
        <v>2016</v>
      </c>
      <c r="W52" s="10">
        <v>796837</v>
      </c>
      <c r="X52" s="11">
        <v>1483426</v>
      </c>
      <c r="Y52" s="10"/>
      <c r="Z52" s="10"/>
      <c r="AA52" s="6" t="s">
        <v>524</v>
      </c>
      <c r="AB52" s="6">
        <v>511504</v>
      </c>
      <c r="AC52" s="6" t="s">
        <v>775</v>
      </c>
      <c r="AD52" s="6"/>
      <c r="AE52" s="6"/>
      <c r="AF52" s="12" t="s">
        <v>776</v>
      </c>
      <c r="AG52" s="9">
        <v>138</v>
      </c>
      <c r="AH52" s="12"/>
      <c r="AI52" s="6"/>
      <c r="AJ52" s="6"/>
    </row>
    <row r="53" spans="1:36">
      <c r="A53" s="26" t="e">
        <f>VLOOKUP(B53,#REF!,1,0)</f>
        <v>#REF!</v>
      </c>
      <c r="B53" s="6">
        <v>51561</v>
      </c>
      <c r="C53" s="6" t="s">
        <v>479</v>
      </c>
      <c r="D53" s="26" t="e">
        <f>VLOOKUP(I53,PSO!#REF!,1,0)</f>
        <v>#REF!</v>
      </c>
      <c r="E53" s="26" t="e">
        <f>VLOOKUP(I53,SWEPCO!#REF!,1,0)</f>
        <v>#REF!</v>
      </c>
      <c r="F53" s="26" t="e">
        <f>VLOOKUP(I53,#REF!,1,0)</f>
        <v>#REF!</v>
      </c>
      <c r="G53" s="26" t="s">
        <v>845</v>
      </c>
      <c r="H53" s="26"/>
      <c r="I53" s="6" t="s">
        <v>516</v>
      </c>
      <c r="J53" s="6">
        <v>200386</v>
      </c>
      <c r="K53" s="6">
        <v>31058</v>
      </c>
      <c r="L53" s="6" t="s">
        <v>555</v>
      </c>
      <c r="M53" s="6" t="s">
        <v>777</v>
      </c>
      <c r="N53" s="6" t="s">
        <v>778</v>
      </c>
      <c r="O53" s="6" t="s">
        <v>551</v>
      </c>
      <c r="P53" s="7">
        <f>_xlfn.IFNA(VLOOKUP($B53,'Q2 2019 Initial PTP'!$F$1:$L$59,7,0),"Not Found in Future")</f>
        <v>43617</v>
      </c>
      <c r="Q53" s="24">
        <v>43617</v>
      </c>
      <c r="R53" s="7">
        <v>43252</v>
      </c>
      <c r="S53" s="7">
        <v>42507</v>
      </c>
      <c r="T53" s="6" t="s">
        <v>552</v>
      </c>
      <c r="U53" s="8">
        <v>11778983</v>
      </c>
      <c r="V53" s="9">
        <v>2016</v>
      </c>
      <c r="W53" s="10">
        <v>12375294</v>
      </c>
      <c r="X53" s="11">
        <v>11778983</v>
      </c>
      <c r="Y53" s="10"/>
      <c r="Z53" s="10"/>
      <c r="AA53" s="6" t="s">
        <v>524</v>
      </c>
      <c r="AB53" s="6">
        <v>510876</v>
      </c>
      <c r="AC53" s="6" t="s">
        <v>779</v>
      </c>
      <c r="AD53" s="6">
        <v>510917</v>
      </c>
      <c r="AE53" s="6" t="s">
        <v>780</v>
      </c>
      <c r="AF53" s="12" t="s">
        <v>781</v>
      </c>
      <c r="AG53" s="9">
        <v>69</v>
      </c>
      <c r="AH53" s="12"/>
      <c r="AI53" s="6"/>
      <c r="AJ53" s="6"/>
    </row>
    <row r="54" spans="1:36">
      <c r="A54" s="26" t="e">
        <f>VLOOKUP(B54,#REF!,1,0)</f>
        <v>#REF!</v>
      </c>
      <c r="B54" s="6">
        <v>51562</v>
      </c>
      <c r="C54" s="6" t="s">
        <v>479</v>
      </c>
      <c r="D54" s="26" t="e">
        <f>VLOOKUP(I54,PSO!#REF!,1,0)</f>
        <v>#REF!</v>
      </c>
      <c r="E54" s="26" t="e">
        <f>VLOOKUP(I54,SWEPCO!#REF!,1,0)</f>
        <v>#REF!</v>
      </c>
      <c r="F54" s="26" t="e">
        <f>VLOOKUP(I54,#REF!,1,0)</f>
        <v>#REF!</v>
      </c>
      <c r="G54" s="26" t="s">
        <v>845</v>
      </c>
      <c r="H54" s="26"/>
      <c r="I54" s="6" t="s">
        <v>516</v>
      </c>
      <c r="J54" s="6">
        <v>200386</v>
      </c>
      <c r="K54" s="6">
        <v>31058</v>
      </c>
      <c r="L54" s="6" t="s">
        <v>555</v>
      </c>
      <c r="M54" s="6" t="s">
        <v>777</v>
      </c>
      <c r="N54" s="6" t="s">
        <v>782</v>
      </c>
      <c r="O54" s="6" t="s">
        <v>551</v>
      </c>
      <c r="P54" s="7">
        <f>_xlfn.IFNA(VLOOKUP($B54,'Q2 2019 Initial PTP'!$F$1:$L$59,7,0),"Not Found in Future")</f>
        <v>43617</v>
      </c>
      <c r="Q54" s="24">
        <v>43617</v>
      </c>
      <c r="R54" s="7">
        <v>43252</v>
      </c>
      <c r="S54" s="7">
        <v>42507</v>
      </c>
      <c r="T54" s="6" t="s">
        <v>552</v>
      </c>
      <c r="U54" s="8">
        <v>7699929</v>
      </c>
      <c r="V54" s="9">
        <v>2016</v>
      </c>
      <c r="W54" s="10">
        <v>8089738</v>
      </c>
      <c r="X54" s="11">
        <v>7699929</v>
      </c>
      <c r="Y54" s="10"/>
      <c r="Z54" s="10"/>
      <c r="AA54" s="6" t="s">
        <v>524</v>
      </c>
      <c r="AB54" s="6">
        <v>510876</v>
      </c>
      <c r="AC54" s="6" t="s">
        <v>779</v>
      </c>
      <c r="AD54" s="6">
        <v>510910</v>
      </c>
      <c r="AE54" s="6" t="s">
        <v>783</v>
      </c>
      <c r="AF54" s="12" t="s">
        <v>784</v>
      </c>
      <c r="AG54" s="9">
        <v>69</v>
      </c>
      <c r="AH54" s="12"/>
      <c r="AI54" s="6"/>
      <c r="AJ54" s="6"/>
    </row>
    <row r="55" spans="1:36" ht="28">
      <c r="A55" s="26" t="e">
        <f>VLOOKUP(B55,#REF!,1,0)</f>
        <v>#REF!</v>
      </c>
      <c r="B55" s="6">
        <v>51738</v>
      </c>
      <c r="C55" s="6" t="s">
        <v>479</v>
      </c>
      <c r="D55" s="26" t="e">
        <f>VLOOKUP(I55,PSO!#REF!,1,0)</f>
        <v>#REF!</v>
      </c>
      <c r="E55" s="26" t="e">
        <f>VLOOKUP(I55,SWEPCO!#REF!,1,0)</f>
        <v>#REF!</v>
      </c>
      <c r="F55" s="26" t="e">
        <f>VLOOKUP(I55,#REF!,1,0)</f>
        <v>#REF!</v>
      </c>
      <c r="G55" s="28" t="s">
        <v>844</v>
      </c>
      <c r="H55" s="28" t="s">
        <v>851</v>
      </c>
      <c r="I55" s="6" t="s">
        <v>786</v>
      </c>
      <c r="J55" s="6">
        <v>200431</v>
      </c>
      <c r="K55" s="6">
        <v>31131</v>
      </c>
      <c r="L55" s="6" t="s">
        <v>555</v>
      </c>
      <c r="M55" s="6" t="s">
        <v>787</v>
      </c>
      <c r="N55" s="6" t="s">
        <v>788</v>
      </c>
      <c r="O55" s="6" t="s">
        <v>690</v>
      </c>
      <c r="P55" s="7">
        <f>_xlfn.IFNA(VLOOKUP($B55,'Q2 2019 Initial PTP'!$F$1:$L$59,7,0),"Not Found in Future")</f>
        <v>43831</v>
      </c>
      <c r="Q55" s="24">
        <v>43831</v>
      </c>
      <c r="R55" s="7">
        <v>42736</v>
      </c>
      <c r="S55" s="7">
        <v>42787</v>
      </c>
      <c r="T55" s="6" t="s">
        <v>785</v>
      </c>
      <c r="U55" s="8">
        <v>4780000</v>
      </c>
      <c r="V55" s="9">
        <v>2017</v>
      </c>
      <c r="W55" s="10">
        <v>4899500</v>
      </c>
      <c r="X55" s="11">
        <v>4780000</v>
      </c>
      <c r="Y55" s="10"/>
      <c r="Z55" s="10"/>
      <c r="AA55" s="6" t="s">
        <v>524</v>
      </c>
      <c r="AB55" s="6">
        <v>506948</v>
      </c>
      <c r="AC55" s="6" t="s">
        <v>789</v>
      </c>
      <c r="AD55" s="6">
        <v>512643</v>
      </c>
      <c r="AE55" s="6" t="s">
        <v>790</v>
      </c>
      <c r="AF55" s="12" t="s">
        <v>791</v>
      </c>
      <c r="AG55" s="9">
        <v>161</v>
      </c>
      <c r="AH55" s="12"/>
      <c r="AI55" s="6"/>
      <c r="AJ55" s="6"/>
    </row>
    <row r="56" spans="1:36">
      <c r="A56" s="26" t="e">
        <f>VLOOKUP(B56,#REF!,1,0)</f>
        <v>#REF!</v>
      </c>
      <c r="B56" s="6">
        <v>61858</v>
      </c>
      <c r="C56" s="6" t="s">
        <v>479</v>
      </c>
      <c r="D56" s="26" t="e">
        <f>VLOOKUP(I56,PSO!#REF!,1,0)</f>
        <v>#REF!</v>
      </c>
      <c r="E56" s="26" t="e">
        <f>VLOOKUP(I56,SWEPCO!#REF!,1,0)</f>
        <v>#REF!</v>
      </c>
      <c r="F56" s="26" t="e">
        <f>VLOOKUP(I56,#REF!,1,0)</f>
        <v>#REF!</v>
      </c>
      <c r="G56" s="28" t="s">
        <v>844</v>
      </c>
      <c r="H56" s="28" t="s">
        <v>851</v>
      </c>
      <c r="I56" s="6" t="s">
        <v>792</v>
      </c>
      <c r="J56" s="6">
        <v>200446</v>
      </c>
      <c r="K56" s="6">
        <v>41202</v>
      </c>
      <c r="L56" s="6" t="s">
        <v>555</v>
      </c>
      <c r="M56" s="6" t="s">
        <v>793</v>
      </c>
      <c r="N56" s="6" t="s">
        <v>794</v>
      </c>
      <c r="O56" s="6" t="s">
        <v>551</v>
      </c>
      <c r="P56" s="7">
        <f>_xlfn.IFNA(VLOOKUP($B56,'Q2 2019 Initial PTP'!$F$1:$L$59,7,0),"Not Found in Future")</f>
        <v>43617</v>
      </c>
      <c r="Q56" s="24">
        <v>43617</v>
      </c>
      <c r="R56" s="7">
        <v>43252</v>
      </c>
      <c r="S56" s="7">
        <v>42867</v>
      </c>
      <c r="T56" s="6" t="s">
        <v>695</v>
      </c>
      <c r="U56" s="8">
        <v>6014381</v>
      </c>
      <c r="V56" s="9">
        <v>2017</v>
      </c>
      <c r="W56" s="10">
        <v>6164741</v>
      </c>
      <c r="X56" s="11">
        <v>6014381</v>
      </c>
      <c r="Y56" s="10"/>
      <c r="Z56" s="10"/>
      <c r="AA56" s="6" t="s">
        <v>524</v>
      </c>
      <c r="AB56" s="6">
        <v>509811</v>
      </c>
      <c r="AC56" s="6" t="s">
        <v>795</v>
      </c>
      <c r="AD56" s="6">
        <v>509831</v>
      </c>
      <c r="AE56" s="6" t="s">
        <v>796</v>
      </c>
      <c r="AF56" s="12" t="s">
        <v>797</v>
      </c>
      <c r="AG56" s="9">
        <v>138</v>
      </c>
      <c r="AH56" s="12">
        <v>1.8</v>
      </c>
      <c r="AI56" s="6"/>
      <c r="AJ56" s="6"/>
    </row>
    <row r="57" spans="1:36">
      <c r="A57" s="26" t="e">
        <f>VLOOKUP(B57,#REF!,1,0)</f>
        <v>#REF!</v>
      </c>
      <c r="B57" s="6">
        <v>51831</v>
      </c>
      <c r="C57" s="6" t="s">
        <v>479</v>
      </c>
      <c r="D57" s="26" t="e">
        <f>VLOOKUP(I57,PSO!#REF!,1,0)</f>
        <v>#REF!</v>
      </c>
      <c r="E57" s="26" t="e">
        <f>VLOOKUP(I57,SWEPCO!#REF!,1,0)</f>
        <v>#REF!</v>
      </c>
      <c r="F57" s="26" t="e">
        <f>VLOOKUP(I57,#REF!,1,0)</f>
        <v>#REF!</v>
      </c>
      <c r="G57" s="26" t="s">
        <v>845</v>
      </c>
      <c r="H57" s="26"/>
      <c r="I57" s="6" t="s">
        <v>520</v>
      </c>
      <c r="J57" s="6">
        <v>200446</v>
      </c>
      <c r="K57" s="6">
        <v>31186</v>
      </c>
      <c r="L57" s="6" t="s">
        <v>555</v>
      </c>
      <c r="M57" s="6" t="s">
        <v>798</v>
      </c>
      <c r="N57" s="6" t="s">
        <v>799</v>
      </c>
      <c r="O57" s="6" t="s">
        <v>551</v>
      </c>
      <c r="P57" s="7">
        <f>_xlfn.IFNA(VLOOKUP($B57,'Q2 2019 Initial PTP'!$F$1:$L$59,7,0),"Not Found in Future")</f>
        <v>43447</v>
      </c>
      <c r="Q57" s="24">
        <v>43435</v>
      </c>
      <c r="R57" s="7">
        <v>43435</v>
      </c>
      <c r="S57" s="7">
        <v>42867</v>
      </c>
      <c r="T57" s="6" t="s">
        <v>695</v>
      </c>
      <c r="U57" s="8">
        <v>1298048</v>
      </c>
      <c r="V57" s="9">
        <v>2017</v>
      </c>
      <c r="W57" s="10">
        <v>1330499</v>
      </c>
      <c r="X57" s="11">
        <v>1917591</v>
      </c>
      <c r="Y57" s="10"/>
      <c r="Z57" s="10"/>
      <c r="AA57" s="6" t="s">
        <v>523</v>
      </c>
      <c r="AB57" s="6"/>
      <c r="AC57" s="6"/>
      <c r="AD57" s="6"/>
      <c r="AE57" s="6"/>
      <c r="AF57" s="12" t="s">
        <v>800</v>
      </c>
      <c r="AG57" s="9">
        <v>138</v>
      </c>
      <c r="AH57" s="12"/>
      <c r="AI57" s="6"/>
      <c r="AJ57" s="6"/>
    </row>
    <row r="58" spans="1:36">
      <c r="A58" s="26" t="e">
        <f>VLOOKUP(B58,#REF!,1,0)</f>
        <v>#REF!</v>
      </c>
      <c r="B58" s="6">
        <v>71945</v>
      </c>
      <c r="C58" s="6" t="s">
        <v>479</v>
      </c>
      <c r="D58" s="26" t="e">
        <f>VLOOKUP(I58,PSO!#REF!,1,0)</f>
        <v>#REF!</v>
      </c>
      <c r="E58" s="26" t="e">
        <f>VLOOKUP(I58,SWEPCO!#REF!,1,0)</f>
        <v>#REF!</v>
      </c>
      <c r="F58" s="26" t="e">
        <f>VLOOKUP(I58,#REF!,1,0)</f>
        <v>#REF!</v>
      </c>
      <c r="G58" s="28" t="s">
        <v>844</v>
      </c>
      <c r="H58" s="28" t="s">
        <v>851</v>
      </c>
      <c r="I58" s="6" t="s">
        <v>801</v>
      </c>
      <c r="J58" s="6">
        <v>200446</v>
      </c>
      <c r="K58" s="6">
        <v>41233</v>
      </c>
      <c r="L58" s="6" t="s">
        <v>555</v>
      </c>
      <c r="M58" s="6" t="s">
        <v>802</v>
      </c>
      <c r="N58" s="6" t="s">
        <v>803</v>
      </c>
      <c r="O58" s="6" t="s">
        <v>551</v>
      </c>
      <c r="P58" s="7">
        <f>_xlfn.IFNA(VLOOKUP($B58,'Q2 2019 Initial PTP'!$F$1:$L$59,7,0),"Not Found in Future")</f>
        <v>43617</v>
      </c>
      <c r="Q58" s="24">
        <v>43617</v>
      </c>
      <c r="R58" s="7">
        <v>43252</v>
      </c>
      <c r="S58" s="7">
        <v>42867</v>
      </c>
      <c r="T58" s="6" t="s">
        <v>695</v>
      </c>
      <c r="U58" s="8">
        <v>5714095</v>
      </c>
      <c r="V58" s="9">
        <v>2017</v>
      </c>
      <c r="W58" s="10">
        <v>5856947</v>
      </c>
      <c r="X58" s="11">
        <v>5714095</v>
      </c>
      <c r="Y58" s="10"/>
      <c r="Z58" s="10"/>
      <c r="AA58" s="6" t="s">
        <v>524</v>
      </c>
      <c r="AB58" s="6">
        <v>509786</v>
      </c>
      <c r="AC58" s="6" t="s">
        <v>600</v>
      </c>
      <c r="AD58" s="6">
        <v>509804</v>
      </c>
      <c r="AE58" s="6" t="s">
        <v>804</v>
      </c>
      <c r="AF58" s="12" t="s">
        <v>805</v>
      </c>
      <c r="AG58" s="9">
        <v>138</v>
      </c>
      <c r="AH58" s="12"/>
      <c r="AI58" s="6">
        <v>7.13</v>
      </c>
      <c r="AJ58" s="6"/>
    </row>
    <row r="59" spans="1:36" ht="168">
      <c r="A59" s="26" t="e">
        <f>VLOOKUP(B59,#REF!,1,0)</f>
        <v>#REF!</v>
      </c>
      <c r="B59" s="6">
        <v>82137</v>
      </c>
      <c r="C59" s="6"/>
      <c r="D59" s="26" t="e">
        <f>VLOOKUP(I59,PSO!#REF!,1,0)</f>
        <v>#REF!</v>
      </c>
      <c r="E59" s="26" t="e">
        <f>VLOOKUP(I59,SWEPCO!#REF!,1,0)</f>
        <v>#REF!</v>
      </c>
      <c r="F59" s="26" t="e">
        <f>VLOOKUP(I59,#REF!,1,0)</f>
        <v>#REF!</v>
      </c>
      <c r="G59" s="28" t="s">
        <v>844</v>
      </c>
      <c r="H59" s="26" t="s">
        <v>849</v>
      </c>
      <c r="I59" s="6" t="s">
        <v>830</v>
      </c>
      <c r="J59" s="6"/>
      <c r="K59" s="13">
        <v>51337</v>
      </c>
      <c r="L59" s="13" t="s">
        <v>555</v>
      </c>
      <c r="M59" s="13" t="s">
        <v>831</v>
      </c>
      <c r="N59" s="13" t="s">
        <v>832</v>
      </c>
      <c r="O59" s="13" t="s">
        <v>722</v>
      </c>
      <c r="P59" s="7">
        <f>_xlfn.IFNA(VLOOKUP($B59,'Q2 2019 Initial PTP'!$F$1:$L$59,7,0),"Not Found in Future")</f>
        <v>43511</v>
      </c>
      <c r="Q59" s="24">
        <v>43511</v>
      </c>
      <c r="R59" s="14"/>
      <c r="S59" s="14"/>
      <c r="T59" s="13"/>
      <c r="U59" s="15"/>
      <c r="V59" s="16"/>
      <c r="W59" s="17"/>
      <c r="X59" s="18">
        <v>700000</v>
      </c>
      <c r="Y59" s="17"/>
      <c r="Z59" s="17"/>
      <c r="AA59" s="13" t="s">
        <v>523</v>
      </c>
      <c r="AB59" s="13"/>
      <c r="AC59" s="13"/>
      <c r="AD59" s="13"/>
      <c r="AE59" s="13"/>
      <c r="AF59" s="19" t="s">
        <v>833</v>
      </c>
      <c r="AG59" s="16"/>
      <c r="AH59" s="19"/>
      <c r="AI59" s="13"/>
      <c r="AJ59" s="13"/>
    </row>
    <row r="60" spans="1:36" ht="140">
      <c r="A60" s="26" t="e">
        <f>VLOOKUP(B60,#REF!,1,0)</f>
        <v>#REF!</v>
      </c>
      <c r="B60" s="6">
        <v>82138</v>
      </c>
      <c r="C60" s="6"/>
      <c r="D60" s="26" t="e">
        <f>VLOOKUP(I60,PSO!#REF!,1,0)</f>
        <v>#REF!</v>
      </c>
      <c r="E60" s="26" t="e">
        <f>VLOOKUP(I60,SWEPCO!#REF!,1,0)</f>
        <v>#REF!</v>
      </c>
      <c r="F60" s="26" t="e">
        <f>VLOOKUP(I60,#REF!,1,0)</f>
        <v>#REF!</v>
      </c>
      <c r="G60" s="28" t="s">
        <v>844</v>
      </c>
      <c r="H60" s="26" t="s">
        <v>849</v>
      </c>
      <c r="I60" s="6" t="s">
        <v>830</v>
      </c>
      <c r="J60" s="6"/>
      <c r="K60" s="13">
        <v>51337</v>
      </c>
      <c r="L60" s="13" t="s">
        <v>555</v>
      </c>
      <c r="M60" s="13" t="s">
        <v>831</v>
      </c>
      <c r="N60" s="13" t="s">
        <v>834</v>
      </c>
      <c r="O60" s="13" t="s">
        <v>722</v>
      </c>
      <c r="P60" s="7">
        <f>_xlfn.IFNA(VLOOKUP($B60,'Q2 2019 Initial PTP'!$F$1:$L$59,7,0),"Not Found in Future")</f>
        <v>43555</v>
      </c>
      <c r="Q60" s="24">
        <v>43555</v>
      </c>
      <c r="R60" s="14"/>
      <c r="S60" s="14"/>
      <c r="T60" s="13"/>
      <c r="U60" s="15"/>
      <c r="V60" s="16"/>
      <c r="W60" s="17"/>
      <c r="X60" s="18">
        <v>8700000</v>
      </c>
      <c r="Y60" s="17"/>
      <c r="Z60" s="17"/>
      <c r="AA60" s="13" t="s">
        <v>523</v>
      </c>
      <c r="AB60" s="13"/>
      <c r="AC60" s="13"/>
      <c r="AD60" s="13"/>
      <c r="AE60" s="13"/>
      <c r="AF60" s="19" t="s">
        <v>835</v>
      </c>
      <c r="AG60" s="16"/>
      <c r="AH60" s="19"/>
      <c r="AI60" s="13"/>
      <c r="AJ60" s="13"/>
    </row>
    <row r="61" spans="1:36">
      <c r="A61" s="26" t="e">
        <f>VLOOKUP(B61,#REF!,1,0)</f>
        <v>#REF!</v>
      </c>
      <c r="B61" s="6">
        <v>10001</v>
      </c>
      <c r="C61" s="6"/>
      <c r="D61" s="26" t="e">
        <f>VLOOKUP(I61,PSO!#REF!,1,0)</f>
        <v>#REF!</v>
      </c>
      <c r="E61" s="26" t="e">
        <f>VLOOKUP(I61,SWEPCO!#REF!,1,0)</f>
        <v>#REF!</v>
      </c>
      <c r="F61" s="26" t="e">
        <f>VLOOKUP(I61,#REF!,1,0)</f>
        <v>#REF!</v>
      </c>
      <c r="G61" s="28" t="s">
        <v>844</v>
      </c>
      <c r="H61" s="26" t="s">
        <v>847</v>
      </c>
      <c r="I61" s="6"/>
      <c r="J61" s="6">
        <v>19999</v>
      </c>
      <c r="K61" s="6">
        <v>1</v>
      </c>
      <c r="L61" s="6" t="s">
        <v>555</v>
      </c>
      <c r="M61" s="6" t="s">
        <v>836</v>
      </c>
      <c r="N61" s="6" t="s">
        <v>837</v>
      </c>
      <c r="O61" s="6" t="s">
        <v>551</v>
      </c>
      <c r="P61" s="7" t="str">
        <f>_xlfn.IFNA(VLOOKUP($B61,'Q2 2019 Initial PTP'!$F$1:$L$59,7,0),"Not Found in Future")</f>
        <v>Not Found in Future</v>
      </c>
      <c r="Q61" s="24">
        <v>39234</v>
      </c>
      <c r="R61" s="7">
        <v>39600</v>
      </c>
      <c r="S61" s="7">
        <v>39115</v>
      </c>
      <c r="T61" s="6" t="s">
        <v>469</v>
      </c>
      <c r="U61" s="8"/>
      <c r="V61" s="9"/>
      <c r="W61" s="10"/>
      <c r="X61" s="11">
        <v>5174095</v>
      </c>
      <c r="Y61" s="10">
        <v>0</v>
      </c>
      <c r="Z61" s="10" t="s">
        <v>579</v>
      </c>
      <c r="AA61" s="6" t="s">
        <v>522</v>
      </c>
      <c r="AB61" s="6">
        <v>508053</v>
      </c>
      <c r="AC61" s="6" t="s">
        <v>838</v>
      </c>
      <c r="AD61" s="6">
        <v>508061</v>
      </c>
      <c r="AE61" s="6" t="s">
        <v>839</v>
      </c>
      <c r="AF61" s="12" t="s">
        <v>197</v>
      </c>
      <c r="AG61" s="9">
        <v>69</v>
      </c>
      <c r="AH61" s="12"/>
      <c r="AI61" s="6"/>
      <c r="AJ61" s="6"/>
    </row>
  </sheetData>
  <autoFilter ref="A1:AJ6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2A7266E0-AF57-457E-9F01-35FADB2C956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PSO</vt:lpstr>
      <vt:lpstr>SWEPCO</vt:lpstr>
      <vt:lpstr>Q4 2019 Initial PTP</vt:lpstr>
      <vt:lpstr>Q2 2019 Initial PTP</vt:lpstr>
      <vt:lpstr>Q4 2018 Initial PTP</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Jeffrey L Ellis</dc:creator>
  <cp:keywords/>
  <cp:lastModifiedBy>s177040</cp:lastModifiedBy>
  <cp:lastPrinted>2021-04-05T15:23:42Z</cp:lastPrinted>
  <dcterms:created xsi:type="dcterms:W3CDTF">2016-03-08T20:32:18Z</dcterms:created>
  <dcterms:modified xsi:type="dcterms:W3CDTF">2021-05-25T19:51:44Z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3b454c9e-af05-4dcd-8c13-250b9cde5ad5</vt:lpwstr>
  </property>
  <property fmtid="{D5CDD505-2E9C-101B-9397-08002B2CF9AE}" pid="3" name="bjSaver">
    <vt:lpwstr>DKa13nfUF5GrsOXE8fTdD8nGYsb0Gi2b</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7" name="bjDocumentLabelXML-0">
    <vt:lpwstr>ww.boldonjames.com/2008/01/sie/internal/label"&gt;&lt;element uid="50c31824-0780-4910-87d1-eaaffd182d42" value="" /&gt;&lt;element uid="c64218ab-b8d1-40b6-a478-cb8be1e10ecc" value="" /&gt;&lt;/sisl&gt;</vt:lpwstr>
  </property>
</Properties>
</file>